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120" yWindow="-120" windowWidth="19425" windowHeight="10425" tabRatio="915" activeTab="1"/>
  </bookViews>
  <sheets>
    <sheet name="Prep Partner Perf Instructions" sheetId="12" r:id="rId1"/>
    <sheet name="Prep Partner Performance" sheetId="8" r:id="rId2"/>
    <sheet name="PrEP util in PMTCT Instructions" sheetId="11" r:id="rId3"/>
    <sheet name="PrEP Utilization in PMTCT" sheetId="4" r:id="rId4"/>
    <sheet name="Prep Test &amp; Cont Instructions" sheetId="5" r:id="rId5"/>
    <sheet name="Prep Testing &amp; Continuation" sheetId="10" r:id="rId6"/>
    <sheet name="datafile" sheetId="13" state="hidden" r:id="rId7"/>
    <sheet name="prep_history" sheetId="14" state="hidden" r:id="rId8"/>
    <sheet name="prep_new_f1a" sheetId="15" state="hidden" r:id="rId9"/>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0" i="8" l="1"/>
  <c r="R34" i="8" l="1"/>
  <c r="R33" i="8"/>
  <c r="R32" i="8"/>
  <c r="R31" i="8"/>
  <c r="M31" i="8"/>
  <c r="P34" i="8" l="1"/>
  <c r="N34" i="8"/>
  <c r="M32" i="8"/>
  <c r="N32" i="8"/>
  <c r="O32" i="8"/>
  <c r="P32" i="8"/>
  <c r="Q32" i="8"/>
  <c r="M33" i="8"/>
  <c r="N33" i="8"/>
  <c r="O33" i="8"/>
  <c r="P33" i="8"/>
  <c r="Q33" i="8"/>
  <c r="N31" i="8"/>
  <c r="O31" i="8"/>
  <c r="P31" i="8"/>
  <c r="Q31" i="8"/>
  <c r="N30" i="8"/>
  <c r="P30" i="8"/>
  <c r="M29" i="8"/>
  <c r="O29" i="8"/>
  <c r="Q29" i="8"/>
  <c r="Q28" i="8"/>
  <c r="O28" i="8"/>
  <c r="M28" i="8"/>
  <c r="P27" i="8"/>
  <c r="N27" i="8"/>
  <c r="AI26" i="8"/>
  <c r="AB60" i="4" l="1"/>
  <c r="AA60" i="4"/>
  <c r="Z60" i="4"/>
  <c r="Y60" i="4"/>
  <c r="X60" i="4"/>
  <c r="W60" i="4"/>
  <c r="V60" i="4"/>
  <c r="U60" i="4"/>
  <c r="T60" i="4"/>
  <c r="S60" i="4"/>
  <c r="R60" i="4"/>
  <c r="Q60" i="4"/>
  <c r="P60" i="4"/>
  <c r="O60" i="4"/>
  <c r="N60" i="4"/>
  <c r="AB36" i="4"/>
  <c r="AA36" i="4"/>
  <c r="Z36" i="4"/>
  <c r="Y36" i="4"/>
  <c r="X36" i="4"/>
  <c r="W36" i="4"/>
  <c r="V36" i="4"/>
  <c r="U36" i="4"/>
  <c r="T36" i="4"/>
  <c r="S36" i="4"/>
  <c r="R36" i="4"/>
  <c r="Q36" i="4"/>
  <c r="P36" i="4"/>
  <c r="O36" i="4"/>
  <c r="N36" i="4"/>
  <c r="R203" i="8" l="1"/>
  <c r="P204" i="8"/>
  <c r="Q206" i="8"/>
  <c r="R207" i="8"/>
  <c r="R208" i="8"/>
  <c r="R209" i="8"/>
  <c r="R210" i="8"/>
  <c r="N211" i="8"/>
  <c r="P211" i="8"/>
  <c r="R211" i="8"/>
  <c r="AJ189" i="10" l="1"/>
  <c r="AJ150" i="10"/>
  <c r="AJ111" i="10"/>
  <c r="AJ72" i="10"/>
  <c r="AJ33" i="10"/>
  <c r="N210" i="8" l="1"/>
  <c r="O210" i="8"/>
  <c r="P210" i="8"/>
  <c r="Q210" i="8"/>
  <c r="M210" i="8"/>
  <c r="N209" i="8"/>
  <c r="O209" i="8"/>
  <c r="P209" i="8"/>
  <c r="Q209" i="8"/>
  <c r="S209" i="8"/>
  <c r="T209" i="8"/>
  <c r="U209" i="8"/>
  <c r="V209" i="8"/>
  <c r="W209" i="8"/>
  <c r="X209" i="8"/>
  <c r="Y209" i="8"/>
  <c r="Z209" i="8"/>
  <c r="AA209" i="8"/>
  <c r="AB209" i="8"/>
  <c r="AC209" i="8"/>
  <c r="AD209" i="8"/>
  <c r="AE209" i="8"/>
  <c r="AF209" i="8"/>
  <c r="AG209" i="8"/>
  <c r="AH209" i="8"/>
  <c r="M209" i="8"/>
  <c r="N208" i="8"/>
  <c r="O208" i="8"/>
  <c r="P208" i="8"/>
  <c r="Q208" i="8"/>
  <c r="M208" i="8"/>
  <c r="P207" i="8"/>
  <c r="N207" i="8"/>
  <c r="O206" i="8"/>
  <c r="M206" i="8"/>
  <c r="Q205" i="8"/>
  <c r="O205" i="8"/>
  <c r="M205" i="8"/>
  <c r="N204" i="8"/>
  <c r="N203" i="8"/>
  <c r="O203" i="8"/>
  <c r="P203" i="8"/>
  <c r="Q203" i="8"/>
  <c r="M203" i="8"/>
  <c r="AJ61" i="4" l="1"/>
  <c r="AJ37" i="4"/>
  <c r="AJ14" i="4"/>
  <c r="I358" i="13"/>
  <c r="J358" i="13"/>
  <c r="K358" i="13"/>
  <c r="L358" i="13"/>
  <c r="M358" i="13"/>
  <c r="N358" i="13"/>
  <c r="O358" i="13"/>
  <c r="P358" i="13"/>
  <c r="Q358" i="13"/>
  <c r="R358" i="13"/>
  <c r="S358" i="13"/>
  <c r="T358" i="13"/>
  <c r="U358" i="13"/>
  <c r="V358" i="13"/>
  <c r="W358" i="13"/>
  <c r="X358" i="13"/>
  <c r="Y358" i="13"/>
  <c r="Z358" i="13"/>
  <c r="AA358" i="13"/>
  <c r="AB358" i="13"/>
  <c r="AC358" i="13"/>
  <c r="AD358" i="13"/>
  <c r="AE358" i="13"/>
  <c r="AF358" i="13"/>
  <c r="AG358" i="13"/>
  <c r="AH358" i="13"/>
  <c r="AI358" i="13"/>
  <c r="AJ358" i="13"/>
  <c r="AK358" i="13"/>
  <c r="AL358" i="13"/>
  <c r="AN358" i="13"/>
  <c r="AO358" i="13"/>
  <c r="B358" i="13"/>
  <c r="C358" i="13"/>
  <c r="D358" i="13"/>
  <c r="E358" i="13"/>
  <c r="F358" i="13"/>
  <c r="G358" i="13"/>
  <c r="H358" i="13"/>
  <c r="I337" i="13"/>
  <c r="J337" i="13"/>
  <c r="K337" i="13"/>
  <c r="L337" i="13"/>
  <c r="M337" i="13"/>
  <c r="N337" i="13"/>
  <c r="O337" i="13"/>
  <c r="P337" i="13"/>
  <c r="Q337" i="13"/>
  <c r="R337" i="13"/>
  <c r="S337" i="13"/>
  <c r="T337" i="13"/>
  <c r="U337" i="13"/>
  <c r="V337" i="13"/>
  <c r="W337" i="13"/>
  <c r="X337" i="13"/>
  <c r="Y337" i="13"/>
  <c r="Z337" i="13"/>
  <c r="AA337" i="13"/>
  <c r="AB337" i="13"/>
  <c r="AC337" i="13"/>
  <c r="AD337" i="13"/>
  <c r="AE337" i="13"/>
  <c r="AF337" i="13"/>
  <c r="AG337" i="13"/>
  <c r="AH337" i="13"/>
  <c r="AI337" i="13"/>
  <c r="AJ337" i="13"/>
  <c r="AK337" i="13"/>
  <c r="AL337" i="13"/>
  <c r="AN337" i="13"/>
  <c r="AO337" i="13"/>
  <c r="H337" i="13"/>
  <c r="B337" i="13"/>
  <c r="C337" i="13"/>
  <c r="D337" i="13"/>
  <c r="E337" i="13"/>
  <c r="F337" i="13"/>
  <c r="G337" i="13"/>
  <c r="I316" i="13"/>
  <c r="J316" i="13"/>
  <c r="K316" i="13"/>
  <c r="L316" i="13"/>
  <c r="M316" i="13"/>
  <c r="N316" i="13"/>
  <c r="O316" i="13"/>
  <c r="P316" i="13"/>
  <c r="Q316" i="13"/>
  <c r="S316" i="13"/>
  <c r="T316" i="13"/>
  <c r="U316" i="13"/>
  <c r="V316" i="13"/>
  <c r="W316" i="13"/>
  <c r="X316" i="13"/>
  <c r="Y316" i="13"/>
  <c r="Z316" i="13"/>
  <c r="AA316" i="13"/>
  <c r="AB316" i="13"/>
  <c r="AC316" i="13"/>
  <c r="AD316" i="13"/>
  <c r="AE316" i="13"/>
  <c r="AF316" i="13"/>
  <c r="AG316" i="13"/>
  <c r="AH316" i="13"/>
  <c r="AI316" i="13"/>
  <c r="AJ316" i="13"/>
  <c r="AK316" i="13"/>
  <c r="AL316" i="13"/>
  <c r="AN316" i="13"/>
  <c r="AO316" i="13"/>
  <c r="H316" i="13"/>
  <c r="G316" i="13"/>
  <c r="F316" i="13"/>
  <c r="E316" i="13"/>
  <c r="D316" i="13"/>
  <c r="C316" i="13"/>
  <c r="B316" i="13"/>
  <c r="AB12" i="4"/>
  <c r="AA12" i="4"/>
  <c r="Z12" i="4"/>
  <c r="Y12" i="4"/>
  <c r="X12" i="4"/>
  <c r="W12" i="4"/>
  <c r="V12" i="4"/>
  <c r="U12" i="4"/>
  <c r="T12" i="4"/>
  <c r="S12" i="4"/>
  <c r="R12" i="4"/>
  <c r="Q12" i="4"/>
  <c r="P12" i="4"/>
  <c r="O12" i="4"/>
  <c r="N12" i="4"/>
  <c r="AJ13" i="4" s="1"/>
  <c r="AI60" i="4"/>
  <c r="AI36" i="4"/>
  <c r="AH60" i="4"/>
  <c r="AG60" i="4"/>
  <c r="AF60" i="4"/>
  <c r="AE60" i="4"/>
  <c r="AD60" i="4"/>
  <c r="AC60" i="4"/>
  <c r="AH36" i="4"/>
  <c r="AG36" i="4"/>
  <c r="AF36" i="4"/>
  <c r="AE36" i="4"/>
  <c r="AD36" i="4"/>
  <c r="AC36" i="4"/>
  <c r="AC12" i="4"/>
  <c r="AD12" i="4"/>
  <c r="AE12" i="4"/>
  <c r="AF12" i="4"/>
  <c r="AG12" i="4"/>
  <c r="AH12" i="4"/>
  <c r="AM358" i="13" l="1"/>
  <c r="R316" i="13"/>
  <c r="AM316" i="13" s="1"/>
  <c r="A358" i="13"/>
  <c r="AM337" i="13"/>
  <c r="A337" i="13"/>
  <c r="A316" i="13"/>
  <c r="AI12" i="4"/>
  <c r="AJ67" i="4" l="1"/>
  <c r="AJ43" i="4"/>
  <c r="AJ19" i="4"/>
  <c r="AJ77" i="4"/>
  <c r="AJ53" i="4"/>
  <c r="AJ66" i="4"/>
  <c r="AJ42" i="4"/>
  <c r="AI11" i="4"/>
  <c r="AJ11" i="4"/>
  <c r="AJ18" i="4"/>
  <c r="AJ314" i="8"/>
  <c r="AJ315" i="8"/>
  <c r="AJ316" i="8"/>
  <c r="AJ317" i="8"/>
  <c r="AJ318" i="8"/>
  <c r="AJ319" i="8"/>
  <c r="AJ320" i="8"/>
  <c r="AJ312" i="8"/>
  <c r="AJ204" i="8"/>
  <c r="AJ205" i="8"/>
  <c r="AJ206" i="8"/>
  <c r="AJ207" i="8"/>
  <c r="AJ208" i="8"/>
  <c r="AJ209" i="8"/>
  <c r="AJ210" i="8"/>
  <c r="AJ211" i="8"/>
  <c r="AJ203" i="8"/>
  <c r="N165" i="10" l="1"/>
  <c r="O165" i="10"/>
  <c r="P165" i="10"/>
  <c r="Q165" i="10"/>
  <c r="R165" i="10"/>
  <c r="S165" i="10"/>
  <c r="T165" i="10"/>
  <c r="U165" i="10"/>
  <c r="V165" i="10"/>
  <c r="W165" i="10"/>
  <c r="X165" i="10"/>
  <c r="Y165" i="10"/>
  <c r="Z165" i="10"/>
  <c r="AA165" i="10"/>
  <c r="AB165" i="10"/>
  <c r="M165" i="10"/>
  <c r="N126" i="10"/>
  <c r="O126" i="10"/>
  <c r="P126" i="10"/>
  <c r="Q126" i="10"/>
  <c r="R126" i="10"/>
  <c r="S126" i="10"/>
  <c r="T126" i="10"/>
  <c r="U126" i="10"/>
  <c r="V126" i="10"/>
  <c r="W126" i="10"/>
  <c r="X126" i="10"/>
  <c r="Y126" i="10"/>
  <c r="Z126" i="10"/>
  <c r="AA126" i="10"/>
  <c r="AB126" i="10"/>
  <c r="M126" i="10"/>
  <c r="N87" i="10"/>
  <c r="O87" i="10"/>
  <c r="P87" i="10"/>
  <c r="Q87" i="10"/>
  <c r="R87" i="10"/>
  <c r="S87" i="10"/>
  <c r="T87" i="10"/>
  <c r="U87" i="10"/>
  <c r="V87" i="10"/>
  <c r="W87" i="10"/>
  <c r="X87" i="10"/>
  <c r="Y87" i="10"/>
  <c r="Z87" i="10"/>
  <c r="AA87" i="10"/>
  <c r="AB87" i="10"/>
  <c r="M87" i="10"/>
  <c r="N48" i="10"/>
  <c r="O48" i="10"/>
  <c r="P48" i="10"/>
  <c r="Q48" i="10"/>
  <c r="R48" i="10"/>
  <c r="S48" i="10"/>
  <c r="T48" i="10"/>
  <c r="U48" i="10"/>
  <c r="V48" i="10"/>
  <c r="W48" i="10"/>
  <c r="X48" i="10"/>
  <c r="Y48" i="10"/>
  <c r="Z48" i="10"/>
  <c r="AA48" i="10"/>
  <c r="AB48" i="10"/>
  <c r="M48" i="10"/>
  <c r="M9" i="10"/>
  <c r="N9" i="10"/>
  <c r="O9" i="10"/>
  <c r="P9" i="10"/>
  <c r="Q9" i="10"/>
  <c r="R9" i="10"/>
  <c r="S9" i="10"/>
  <c r="T9" i="10"/>
  <c r="U9" i="10"/>
  <c r="V9" i="10"/>
  <c r="W9" i="10"/>
  <c r="X9" i="10"/>
  <c r="Y9" i="10"/>
  <c r="Z9" i="10"/>
  <c r="AA9" i="10"/>
  <c r="AB9" i="10"/>
  <c r="B6" i="14"/>
  <c r="B5" i="14"/>
  <c r="B4" i="14"/>
  <c r="B3" i="14"/>
  <c r="B2" i="14"/>
  <c r="AG4" i="14" l="1"/>
  <c r="AG5" i="14"/>
  <c r="AG2" i="14"/>
  <c r="AG6" i="14"/>
  <c r="AG3" i="14"/>
  <c r="AO521" i="13"/>
  <c r="AO522" i="13"/>
  <c r="AO523" i="13"/>
  <c r="AO524" i="13"/>
  <c r="AO525" i="13"/>
  <c r="AO526" i="13"/>
  <c r="AO527" i="13"/>
  <c r="AO528" i="13"/>
  <c r="AO529" i="13"/>
  <c r="AO530" i="13"/>
  <c r="AO531" i="13"/>
  <c r="AO532" i="13"/>
  <c r="AO533" i="13"/>
  <c r="AO534" i="13"/>
  <c r="AO535" i="13"/>
  <c r="AO536" i="13"/>
  <c r="AO537" i="13"/>
  <c r="AO538" i="13"/>
  <c r="AO539" i="13"/>
  <c r="AO540" i="13"/>
  <c r="AO541" i="13"/>
  <c r="AO542" i="13"/>
  <c r="AO543" i="13"/>
  <c r="AO544" i="13"/>
  <c r="AO545" i="13"/>
  <c r="AO546" i="13"/>
  <c r="AO547" i="13"/>
  <c r="AO548" i="13"/>
  <c r="AO549" i="13"/>
  <c r="AO550" i="13"/>
  <c r="AO551" i="13"/>
  <c r="AO552" i="13"/>
  <c r="AO553" i="13"/>
  <c r="AO554" i="13"/>
  <c r="AO555" i="13"/>
  <c r="AO520" i="13"/>
  <c r="AO485" i="13"/>
  <c r="AO486" i="13"/>
  <c r="AO487" i="13"/>
  <c r="AO488" i="13"/>
  <c r="AO489" i="13"/>
  <c r="AO490" i="13"/>
  <c r="AO491" i="13"/>
  <c r="AO492" i="13"/>
  <c r="AO493" i="13"/>
  <c r="AO494" i="13"/>
  <c r="AO495" i="13"/>
  <c r="AO496" i="13"/>
  <c r="AO497" i="13"/>
  <c r="AO498" i="13"/>
  <c r="AO499" i="13"/>
  <c r="AO500" i="13"/>
  <c r="AO501" i="13"/>
  <c r="AO502" i="13"/>
  <c r="AO503" i="13"/>
  <c r="AO504" i="13"/>
  <c r="AO505" i="13"/>
  <c r="AO506" i="13"/>
  <c r="AO507" i="13"/>
  <c r="AO508" i="13"/>
  <c r="AO509" i="13"/>
  <c r="AO510" i="13"/>
  <c r="AO511" i="13"/>
  <c r="AO512" i="13"/>
  <c r="AO513" i="13"/>
  <c r="AO514" i="13"/>
  <c r="AO515" i="13"/>
  <c r="AO516" i="13"/>
  <c r="AO517" i="13"/>
  <c r="AO518" i="13"/>
  <c r="AO519" i="13"/>
  <c r="AO484" i="13"/>
  <c r="AO483" i="13"/>
  <c r="AO450" i="13"/>
  <c r="AO451" i="13"/>
  <c r="AO452" i="13"/>
  <c r="AO453" i="13"/>
  <c r="AO454" i="13"/>
  <c r="AO455" i="13"/>
  <c r="AO456" i="13"/>
  <c r="AO457" i="13"/>
  <c r="AO458" i="13"/>
  <c r="AO459" i="13"/>
  <c r="AO460" i="13"/>
  <c r="AO461" i="13"/>
  <c r="AO462" i="13"/>
  <c r="AO463" i="13"/>
  <c r="AO464" i="13"/>
  <c r="AO465" i="13"/>
  <c r="AO466" i="13"/>
  <c r="AO467" i="13"/>
  <c r="AO468" i="13"/>
  <c r="AO469" i="13"/>
  <c r="AO470" i="13"/>
  <c r="AO471" i="13"/>
  <c r="AO472" i="13"/>
  <c r="AO473" i="13"/>
  <c r="AO474" i="13"/>
  <c r="AO475" i="13"/>
  <c r="AO476" i="13"/>
  <c r="AO477" i="13"/>
  <c r="AO478" i="13"/>
  <c r="AO479" i="13"/>
  <c r="AO480" i="13"/>
  <c r="AO481" i="13"/>
  <c r="AO482" i="13"/>
  <c r="AO449" i="13"/>
  <c r="AO448" i="13"/>
  <c r="AO413" i="13"/>
  <c r="AO414" i="13"/>
  <c r="AO415" i="13"/>
  <c r="AO416" i="13"/>
  <c r="AO417" i="13"/>
  <c r="AO418" i="13"/>
  <c r="AO419" i="13"/>
  <c r="AO420" i="13"/>
  <c r="AO421" i="13"/>
  <c r="AO422" i="13"/>
  <c r="AO423" i="13"/>
  <c r="AO424" i="13"/>
  <c r="AO425" i="13"/>
  <c r="AO426" i="13"/>
  <c r="AO427" i="13"/>
  <c r="AO428" i="13"/>
  <c r="AO429" i="13"/>
  <c r="AO430" i="13"/>
  <c r="AO431" i="13"/>
  <c r="AO432" i="13"/>
  <c r="AO433" i="13"/>
  <c r="AO434" i="13"/>
  <c r="AO435" i="13"/>
  <c r="AO436" i="13"/>
  <c r="AO437" i="13"/>
  <c r="AO438" i="13"/>
  <c r="AO439" i="13"/>
  <c r="AO440" i="13"/>
  <c r="AO441" i="13"/>
  <c r="AO442" i="13"/>
  <c r="AO443" i="13"/>
  <c r="AO444" i="13"/>
  <c r="AO445" i="13"/>
  <c r="AO446" i="13"/>
  <c r="AO447" i="13"/>
  <c r="AO412" i="13"/>
  <c r="AO377" i="13"/>
  <c r="AO378" i="13"/>
  <c r="AO379" i="13"/>
  <c r="AO380" i="13"/>
  <c r="AO381" i="13"/>
  <c r="AO382" i="13"/>
  <c r="AO383" i="13"/>
  <c r="AO384" i="13"/>
  <c r="AO385" i="13"/>
  <c r="AO386" i="13"/>
  <c r="AO387" i="13"/>
  <c r="AO388" i="13"/>
  <c r="AO389" i="13"/>
  <c r="AO390" i="13"/>
  <c r="AO391" i="13"/>
  <c r="AO392" i="13"/>
  <c r="AO393" i="13"/>
  <c r="AO394" i="13"/>
  <c r="AO395" i="13"/>
  <c r="AO396" i="13"/>
  <c r="AO397" i="13"/>
  <c r="AO398" i="13"/>
  <c r="AO399" i="13"/>
  <c r="AO400" i="13"/>
  <c r="AO401" i="13"/>
  <c r="AO402" i="13"/>
  <c r="AO403" i="13"/>
  <c r="AO404" i="13"/>
  <c r="AO405" i="13"/>
  <c r="AO406" i="13"/>
  <c r="AO407" i="13"/>
  <c r="AO408" i="13"/>
  <c r="AO409" i="13"/>
  <c r="AO410" i="13"/>
  <c r="AO411" i="13"/>
  <c r="AO376" i="13"/>
  <c r="AO356" i="13"/>
  <c r="AO363" i="13"/>
  <c r="AO364" i="13"/>
  <c r="AO365" i="13"/>
  <c r="AO366" i="13"/>
  <c r="AO367" i="13"/>
  <c r="AO368" i="13"/>
  <c r="AO369" i="13"/>
  <c r="AO370" i="13"/>
  <c r="AO371" i="13"/>
  <c r="AO372" i="13"/>
  <c r="AO373" i="13"/>
  <c r="AO374" i="13"/>
  <c r="AO375" i="13"/>
  <c r="AO335" i="13"/>
  <c r="AO342" i="13"/>
  <c r="AO343" i="13"/>
  <c r="AO344" i="13"/>
  <c r="AO345" i="13"/>
  <c r="AO346" i="13"/>
  <c r="AO347" i="13"/>
  <c r="AO348" i="13"/>
  <c r="AO349" i="13"/>
  <c r="AO350" i="13"/>
  <c r="AO351" i="13"/>
  <c r="AO352" i="13"/>
  <c r="AO353" i="13"/>
  <c r="AO354" i="13"/>
  <c r="AO314" i="13"/>
  <c r="AO321" i="13"/>
  <c r="AO322" i="13"/>
  <c r="AO323" i="13"/>
  <c r="AO324" i="13"/>
  <c r="AO325" i="13"/>
  <c r="AO326" i="13"/>
  <c r="AO327" i="13"/>
  <c r="AO328" i="13"/>
  <c r="AO329" i="13"/>
  <c r="AO330" i="13"/>
  <c r="AO331" i="13"/>
  <c r="AO332" i="13"/>
  <c r="AO209" i="13"/>
  <c r="AO210" i="13"/>
  <c r="AO211" i="13"/>
  <c r="AO212" i="13"/>
  <c r="AO213" i="13"/>
  <c r="AO214" i="13"/>
  <c r="AO215" i="13"/>
  <c r="AO216" i="13"/>
  <c r="AO217" i="13"/>
  <c r="AO218" i="13"/>
  <c r="AO219" i="13"/>
  <c r="AO220" i="13"/>
  <c r="AO221" i="13"/>
  <c r="AO222" i="13"/>
  <c r="AO223" i="13"/>
  <c r="AO224" i="13"/>
  <c r="AO225" i="13"/>
  <c r="AO226" i="13"/>
  <c r="AO227" i="13"/>
  <c r="AO228" i="13"/>
  <c r="AO229" i="13"/>
  <c r="AO230" i="13"/>
  <c r="AO231" i="13"/>
  <c r="AO232" i="13"/>
  <c r="AO233" i="13"/>
  <c r="AO234" i="13"/>
  <c r="AO235" i="13"/>
  <c r="AO236" i="13"/>
  <c r="AO237" i="13"/>
  <c r="AO238" i="13"/>
  <c r="AO239" i="13"/>
  <c r="AO240" i="13"/>
  <c r="AO241" i="13"/>
  <c r="AO242" i="13"/>
  <c r="AO243" i="13"/>
  <c r="AO244" i="13"/>
  <c r="AO245" i="13"/>
  <c r="AO246" i="13"/>
  <c r="AO247" i="13"/>
  <c r="AO248" i="13"/>
  <c r="AO249" i="13"/>
  <c r="AO250" i="13"/>
  <c r="AO251" i="13"/>
  <c r="AO252" i="13"/>
  <c r="AO253" i="13"/>
  <c r="AO254" i="13"/>
  <c r="AO255" i="13"/>
  <c r="AO256" i="13"/>
  <c r="AO257" i="13"/>
  <c r="AO258" i="13"/>
  <c r="AO259" i="13"/>
  <c r="AO260" i="13"/>
  <c r="AO261" i="13"/>
  <c r="AO262" i="13"/>
  <c r="AO263" i="13"/>
  <c r="AO264" i="13"/>
  <c r="AO265" i="13"/>
  <c r="AO266" i="13"/>
  <c r="AO267" i="13"/>
  <c r="AO268" i="13"/>
  <c r="AO269" i="13"/>
  <c r="AO270" i="13"/>
  <c r="AO271" i="13"/>
  <c r="AO272" i="13"/>
  <c r="AO273" i="13"/>
  <c r="AO274" i="13"/>
  <c r="AO275" i="13"/>
  <c r="AO276" i="13"/>
  <c r="AO277" i="13"/>
  <c r="AO278" i="13"/>
  <c r="AO279" i="13"/>
  <c r="AO280" i="13"/>
  <c r="AO281" i="13"/>
  <c r="AO282" i="13"/>
  <c r="AO283" i="13"/>
  <c r="AO284" i="13"/>
  <c r="AO285" i="13"/>
  <c r="AO286" i="13"/>
  <c r="AO287" i="13"/>
  <c r="AO288" i="13"/>
  <c r="AO289" i="13"/>
  <c r="AO290" i="13"/>
  <c r="AO291" i="13"/>
  <c r="AO292" i="13"/>
  <c r="AO293" i="13"/>
  <c r="AO294" i="13"/>
  <c r="AO295" i="13"/>
  <c r="AO296" i="13"/>
  <c r="AO297" i="13"/>
  <c r="AO298" i="13"/>
  <c r="AO299" i="13"/>
  <c r="AO300" i="13"/>
  <c r="AO301" i="13"/>
  <c r="AO302" i="13"/>
  <c r="AO303" i="13"/>
  <c r="AO304" i="13"/>
  <c r="AO306" i="13"/>
  <c r="AO307" i="13"/>
  <c r="AO308" i="13"/>
  <c r="AO309" i="13"/>
  <c r="AO310" i="13"/>
  <c r="AO311" i="13"/>
  <c r="AO312" i="13"/>
  <c r="AO206" i="13"/>
  <c r="AO207" i="13"/>
  <c r="AO208" i="13"/>
  <c r="AO196" i="13"/>
  <c r="AO197" i="13"/>
  <c r="AO198" i="13"/>
  <c r="AO199" i="13"/>
  <c r="AO200" i="13"/>
  <c r="AO201" i="13"/>
  <c r="AO202" i="13"/>
  <c r="AO203" i="13"/>
  <c r="AO205" i="13"/>
  <c r="AO137" i="13"/>
  <c r="AO138" i="13"/>
  <c r="AO139" i="13"/>
  <c r="AO140" i="13"/>
  <c r="AO141" i="13"/>
  <c r="AO142" i="13"/>
  <c r="AO143" i="13"/>
  <c r="AO144" i="13"/>
  <c r="AO145" i="13"/>
  <c r="AO146" i="13"/>
  <c r="AO147" i="13"/>
  <c r="AO148" i="13"/>
  <c r="AO149" i="13"/>
  <c r="AO150" i="13"/>
  <c r="AO151" i="13"/>
  <c r="AO152" i="13"/>
  <c r="AO153" i="13"/>
  <c r="AO154" i="13"/>
  <c r="AO155" i="13"/>
  <c r="AO156" i="13"/>
  <c r="AO157" i="13"/>
  <c r="AO158" i="13"/>
  <c r="AO159" i="13"/>
  <c r="AO160" i="13"/>
  <c r="AO161" i="13"/>
  <c r="AO162" i="13"/>
  <c r="AO163" i="13"/>
  <c r="AO164" i="13"/>
  <c r="AO165" i="13"/>
  <c r="AO166" i="13"/>
  <c r="AO167" i="13"/>
  <c r="AO168" i="13"/>
  <c r="AO169" i="13"/>
  <c r="AO170" i="13"/>
  <c r="AO171" i="13"/>
  <c r="AO172" i="13"/>
  <c r="AO173" i="13"/>
  <c r="AO174" i="13"/>
  <c r="AO175" i="13"/>
  <c r="AO176" i="13"/>
  <c r="AO177" i="13"/>
  <c r="AO178" i="13"/>
  <c r="AO179" i="13"/>
  <c r="AO180" i="13"/>
  <c r="AO181" i="13"/>
  <c r="AO182" i="13"/>
  <c r="AO183" i="13"/>
  <c r="AO184" i="13"/>
  <c r="AO185" i="13"/>
  <c r="AO186" i="13"/>
  <c r="AO187" i="13"/>
  <c r="AO188" i="13"/>
  <c r="AO189" i="13"/>
  <c r="AO190" i="13"/>
  <c r="AO191" i="13"/>
  <c r="AO192" i="13"/>
  <c r="AO193" i="13"/>
  <c r="AO194" i="13"/>
  <c r="AO195" i="13"/>
  <c r="AO129" i="13"/>
  <c r="AO130" i="13"/>
  <c r="AO131" i="13"/>
  <c r="AO132" i="13"/>
  <c r="AO133" i="13"/>
  <c r="AO134" i="13"/>
  <c r="AO135" i="13"/>
  <c r="AO136" i="13"/>
  <c r="AO128" i="13"/>
  <c r="AO20" i="13"/>
  <c r="AO21" i="13"/>
  <c r="AO22" i="13"/>
  <c r="AO23" i="13"/>
  <c r="AO24" i="13"/>
  <c r="AO25" i="13"/>
  <c r="AO26" i="13"/>
  <c r="AO27" i="13"/>
  <c r="AO28" i="13"/>
  <c r="AO32" i="13"/>
  <c r="AO35" i="13"/>
  <c r="AO36" i="13"/>
  <c r="AO50" i="13"/>
  <c r="AO53" i="13"/>
  <c r="AO54" i="13"/>
  <c r="AO59" i="13"/>
  <c r="AO62" i="13"/>
  <c r="AO63" i="13"/>
  <c r="AO65" i="13"/>
  <c r="AO66" i="13"/>
  <c r="AO67" i="13"/>
  <c r="AO68" i="13"/>
  <c r="AO69" i="13"/>
  <c r="AO70" i="13"/>
  <c r="AO71" i="13"/>
  <c r="AO72" i="13"/>
  <c r="AO73" i="13"/>
  <c r="AO77" i="13"/>
  <c r="AO79" i="13"/>
  <c r="AO80" i="13"/>
  <c r="AO81" i="13"/>
  <c r="AO86" i="13"/>
  <c r="AO89" i="13"/>
  <c r="AO90" i="13"/>
  <c r="AO93" i="13"/>
  <c r="AO95" i="13"/>
  <c r="AO98" i="13"/>
  <c r="AO99" i="13"/>
  <c r="AO101" i="13"/>
  <c r="AO102" i="13"/>
  <c r="AO103" i="13"/>
  <c r="AO104" i="13"/>
  <c r="AO105" i="13"/>
  <c r="AO106" i="13"/>
  <c r="AO107" i="13"/>
  <c r="AO108" i="13"/>
  <c r="AO109" i="13"/>
  <c r="AO110" i="13"/>
  <c r="AO111" i="13"/>
  <c r="AO112" i="13"/>
  <c r="AO113" i="13"/>
  <c r="AO114" i="13"/>
  <c r="AO115" i="13"/>
  <c r="AO116" i="13"/>
  <c r="AO117" i="13"/>
  <c r="AO118" i="13"/>
  <c r="AO119" i="13"/>
  <c r="AO120" i="13"/>
  <c r="AO121" i="13"/>
  <c r="AO122" i="13"/>
  <c r="AO123" i="13"/>
  <c r="AO124" i="13"/>
  <c r="AO125" i="13"/>
  <c r="AO126" i="13"/>
  <c r="AO127" i="13"/>
  <c r="AO5" i="13"/>
  <c r="AO8" i="13"/>
  <c r="AO9" i="13"/>
  <c r="AN378" i="13"/>
  <c r="AN379" i="13"/>
  <c r="AN380" i="13"/>
  <c r="AN381" i="13"/>
  <c r="AN382" i="13"/>
  <c r="AN383" i="13"/>
  <c r="AN384" i="13"/>
  <c r="AN385" i="13"/>
  <c r="AN386" i="13"/>
  <c r="AN387" i="13"/>
  <c r="AN388" i="13"/>
  <c r="AN389" i="13"/>
  <c r="AN390" i="13"/>
  <c r="AN391" i="13"/>
  <c r="AN392" i="13"/>
  <c r="AN393" i="13"/>
  <c r="AN394" i="13"/>
  <c r="AN395" i="13"/>
  <c r="AN396" i="13"/>
  <c r="AN397" i="13"/>
  <c r="AN398" i="13"/>
  <c r="AN399" i="13"/>
  <c r="AN400" i="13"/>
  <c r="AN401" i="13"/>
  <c r="AN402" i="13"/>
  <c r="AN403" i="13"/>
  <c r="AN404" i="13"/>
  <c r="AN405" i="13"/>
  <c r="AN406" i="13"/>
  <c r="AN407" i="13"/>
  <c r="AN408" i="13"/>
  <c r="AN409" i="13"/>
  <c r="AN410" i="13"/>
  <c r="AN411" i="13"/>
  <c r="AN412" i="13"/>
  <c r="AN413" i="13"/>
  <c r="AN414" i="13"/>
  <c r="AN415" i="13"/>
  <c r="AN416" i="13"/>
  <c r="AN417" i="13"/>
  <c r="AN418" i="13"/>
  <c r="AN419" i="13"/>
  <c r="AN420" i="13"/>
  <c r="AN421" i="13"/>
  <c r="AN422" i="13"/>
  <c r="AN423" i="13"/>
  <c r="AN424" i="13"/>
  <c r="AN425" i="13"/>
  <c r="AN426" i="13"/>
  <c r="AN427" i="13"/>
  <c r="AN428" i="13"/>
  <c r="AN429" i="13"/>
  <c r="AN430" i="13"/>
  <c r="AN431" i="13"/>
  <c r="AN432" i="13"/>
  <c r="AN433" i="13"/>
  <c r="AN434" i="13"/>
  <c r="AN435" i="13"/>
  <c r="AN436" i="13"/>
  <c r="AN437" i="13"/>
  <c r="AN438" i="13"/>
  <c r="AN439" i="13"/>
  <c r="AN440" i="13"/>
  <c r="AN441" i="13"/>
  <c r="AN442" i="13"/>
  <c r="AN443" i="13"/>
  <c r="AN444" i="13"/>
  <c r="AN445" i="13"/>
  <c r="AN446" i="13"/>
  <c r="AN447" i="13"/>
  <c r="AN448" i="13"/>
  <c r="AN449" i="13"/>
  <c r="AN450" i="13"/>
  <c r="AN451" i="13"/>
  <c r="AN452" i="13"/>
  <c r="AN453" i="13"/>
  <c r="AN454" i="13"/>
  <c r="AN455" i="13"/>
  <c r="AN456" i="13"/>
  <c r="AN457" i="13"/>
  <c r="AN458" i="13"/>
  <c r="AN459" i="13"/>
  <c r="AN460" i="13"/>
  <c r="AN461" i="13"/>
  <c r="AN462" i="13"/>
  <c r="AN463" i="13"/>
  <c r="AN464" i="13"/>
  <c r="AN465" i="13"/>
  <c r="AN466" i="13"/>
  <c r="AN467" i="13"/>
  <c r="AN468" i="13"/>
  <c r="AN469" i="13"/>
  <c r="AN470" i="13"/>
  <c r="AN471" i="13"/>
  <c r="AN472" i="13"/>
  <c r="AN473" i="13"/>
  <c r="AN474" i="13"/>
  <c r="AN475" i="13"/>
  <c r="AN476" i="13"/>
  <c r="AN477" i="13"/>
  <c r="AN478" i="13"/>
  <c r="AN479" i="13"/>
  <c r="AN480" i="13"/>
  <c r="AN481" i="13"/>
  <c r="AN482" i="13"/>
  <c r="AN483" i="13"/>
  <c r="AN484" i="13"/>
  <c r="AN485" i="13"/>
  <c r="AN486" i="13"/>
  <c r="AN487" i="13"/>
  <c r="AN488" i="13"/>
  <c r="AN489" i="13"/>
  <c r="AN490" i="13"/>
  <c r="AN491" i="13"/>
  <c r="AN492" i="13"/>
  <c r="AN493" i="13"/>
  <c r="AN494" i="13"/>
  <c r="AN495" i="13"/>
  <c r="AN496" i="13"/>
  <c r="AN497" i="13"/>
  <c r="AN498" i="13"/>
  <c r="AN499" i="13"/>
  <c r="AN500" i="13"/>
  <c r="AN501" i="13"/>
  <c r="AN502" i="13"/>
  <c r="AN503" i="13"/>
  <c r="AN504" i="13"/>
  <c r="AN505" i="13"/>
  <c r="AN506" i="13"/>
  <c r="AN507" i="13"/>
  <c r="AN508" i="13"/>
  <c r="AN509" i="13"/>
  <c r="AN510" i="13"/>
  <c r="AN511" i="13"/>
  <c r="AN512" i="13"/>
  <c r="AN513" i="13"/>
  <c r="AN514" i="13"/>
  <c r="AN515" i="13"/>
  <c r="AN516" i="13"/>
  <c r="AN517" i="13"/>
  <c r="AN518" i="13"/>
  <c r="AN519" i="13"/>
  <c r="AN520" i="13"/>
  <c r="AN521" i="13"/>
  <c r="AN522" i="13"/>
  <c r="AN523" i="13"/>
  <c r="AN524" i="13"/>
  <c r="AN525" i="13"/>
  <c r="AN526" i="13"/>
  <c r="AN527" i="13"/>
  <c r="AN528" i="13"/>
  <c r="AN529" i="13"/>
  <c r="AN530" i="13"/>
  <c r="AN531" i="13"/>
  <c r="AN532" i="13"/>
  <c r="AN533" i="13"/>
  <c r="AN534" i="13"/>
  <c r="AN535" i="13"/>
  <c r="AN536" i="13"/>
  <c r="AN537" i="13"/>
  <c r="AN538" i="13"/>
  <c r="AN539" i="13"/>
  <c r="AN540" i="13"/>
  <c r="AN541" i="13"/>
  <c r="AN542" i="13"/>
  <c r="AN543" i="13"/>
  <c r="AN544" i="13"/>
  <c r="AN545" i="13"/>
  <c r="AN546" i="13"/>
  <c r="AN547" i="13"/>
  <c r="AN548" i="13"/>
  <c r="AN549" i="13"/>
  <c r="AN550" i="13"/>
  <c r="AN551" i="13"/>
  <c r="AN552" i="13"/>
  <c r="AN553" i="13"/>
  <c r="AN554" i="13"/>
  <c r="AN555" i="13"/>
  <c r="AN377" i="13"/>
  <c r="AN376" i="13"/>
  <c r="F549" i="13"/>
  <c r="F550" i="13"/>
  <c r="F551" i="13"/>
  <c r="F552" i="13"/>
  <c r="F553" i="13"/>
  <c r="F554" i="13"/>
  <c r="F555" i="13"/>
  <c r="F548" i="13"/>
  <c r="F546" i="13"/>
  <c r="F545" i="13"/>
  <c r="F532" i="13"/>
  <c r="F533" i="13"/>
  <c r="F534" i="13"/>
  <c r="F535" i="13"/>
  <c r="F536" i="13"/>
  <c r="F537" i="13"/>
  <c r="F538" i="13"/>
  <c r="F539" i="13"/>
  <c r="F540" i="13"/>
  <c r="F541" i="13"/>
  <c r="F531" i="13"/>
  <c r="F529" i="13"/>
  <c r="F528" i="13"/>
  <c r="F522" i="13"/>
  <c r="F523" i="13"/>
  <c r="F524" i="13"/>
  <c r="F525" i="13"/>
  <c r="F526" i="13"/>
  <c r="F521" i="13"/>
  <c r="F513" i="13"/>
  <c r="F514" i="13"/>
  <c r="F515" i="13"/>
  <c r="F516" i="13"/>
  <c r="F517" i="13"/>
  <c r="F518" i="13"/>
  <c r="F519" i="13"/>
  <c r="F512" i="13"/>
  <c r="F510" i="13"/>
  <c r="F509" i="13"/>
  <c r="F496" i="13"/>
  <c r="F497" i="13"/>
  <c r="F498" i="13"/>
  <c r="F499" i="13"/>
  <c r="F500" i="13"/>
  <c r="F501" i="13"/>
  <c r="F502" i="13"/>
  <c r="F503" i="13"/>
  <c r="F504" i="13"/>
  <c r="F505" i="13"/>
  <c r="F495" i="13"/>
  <c r="F493" i="13"/>
  <c r="F492" i="13"/>
  <c r="F486" i="13"/>
  <c r="F487" i="13"/>
  <c r="F488" i="13"/>
  <c r="F489" i="13"/>
  <c r="F490" i="13"/>
  <c r="F485" i="13"/>
  <c r="F477" i="13"/>
  <c r="F478" i="13"/>
  <c r="F479" i="13"/>
  <c r="F480" i="13"/>
  <c r="F481" i="13"/>
  <c r="F482" i="13"/>
  <c r="F483" i="13"/>
  <c r="F476" i="13"/>
  <c r="F474" i="13"/>
  <c r="F473" i="13"/>
  <c r="F460" i="13"/>
  <c r="F461" i="13"/>
  <c r="F462" i="13"/>
  <c r="F463" i="13"/>
  <c r="F464" i="13"/>
  <c r="F465" i="13"/>
  <c r="F466" i="13"/>
  <c r="F467" i="13"/>
  <c r="F468" i="13"/>
  <c r="F469" i="13"/>
  <c r="F459" i="13"/>
  <c r="F457" i="13"/>
  <c r="F456" i="13"/>
  <c r="F450" i="13"/>
  <c r="F451" i="13"/>
  <c r="F452" i="13"/>
  <c r="F453" i="13"/>
  <c r="F454" i="13"/>
  <c r="F449" i="13"/>
  <c r="F441" i="13"/>
  <c r="F442" i="13"/>
  <c r="F443" i="13"/>
  <c r="F444" i="13"/>
  <c r="F445" i="13"/>
  <c r="F446" i="13"/>
  <c r="F447" i="13"/>
  <c r="F440" i="13"/>
  <c r="F438" i="13"/>
  <c r="F437" i="13"/>
  <c r="F424" i="13"/>
  <c r="F425" i="13"/>
  <c r="F426" i="13"/>
  <c r="F427" i="13"/>
  <c r="F428" i="13"/>
  <c r="F429" i="13"/>
  <c r="F430" i="13"/>
  <c r="F431" i="13"/>
  <c r="F432" i="13"/>
  <c r="F433" i="13"/>
  <c r="F423" i="13"/>
  <c r="F421" i="13"/>
  <c r="F420" i="13"/>
  <c r="F414" i="13"/>
  <c r="F415" i="13"/>
  <c r="F416" i="13"/>
  <c r="F417" i="13"/>
  <c r="F418" i="13"/>
  <c r="F413" i="13"/>
  <c r="F405" i="13"/>
  <c r="F406" i="13"/>
  <c r="F407" i="13"/>
  <c r="F408" i="13"/>
  <c r="F409" i="13"/>
  <c r="F410" i="13"/>
  <c r="F411" i="13"/>
  <c r="F404" i="13"/>
  <c r="F402" i="13"/>
  <c r="F401" i="13"/>
  <c r="F388" i="13"/>
  <c r="F389" i="13"/>
  <c r="F390" i="13"/>
  <c r="F391" i="13"/>
  <c r="F392" i="13"/>
  <c r="F393" i="13"/>
  <c r="F394" i="13"/>
  <c r="F395" i="13"/>
  <c r="F396" i="13"/>
  <c r="F397" i="13"/>
  <c r="F387" i="13"/>
  <c r="F385" i="13"/>
  <c r="F384" i="13"/>
  <c r="F378" i="13"/>
  <c r="F379" i="13"/>
  <c r="F380" i="13"/>
  <c r="F381" i="13"/>
  <c r="F382" i="13"/>
  <c r="F377" i="13"/>
  <c r="B427" i="13"/>
  <c r="C427" i="13"/>
  <c r="D427" i="13"/>
  <c r="E427" i="13"/>
  <c r="B428" i="13"/>
  <c r="C428" i="13"/>
  <c r="D428" i="13"/>
  <c r="E428" i="13"/>
  <c r="B429" i="13"/>
  <c r="C429" i="13"/>
  <c r="D429" i="13"/>
  <c r="E429" i="13"/>
  <c r="B430" i="13"/>
  <c r="C430" i="13"/>
  <c r="D430" i="13"/>
  <c r="E430" i="13"/>
  <c r="B431" i="13"/>
  <c r="C431" i="13"/>
  <c r="D431" i="13"/>
  <c r="E431" i="13"/>
  <c r="B432" i="13"/>
  <c r="C432" i="13"/>
  <c r="D432" i="13"/>
  <c r="E432" i="13"/>
  <c r="B433" i="13"/>
  <c r="C433" i="13"/>
  <c r="D433" i="13"/>
  <c r="E433" i="13"/>
  <c r="B434" i="13"/>
  <c r="C434" i="13"/>
  <c r="D434" i="13"/>
  <c r="E434" i="13"/>
  <c r="B435" i="13"/>
  <c r="C435" i="13"/>
  <c r="D435" i="13"/>
  <c r="E435" i="13"/>
  <c r="B436" i="13"/>
  <c r="C436" i="13"/>
  <c r="D436" i="13"/>
  <c r="E436" i="13"/>
  <c r="B437" i="13"/>
  <c r="C437" i="13"/>
  <c r="D437" i="13"/>
  <c r="E437" i="13"/>
  <c r="B438" i="13"/>
  <c r="C438" i="13"/>
  <c r="D438" i="13"/>
  <c r="E438" i="13"/>
  <c r="B439" i="13"/>
  <c r="C439" i="13"/>
  <c r="D439" i="13"/>
  <c r="E439" i="13"/>
  <c r="B440" i="13"/>
  <c r="C440" i="13"/>
  <c r="D440" i="13"/>
  <c r="E440" i="13"/>
  <c r="B441" i="13"/>
  <c r="C441" i="13"/>
  <c r="D441" i="13"/>
  <c r="E441" i="13"/>
  <c r="B442" i="13"/>
  <c r="C442" i="13"/>
  <c r="D442" i="13"/>
  <c r="E442" i="13"/>
  <c r="B443" i="13"/>
  <c r="C443" i="13"/>
  <c r="D443" i="13"/>
  <c r="E443" i="13"/>
  <c r="B444" i="13"/>
  <c r="C444" i="13"/>
  <c r="D444" i="13"/>
  <c r="E444" i="13"/>
  <c r="B445" i="13"/>
  <c r="C445" i="13"/>
  <c r="D445" i="13"/>
  <c r="E445" i="13"/>
  <c r="B446" i="13"/>
  <c r="C446" i="13"/>
  <c r="D446" i="13"/>
  <c r="E446" i="13"/>
  <c r="B447" i="13"/>
  <c r="C447" i="13"/>
  <c r="D447" i="13"/>
  <c r="E447" i="13"/>
  <c r="B448" i="13"/>
  <c r="C448" i="13"/>
  <c r="D448" i="13"/>
  <c r="E448" i="13"/>
  <c r="B449" i="13"/>
  <c r="C449" i="13"/>
  <c r="D449" i="13"/>
  <c r="E449" i="13"/>
  <c r="B450" i="13"/>
  <c r="C450" i="13"/>
  <c r="D450" i="13"/>
  <c r="E450" i="13"/>
  <c r="B451" i="13"/>
  <c r="C451" i="13"/>
  <c r="D451" i="13"/>
  <c r="E451" i="13"/>
  <c r="B452" i="13"/>
  <c r="C452" i="13"/>
  <c r="D452" i="13"/>
  <c r="E452" i="13"/>
  <c r="B453" i="13"/>
  <c r="C453" i="13"/>
  <c r="D453" i="13"/>
  <c r="E453" i="13"/>
  <c r="B454" i="13"/>
  <c r="C454" i="13"/>
  <c r="D454" i="13"/>
  <c r="E454" i="13"/>
  <c r="B455" i="13"/>
  <c r="C455" i="13"/>
  <c r="D455" i="13"/>
  <c r="E455" i="13"/>
  <c r="B456" i="13"/>
  <c r="C456" i="13"/>
  <c r="D456" i="13"/>
  <c r="E456" i="13"/>
  <c r="B457" i="13"/>
  <c r="C457" i="13"/>
  <c r="D457" i="13"/>
  <c r="E457" i="13"/>
  <c r="B458" i="13"/>
  <c r="C458" i="13"/>
  <c r="D458" i="13"/>
  <c r="E458" i="13"/>
  <c r="B459" i="13"/>
  <c r="C459" i="13"/>
  <c r="D459" i="13"/>
  <c r="E459" i="13"/>
  <c r="B460" i="13"/>
  <c r="C460" i="13"/>
  <c r="D460" i="13"/>
  <c r="E460" i="13"/>
  <c r="B461" i="13"/>
  <c r="C461" i="13"/>
  <c r="D461" i="13"/>
  <c r="E461" i="13"/>
  <c r="B462" i="13"/>
  <c r="C462" i="13"/>
  <c r="D462" i="13"/>
  <c r="E462" i="13"/>
  <c r="B463" i="13"/>
  <c r="C463" i="13"/>
  <c r="D463" i="13"/>
  <c r="E463" i="13"/>
  <c r="B464" i="13"/>
  <c r="C464" i="13"/>
  <c r="D464" i="13"/>
  <c r="E464" i="13"/>
  <c r="B465" i="13"/>
  <c r="C465" i="13"/>
  <c r="D465" i="13"/>
  <c r="E465" i="13"/>
  <c r="B466" i="13"/>
  <c r="C466" i="13"/>
  <c r="D466" i="13"/>
  <c r="E466" i="13"/>
  <c r="B467" i="13"/>
  <c r="C467" i="13"/>
  <c r="D467" i="13"/>
  <c r="E467" i="13"/>
  <c r="B468" i="13"/>
  <c r="C468" i="13"/>
  <c r="D468" i="13"/>
  <c r="E468" i="13"/>
  <c r="B469" i="13"/>
  <c r="C469" i="13"/>
  <c r="D469" i="13"/>
  <c r="E469" i="13"/>
  <c r="B470" i="13"/>
  <c r="C470" i="13"/>
  <c r="D470" i="13"/>
  <c r="E470" i="13"/>
  <c r="B471" i="13"/>
  <c r="C471" i="13"/>
  <c r="D471" i="13"/>
  <c r="E471" i="13"/>
  <c r="B472" i="13"/>
  <c r="C472" i="13"/>
  <c r="D472" i="13"/>
  <c r="E472" i="13"/>
  <c r="B473" i="13"/>
  <c r="C473" i="13"/>
  <c r="D473" i="13"/>
  <c r="E473" i="13"/>
  <c r="B474" i="13"/>
  <c r="C474" i="13"/>
  <c r="D474" i="13"/>
  <c r="E474" i="13"/>
  <c r="B475" i="13"/>
  <c r="C475" i="13"/>
  <c r="D475" i="13"/>
  <c r="E475" i="13"/>
  <c r="B476" i="13"/>
  <c r="C476" i="13"/>
  <c r="D476" i="13"/>
  <c r="E476" i="13"/>
  <c r="B477" i="13"/>
  <c r="C477" i="13"/>
  <c r="D477" i="13"/>
  <c r="E477" i="13"/>
  <c r="B478" i="13"/>
  <c r="C478" i="13"/>
  <c r="D478" i="13"/>
  <c r="E478" i="13"/>
  <c r="B479" i="13"/>
  <c r="C479" i="13"/>
  <c r="D479" i="13"/>
  <c r="E479" i="13"/>
  <c r="B480" i="13"/>
  <c r="C480" i="13"/>
  <c r="D480" i="13"/>
  <c r="E480" i="13"/>
  <c r="B481" i="13"/>
  <c r="C481" i="13"/>
  <c r="D481" i="13"/>
  <c r="E481" i="13"/>
  <c r="B482" i="13"/>
  <c r="C482" i="13"/>
  <c r="D482" i="13"/>
  <c r="E482" i="13"/>
  <c r="B483" i="13"/>
  <c r="C483" i="13"/>
  <c r="D483" i="13"/>
  <c r="E483" i="13"/>
  <c r="B484" i="13"/>
  <c r="C484" i="13"/>
  <c r="D484" i="13"/>
  <c r="E484" i="13"/>
  <c r="B485" i="13"/>
  <c r="C485" i="13"/>
  <c r="D485" i="13"/>
  <c r="E485" i="13"/>
  <c r="B486" i="13"/>
  <c r="C486" i="13"/>
  <c r="D486" i="13"/>
  <c r="E486" i="13"/>
  <c r="B487" i="13"/>
  <c r="C487" i="13"/>
  <c r="D487" i="13"/>
  <c r="E487" i="13"/>
  <c r="B488" i="13"/>
  <c r="C488" i="13"/>
  <c r="D488" i="13"/>
  <c r="E488" i="13"/>
  <c r="B489" i="13"/>
  <c r="C489" i="13"/>
  <c r="D489" i="13"/>
  <c r="E489" i="13"/>
  <c r="B490" i="13"/>
  <c r="C490" i="13"/>
  <c r="D490" i="13"/>
  <c r="E490" i="13"/>
  <c r="B491" i="13"/>
  <c r="C491" i="13"/>
  <c r="D491" i="13"/>
  <c r="E491" i="13"/>
  <c r="B492" i="13"/>
  <c r="C492" i="13"/>
  <c r="D492" i="13"/>
  <c r="E492" i="13"/>
  <c r="B493" i="13"/>
  <c r="C493" i="13"/>
  <c r="D493" i="13"/>
  <c r="E493" i="13"/>
  <c r="B494" i="13"/>
  <c r="C494" i="13"/>
  <c r="D494" i="13"/>
  <c r="E494" i="13"/>
  <c r="B495" i="13"/>
  <c r="C495" i="13"/>
  <c r="D495" i="13"/>
  <c r="E495" i="13"/>
  <c r="B496" i="13"/>
  <c r="C496" i="13"/>
  <c r="D496" i="13"/>
  <c r="E496" i="13"/>
  <c r="B497" i="13"/>
  <c r="C497" i="13"/>
  <c r="D497" i="13"/>
  <c r="E497" i="13"/>
  <c r="B498" i="13"/>
  <c r="C498" i="13"/>
  <c r="D498" i="13"/>
  <c r="E498" i="13"/>
  <c r="B499" i="13"/>
  <c r="C499" i="13"/>
  <c r="D499" i="13"/>
  <c r="E499" i="13"/>
  <c r="B500" i="13"/>
  <c r="C500" i="13"/>
  <c r="D500" i="13"/>
  <c r="E500" i="13"/>
  <c r="B501" i="13"/>
  <c r="C501" i="13"/>
  <c r="D501" i="13"/>
  <c r="E501" i="13"/>
  <c r="B502" i="13"/>
  <c r="C502" i="13"/>
  <c r="D502" i="13"/>
  <c r="E502" i="13"/>
  <c r="B503" i="13"/>
  <c r="C503" i="13"/>
  <c r="D503" i="13"/>
  <c r="E503" i="13"/>
  <c r="B504" i="13"/>
  <c r="C504" i="13"/>
  <c r="D504" i="13"/>
  <c r="E504" i="13"/>
  <c r="B505" i="13"/>
  <c r="C505" i="13"/>
  <c r="D505" i="13"/>
  <c r="E505" i="13"/>
  <c r="B506" i="13"/>
  <c r="C506" i="13"/>
  <c r="D506" i="13"/>
  <c r="E506" i="13"/>
  <c r="B507" i="13"/>
  <c r="C507" i="13"/>
  <c r="D507" i="13"/>
  <c r="E507" i="13"/>
  <c r="B508" i="13"/>
  <c r="C508" i="13"/>
  <c r="D508" i="13"/>
  <c r="E508" i="13"/>
  <c r="B509" i="13"/>
  <c r="C509" i="13"/>
  <c r="D509" i="13"/>
  <c r="E509" i="13"/>
  <c r="B510" i="13"/>
  <c r="C510" i="13"/>
  <c r="D510" i="13"/>
  <c r="E510" i="13"/>
  <c r="B511" i="13"/>
  <c r="C511" i="13"/>
  <c r="D511" i="13"/>
  <c r="E511" i="13"/>
  <c r="B512" i="13"/>
  <c r="C512" i="13"/>
  <c r="D512" i="13"/>
  <c r="E512" i="13"/>
  <c r="B513" i="13"/>
  <c r="C513" i="13"/>
  <c r="D513" i="13"/>
  <c r="E513" i="13"/>
  <c r="B514" i="13"/>
  <c r="C514" i="13"/>
  <c r="D514" i="13"/>
  <c r="E514" i="13"/>
  <c r="B515" i="13"/>
  <c r="C515" i="13"/>
  <c r="D515" i="13"/>
  <c r="E515" i="13"/>
  <c r="B516" i="13"/>
  <c r="C516" i="13"/>
  <c r="D516" i="13"/>
  <c r="E516" i="13"/>
  <c r="B517" i="13"/>
  <c r="C517" i="13"/>
  <c r="D517" i="13"/>
  <c r="E517" i="13"/>
  <c r="B518" i="13"/>
  <c r="C518" i="13"/>
  <c r="D518" i="13"/>
  <c r="E518" i="13"/>
  <c r="B519" i="13"/>
  <c r="C519" i="13"/>
  <c r="D519" i="13"/>
  <c r="E519" i="13"/>
  <c r="B520" i="13"/>
  <c r="C520" i="13"/>
  <c r="D520" i="13"/>
  <c r="E520" i="13"/>
  <c r="B521" i="13"/>
  <c r="C521" i="13"/>
  <c r="D521" i="13"/>
  <c r="E521" i="13"/>
  <c r="B522" i="13"/>
  <c r="C522" i="13"/>
  <c r="D522" i="13"/>
  <c r="E522" i="13"/>
  <c r="B523" i="13"/>
  <c r="C523" i="13"/>
  <c r="D523" i="13"/>
  <c r="E523" i="13"/>
  <c r="B524" i="13"/>
  <c r="C524" i="13"/>
  <c r="D524" i="13"/>
  <c r="E524" i="13"/>
  <c r="B525" i="13"/>
  <c r="C525" i="13"/>
  <c r="D525" i="13"/>
  <c r="E525" i="13"/>
  <c r="B526" i="13"/>
  <c r="C526" i="13"/>
  <c r="D526" i="13"/>
  <c r="E526" i="13"/>
  <c r="B527" i="13"/>
  <c r="C527" i="13"/>
  <c r="D527" i="13"/>
  <c r="E527" i="13"/>
  <c r="B528" i="13"/>
  <c r="C528" i="13"/>
  <c r="D528" i="13"/>
  <c r="E528" i="13"/>
  <c r="B529" i="13"/>
  <c r="C529" i="13"/>
  <c r="D529" i="13"/>
  <c r="E529" i="13"/>
  <c r="B530" i="13"/>
  <c r="C530" i="13"/>
  <c r="D530" i="13"/>
  <c r="E530" i="13"/>
  <c r="B531" i="13"/>
  <c r="C531" i="13"/>
  <c r="D531" i="13"/>
  <c r="E531" i="13"/>
  <c r="B532" i="13"/>
  <c r="C532" i="13"/>
  <c r="D532" i="13"/>
  <c r="E532" i="13"/>
  <c r="B533" i="13"/>
  <c r="C533" i="13"/>
  <c r="D533" i="13"/>
  <c r="E533" i="13"/>
  <c r="B534" i="13"/>
  <c r="C534" i="13"/>
  <c r="D534" i="13"/>
  <c r="E534" i="13"/>
  <c r="B535" i="13"/>
  <c r="C535" i="13"/>
  <c r="D535" i="13"/>
  <c r="E535" i="13"/>
  <c r="B536" i="13"/>
  <c r="C536" i="13"/>
  <c r="D536" i="13"/>
  <c r="E536" i="13"/>
  <c r="B537" i="13"/>
  <c r="C537" i="13"/>
  <c r="D537" i="13"/>
  <c r="E537" i="13"/>
  <c r="B538" i="13"/>
  <c r="C538" i="13"/>
  <c r="D538" i="13"/>
  <c r="E538" i="13"/>
  <c r="B539" i="13"/>
  <c r="C539" i="13"/>
  <c r="D539" i="13"/>
  <c r="E539" i="13"/>
  <c r="B540" i="13"/>
  <c r="C540" i="13"/>
  <c r="D540" i="13"/>
  <c r="E540" i="13"/>
  <c r="B541" i="13"/>
  <c r="C541" i="13"/>
  <c r="D541" i="13"/>
  <c r="E541" i="13"/>
  <c r="B542" i="13"/>
  <c r="C542" i="13"/>
  <c r="D542" i="13"/>
  <c r="E542" i="13"/>
  <c r="B543" i="13"/>
  <c r="C543" i="13"/>
  <c r="D543" i="13"/>
  <c r="E543" i="13"/>
  <c r="B544" i="13"/>
  <c r="C544" i="13"/>
  <c r="D544" i="13"/>
  <c r="E544" i="13"/>
  <c r="B545" i="13"/>
  <c r="C545" i="13"/>
  <c r="D545" i="13"/>
  <c r="E545" i="13"/>
  <c r="B546" i="13"/>
  <c r="C546" i="13"/>
  <c r="D546" i="13"/>
  <c r="E546" i="13"/>
  <c r="B547" i="13"/>
  <c r="C547" i="13"/>
  <c r="D547" i="13"/>
  <c r="E547" i="13"/>
  <c r="B548" i="13"/>
  <c r="C548" i="13"/>
  <c r="D548" i="13"/>
  <c r="E548" i="13"/>
  <c r="B549" i="13"/>
  <c r="C549" i="13"/>
  <c r="D549" i="13"/>
  <c r="E549" i="13"/>
  <c r="B550" i="13"/>
  <c r="C550" i="13"/>
  <c r="D550" i="13"/>
  <c r="E550" i="13"/>
  <c r="B551" i="13"/>
  <c r="C551" i="13"/>
  <c r="D551" i="13"/>
  <c r="E551" i="13"/>
  <c r="B552" i="13"/>
  <c r="C552" i="13"/>
  <c r="D552" i="13"/>
  <c r="E552" i="13"/>
  <c r="B553" i="13"/>
  <c r="C553" i="13"/>
  <c r="D553" i="13"/>
  <c r="E553" i="13"/>
  <c r="B554" i="13"/>
  <c r="C554" i="13"/>
  <c r="D554" i="13"/>
  <c r="E554" i="13"/>
  <c r="B555" i="13"/>
  <c r="C555" i="13"/>
  <c r="D555" i="13"/>
  <c r="E555" i="13"/>
  <c r="G550" i="13"/>
  <c r="H550" i="13"/>
  <c r="I550" i="13"/>
  <c r="J550" i="13"/>
  <c r="K550" i="13"/>
  <c r="L550" i="13"/>
  <c r="M550" i="13"/>
  <c r="N550" i="13"/>
  <c r="O550" i="13"/>
  <c r="P550" i="13"/>
  <c r="Q550" i="13"/>
  <c r="R550" i="13"/>
  <c r="S550" i="13"/>
  <c r="T550" i="13"/>
  <c r="U550" i="13"/>
  <c r="V550" i="13"/>
  <c r="W550" i="13"/>
  <c r="X550" i="13"/>
  <c r="Y550" i="13"/>
  <c r="Z550" i="13"/>
  <c r="AA550" i="13"/>
  <c r="AB550" i="13"/>
  <c r="AC550" i="13"/>
  <c r="AD550" i="13"/>
  <c r="AE550" i="13"/>
  <c r="AF550" i="13"/>
  <c r="AG550" i="13"/>
  <c r="AH550" i="13"/>
  <c r="AI550" i="13"/>
  <c r="AJ550" i="13"/>
  <c r="AK550" i="13"/>
  <c r="AL550" i="13"/>
  <c r="G551" i="13"/>
  <c r="H551" i="13"/>
  <c r="I551" i="13"/>
  <c r="J551" i="13"/>
  <c r="K551" i="13"/>
  <c r="L551" i="13"/>
  <c r="M551" i="13"/>
  <c r="N551" i="13"/>
  <c r="O551" i="13"/>
  <c r="P551" i="13"/>
  <c r="Q551" i="13"/>
  <c r="R551" i="13"/>
  <c r="S551" i="13"/>
  <c r="T551" i="13"/>
  <c r="U551" i="13"/>
  <c r="V551" i="13"/>
  <c r="W551" i="13"/>
  <c r="X551" i="13"/>
  <c r="Y551" i="13"/>
  <c r="Z551" i="13"/>
  <c r="AA551" i="13"/>
  <c r="AB551" i="13"/>
  <c r="AC551" i="13"/>
  <c r="AD551" i="13"/>
  <c r="AE551" i="13"/>
  <c r="AF551" i="13"/>
  <c r="AG551" i="13"/>
  <c r="AH551" i="13"/>
  <c r="AI551" i="13"/>
  <c r="AJ551" i="13"/>
  <c r="AK551" i="13"/>
  <c r="AL551" i="13"/>
  <c r="G552" i="13"/>
  <c r="H552" i="13"/>
  <c r="I552" i="13"/>
  <c r="J552" i="13"/>
  <c r="K552" i="13"/>
  <c r="L552" i="13"/>
  <c r="M552" i="13"/>
  <c r="N552" i="13"/>
  <c r="O552" i="13"/>
  <c r="P552" i="13"/>
  <c r="Q552" i="13"/>
  <c r="R552" i="13"/>
  <c r="S552" i="13"/>
  <c r="T552" i="13"/>
  <c r="U552" i="13"/>
  <c r="V552" i="13"/>
  <c r="W552" i="13"/>
  <c r="X552" i="13"/>
  <c r="Y552" i="13"/>
  <c r="Z552" i="13"/>
  <c r="AA552" i="13"/>
  <c r="AB552" i="13"/>
  <c r="AC552" i="13"/>
  <c r="AD552" i="13"/>
  <c r="AE552" i="13"/>
  <c r="AF552" i="13"/>
  <c r="AG552" i="13"/>
  <c r="AH552" i="13"/>
  <c r="AI552" i="13"/>
  <c r="AJ552" i="13"/>
  <c r="AK552" i="13"/>
  <c r="AL552" i="13"/>
  <c r="G553" i="13"/>
  <c r="H553" i="13"/>
  <c r="I553" i="13"/>
  <c r="J553" i="13"/>
  <c r="K553" i="13"/>
  <c r="L553" i="13"/>
  <c r="M553" i="13"/>
  <c r="N553" i="13"/>
  <c r="O553" i="13"/>
  <c r="P553" i="13"/>
  <c r="Q553" i="13"/>
  <c r="R553" i="13"/>
  <c r="S553" i="13"/>
  <c r="T553" i="13"/>
  <c r="U553" i="13"/>
  <c r="V553" i="13"/>
  <c r="W553" i="13"/>
  <c r="X553" i="13"/>
  <c r="Y553" i="13"/>
  <c r="Z553" i="13"/>
  <c r="AA553" i="13"/>
  <c r="AB553" i="13"/>
  <c r="AC553" i="13"/>
  <c r="AD553" i="13"/>
  <c r="AE553" i="13"/>
  <c r="AF553" i="13"/>
  <c r="AG553" i="13"/>
  <c r="AH553" i="13"/>
  <c r="AI553" i="13"/>
  <c r="AJ553" i="13"/>
  <c r="AK553" i="13"/>
  <c r="AL553" i="13"/>
  <c r="G554" i="13"/>
  <c r="H554" i="13"/>
  <c r="I554" i="13"/>
  <c r="J554" i="13"/>
  <c r="K554" i="13"/>
  <c r="L554" i="13"/>
  <c r="M554" i="13"/>
  <c r="N554" i="13"/>
  <c r="O554" i="13"/>
  <c r="P554" i="13"/>
  <c r="Q554" i="13"/>
  <c r="R554" i="13"/>
  <c r="S554" i="13"/>
  <c r="T554" i="13"/>
  <c r="U554" i="13"/>
  <c r="V554" i="13"/>
  <c r="W554" i="13"/>
  <c r="X554" i="13"/>
  <c r="Y554" i="13"/>
  <c r="Z554" i="13"/>
  <c r="AA554" i="13"/>
  <c r="AB554" i="13"/>
  <c r="AC554" i="13"/>
  <c r="AD554" i="13"/>
  <c r="AE554" i="13"/>
  <c r="AF554" i="13"/>
  <c r="AG554" i="13"/>
  <c r="AH554" i="13"/>
  <c r="AI554" i="13"/>
  <c r="AJ554" i="13"/>
  <c r="AK554" i="13"/>
  <c r="AL554" i="13"/>
  <c r="G555" i="13"/>
  <c r="H555" i="13"/>
  <c r="I555" i="13"/>
  <c r="J555" i="13"/>
  <c r="K555" i="13"/>
  <c r="L555" i="13"/>
  <c r="M555" i="13"/>
  <c r="N555" i="13"/>
  <c r="O555" i="13"/>
  <c r="P555" i="13"/>
  <c r="Q555" i="13"/>
  <c r="R555" i="13"/>
  <c r="S555" i="13"/>
  <c r="T555" i="13"/>
  <c r="U555" i="13"/>
  <c r="V555" i="13"/>
  <c r="W555" i="13"/>
  <c r="X555" i="13"/>
  <c r="Y555" i="13"/>
  <c r="Z555" i="13"/>
  <c r="AA555" i="13"/>
  <c r="AB555" i="13"/>
  <c r="AC555" i="13"/>
  <c r="AD555" i="13"/>
  <c r="AE555" i="13"/>
  <c r="AF555" i="13"/>
  <c r="AG555" i="13"/>
  <c r="AH555" i="13"/>
  <c r="AI555" i="13"/>
  <c r="AJ555" i="13"/>
  <c r="AK555" i="13"/>
  <c r="AL555" i="13"/>
  <c r="F527" i="13"/>
  <c r="G527" i="13"/>
  <c r="H527" i="13"/>
  <c r="I527" i="13"/>
  <c r="J527" i="13"/>
  <c r="K527" i="13"/>
  <c r="L527" i="13"/>
  <c r="M527" i="13"/>
  <c r="N527" i="13"/>
  <c r="O527" i="13"/>
  <c r="P527" i="13"/>
  <c r="Q527" i="13"/>
  <c r="R527" i="13"/>
  <c r="S527" i="13"/>
  <c r="T527" i="13"/>
  <c r="U527" i="13"/>
  <c r="V527" i="13"/>
  <c r="W527" i="13"/>
  <c r="X527" i="13"/>
  <c r="Y527" i="13"/>
  <c r="Z527" i="13"/>
  <c r="AA527" i="13"/>
  <c r="AB527" i="13"/>
  <c r="AC527" i="13"/>
  <c r="AD527" i="13"/>
  <c r="AE527" i="13"/>
  <c r="AF527" i="13"/>
  <c r="AG527" i="13"/>
  <c r="AH527" i="13"/>
  <c r="AI527" i="13"/>
  <c r="AJ527" i="13"/>
  <c r="AK527" i="13"/>
  <c r="AL527" i="13"/>
  <c r="G528" i="13"/>
  <c r="H528" i="13"/>
  <c r="I528" i="13"/>
  <c r="J528" i="13"/>
  <c r="K528" i="13"/>
  <c r="L528" i="13"/>
  <c r="M528" i="13"/>
  <c r="N528" i="13"/>
  <c r="O528" i="13"/>
  <c r="P528" i="13"/>
  <c r="Q528" i="13"/>
  <c r="R528" i="13"/>
  <c r="S528" i="13"/>
  <c r="T528" i="13"/>
  <c r="U528" i="13"/>
  <c r="V528" i="13"/>
  <c r="W528" i="13"/>
  <c r="X528" i="13"/>
  <c r="Y528" i="13"/>
  <c r="Z528" i="13"/>
  <c r="AA528" i="13"/>
  <c r="AB528" i="13"/>
  <c r="AC528" i="13"/>
  <c r="AD528" i="13"/>
  <c r="AE528" i="13"/>
  <c r="AF528" i="13"/>
  <c r="AG528" i="13"/>
  <c r="AH528" i="13"/>
  <c r="AI528" i="13"/>
  <c r="AJ528" i="13"/>
  <c r="AK528" i="13"/>
  <c r="AL528" i="13"/>
  <c r="G529" i="13"/>
  <c r="H529" i="13"/>
  <c r="I529" i="13"/>
  <c r="J529" i="13"/>
  <c r="K529" i="13"/>
  <c r="L529" i="13"/>
  <c r="M529" i="13"/>
  <c r="N529" i="13"/>
  <c r="O529" i="13"/>
  <c r="P529" i="13"/>
  <c r="Q529" i="13"/>
  <c r="R529" i="13"/>
  <c r="S529" i="13"/>
  <c r="T529" i="13"/>
  <c r="U529" i="13"/>
  <c r="V529" i="13"/>
  <c r="W529" i="13"/>
  <c r="X529" i="13"/>
  <c r="Y529" i="13"/>
  <c r="Z529" i="13"/>
  <c r="AA529" i="13"/>
  <c r="AB529" i="13"/>
  <c r="AC529" i="13"/>
  <c r="AD529" i="13"/>
  <c r="AE529" i="13"/>
  <c r="AF529" i="13"/>
  <c r="AG529" i="13"/>
  <c r="AH529" i="13"/>
  <c r="AI529" i="13"/>
  <c r="AJ529" i="13"/>
  <c r="AK529" i="13"/>
  <c r="AL529" i="13"/>
  <c r="F530" i="13"/>
  <c r="G530" i="13"/>
  <c r="H530" i="13"/>
  <c r="I530" i="13"/>
  <c r="J530" i="13"/>
  <c r="K530" i="13"/>
  <c r="L530" i="13"/>
  <c r="M530" i="13"/>
  <c r="N530" i="13"/>
  <c r="O530" i="13"/>
  <c r="P530" i="13"/>
  <c r="Q530" i="13"/>
  <c r="R530" i="13"/>
  <c r="S530" i="13"/>
  <c r="T530" i="13"/>
  <c r="U530" i="13"/>
  <c r="V530" i="13"/>
  <c r="W530" i="13"/>
  <c r="X530" i="13"/>
  <c r="Y530" i="13"/>
  <c r="Z530" i="13"/>
  <c r="AA530" i="13"/>
  <c r="AB530" i="13"/>
  <c r="AC530" i="13"/>
  <c r="AD530" i="13"/>
  <c r="AE530" i="13"/>
  <c r="AF530" i="13"/>
  <c r="AG530" i="13"/>
  <c r="AH530" i="13"/>
  <c r="AI530" i="13"/>
  <c r="AJ530" i="13"/>
  <c r="AK530" i="13"/>
  <c r="AL530" i="13"/>
  <c r="G531" i="13"/>
  <c r="H531" i="13"/>
  <c r="I531" i="13"/>
  <c r="J531" i="13"/>
  <c r="K531" i="13"/>
  <c r="L531" i="13"/>
  <c r="M531" i="13"/>
  <c r="N531" i="13"/>
  <c r="O531" i="13"/>
  <c r="P531" i="13"/>
  <c r="Q531" i="13"/>
  <c r="R531" i="13"/>
  <c r="S531" i="13"/>
  <c r="T531" i="13"/>
  <c r="U531" i="13"/>
  <c r="V531" i="13"/>
  <c r="W531" i="13"/>
  <c r="X531" i="13"/>
  <c r="Y531" i="13"/>
  <c r="Z531" i="13"/>
  <c r="AA531" i="13"/>
  <c r="AB531" i="13"/>
  <c r="AC531" i="13"/>
  <c r="AD531" i="13"/>
  <c r="AE531" i="13"/>
  <c r="AF531" i="13"/>
  <c r="AG531" i="13"/>
  <c r="AH531" i="13"/>
  <c r="AI531" i="13"/>
  <c r="AJ531" i="13"/>
  <c r="AK531" i="13"/>
  <c r="AL531" i="13"/>
  <c r="G532" i="13"/>
  <c r="H532" i="13"/>
  <c r="I532" i="13"/>
  <c r="J532" i="13"/>
  <c r="K532" i="13"/>
  <c r="L532" i="13"/>
  <c r="M532" i="13"/>
  <c r="N532" i="13"/>
  <c r="O532" i="13"/>
  <c r="P532" i="13"/>
  <c r="Q532" i="13"/>
  <c r="R532" i="13"/>
  <c r="S532" i="13"/>
  <c r="T532" i="13"/>
  <c r="U532" i="13"/>
  <c r="V532" i="13"/>
  <c r="W532" i="13"/>
  <c r="X532" i="13"/>
  <c r="Y532" i="13"/>
  <c r="Z532" i="13"/>
  <c r="AA532" i="13"/>
  <c r="AB532" i="13"/>
  <c r="AC532" i="13"/>
  <c r="AD532" i="13"/>
  <c r="AE532" i="13"/>
  <c r="AF532" i="13"/>
  <c r="AG532" i="13"/>
  <c r="AH532" i="13"/>
  <c r="AI532" i="13"/>
  <c r="AJ532" i="13"/>
  <c r="AK532" i="13"/>
  <c r="AL532" i="13"/>
  <c r="G533" i="13"/>
  <c r="H533" i="13"/>
  <c r="I533" i="13"/>
  <c r="J533" i="13"/>
  <c r="K533" i="13"/>
  <c r="L533" i="13"/>
  <c r="M533" i="13"/>
  <c r="N533" i="13"/>
  <c r="O533" i="13"/>
  <c r="P533" i="13"/>
  <c r="Q533" i="13"/>
  <c r="R533" i="13"/>
  <c r="S533" i="13"/>
  <c r="T533" i="13"/>
  <c r="U533" i="13"/>
  <c r="V533" i="13"/>
  <c r="W533" i="13"/>
  <c r="X533" i="13"/>
  <c r="Y533" i="13"/>
  <c r="Z533" i="13"/>
  <c r="AA533" i="13"/>
  <c r="AB533" i="13"/>
  <c r="AC533" i="13"/>
  <c r="AD533" i="13"/>
  <c r="AE533" i="13"/>
  <c r="AF533" i="13"/>
  <c r="AG533" i="13"/>
  <c r="AH533" i="13"/>
  <c r="AI533" i="13"/>
  <c r="AJ533" i="13"/>
  <c r="AK533" i="13"/>
  <c r="AL533" i="13"/>
  <c r="G534" i="13"/>
  <c r="H534" i="13"/>
  <c r="I534" i="13"/>
  <c r="J534" i="13"/>
  <c r="K534" i="13"/>
  <c r="L534" i="13"/>
  <c r="M534" i="13"/>
  <c r="N534" i="13"/>
  <c r="O534" i="13"/>
  <c r="P534" i="13"/>
  <c r="Q534" i="13"/>
  <c r="R534" i="13"/>
  <c r="S534" i="13"/>
  <c r="T534" i="13"/>
  <c r="U534" i="13"/>
  <c r="V534" i="13"/>
  <c r="W534" i="13"/>
  <c r="X534" i="13"/>
  <c r="Y534" i="13"/>
  <c r="Z534" i="13"/>
  <c r="AA534" i="13"/>
  <c r="AB534" i="13"/>
  <c r="AC534" i="13"/>
  <c r="AD534" i="13"/>
  <c r="AE534" i="13"/>
  <c r="AF534" i="13"/>
  <c r="AG534" i="13"/>
  <c r="AH534" i="13"/>
  <c r="AI534" i="13"/>
  <c r="AJ534" i="13"/>
  <c r="AK534" i="13"/>
  <c r="AL534" i="13"/>
  <c r="G535" i="13"/>
  <c r="H535" i="13"/>
  <c r="I535" i="13"/>
  <c r="J535" i="13"/>
  <c r="K535" i="13"/>
  <c r="L535" i="13"/>
  <c r="M535" i="13"/>
  <c r="N535" i="13"/>
  <c r="O535" i="13"/>
  <c r="P535" i="13"/>
  <c r="Q535" i="13"/>
  <c r="R535" i="13"/>
  <c r="S535" i="13"/>
  <c r="T535" i="13"/>
  <c r="U535" i="13"/>
  <c r="V535" i="13"/>
  <c r="W535" i="13"/>
  <c r="X535" i="13"/>
  <c r="Y535" i="13"/>
  <c r="Z535" i="13"/>
  <c r="AA535" i="13"/>
  <c r="AB535" i="13"/>
  <c r="AC535" i="13"/>
  <c r="AD535" i="13"/>
  <c r="AE535" i="13"/>
  <c r="AF535" i="13"/>
  <c r="AG535" i="13"/>
  <c r="AH535" i="13"/>
  <c r="AI535" i="13"/>
  <c r="AJ535" i="13"/>
  <c r="AK535" i="13"/>
  <c r="AL535" i="13"/>
  <c r="G536" i="13"/>
  <c r="H536" i="13"/>
  <c r="I536" i="13"/>
  <c r="J536" i="13"/>
  <c r="K536" i="13"/>
  <c r="L536" i="13"/>
  <c r="M536" i="13"/>
  <c r="N536" i="13"/>
  <c r="O536" i="13"/>
  <c r="P536" i="13"/>
  <c r="Q536" i="13"/>
  <c r="R536" i="13"/>
  <c r="S536" i="13"/>
  <c r="T536" i="13"/>
  <c r="U536" i="13"/>
  <c r="V536" i="13"/>
  <c r="W536" i="13"/>
  <c r="X536" i="13"/>
  <c r="Y536" i="13"/>
  <c r="Z536" i="13"/>
  <c r="AA536" i="13"/>
  <c r="AB536" i="13"/>
  <c r="AC536" i="13"/>
  <c r="AD536" i="13"/>
  <c r="AE536" i="13"/>
  <c r="AF536" i="13"/>
  <c r="AG536" i="13"/>
  <c r="AH536" i="13"/>
  <c r="AI536" i="13"/>
  <c r="AJ536" i="13"/>
  <c r="AK536" i="13"/>
  <c r="AL536" i="13"/>
  <c r="G537" i="13"/>
  <c r="H537" i="13"/>
  <c r="I537" i="13"/>
  <c r="J537" i="13"/>
  <c r="K537" i="13"/>
  <c r="L537" i="13"/>
  <c r="M537" i="13"/>
  <c r="N537" i="13"/>
  <c r="O537" i="13"/>
  <c r="P537" i="13"/>
  <c r="Q537" i="13"/>
  <c r="R537" i="13"/>
  <c r="S537" i="13"/>
  <c r="T537" i="13"/>
  <c r="U537" i="13"/>
  <c r="V537" i="13"/>
  <c r="W537" i="13"/>
  <c r="X537" i="13"/>
  <c r="Y537" i="13"/>
  <c r="Z537" i="13"/>
  <c r="AA537" i="13"/>
  <c r="AB537" i="13"/>
  <c r="AC537" i="13"/>
  <c r="AD537" i="13"/>
  <c r="AE537" i="13"/>
  <c r="AF537" i="13"/>
  <c r="AG537" i="13"/>
  <c r="AH537" i="13"/>
  <c r="AI537" i="13"/>
  <c r="AJ537" i="13"/>
  <c r="AK537" i="13"/>
  <c r="AL537" i="13"/>
  <c r="G538" i="13"/>
  <c r="H538" i="13"/>
  <c r="I538" i="13"/>
  <c r="J538" i="13"/>
  <c r="K538" i="13"/>
  <c r="L538" i="13"/>
  <c r="M538" i="13"/>
  <c r="N538" i="13"/>
  <c r="O538" i="13"/>
  <c r="P538" i="13"/>
  <c r="Q538" i="13"/>
  <c r="R538" i="13"/>
  <c r="S538" i="13"/>
  <c r="T538" i="13"/>
  <c r="U538" i="13"/>
  <c r="V538" i="13"/>
  <c r="W538" i="13"/>
  <c r="X538" i="13"/>
  <c r="Y538" i="13"/>
  <c r="Z538" i="13"/>
  <c r="AA538" i="13"/>
  <c r="AB538" i="13"/>
  <c r="AC538" i="13"/>
  <c r="AD538" i="13"/>
  <c r="AE538" i="13"/>
  <c r="AF538" i="13"/>
  <c r="AG538" i="13"/>
  <c r="AH538" i="13"/>
  <c r="AI538" i="13"/>
  <c r="AJ538" i="13"/>
  <c r="AK538" i="13"/>
  <c r="AL538" i="13"/>
  <c r="G539" i="13"/>
  <c r="H539" i="13"/>
  <c r="I539" i="13"/>
  <c r="J539" i="13"/>
  <c r="K539" i="13"/>
  <c r="L539" i="13"/>
  <c r="M539" i="13"/>
  <c r="N539" i="13"/>
  <c r="O539" i="13"/>
  <c r="P539" i="13"/>
  <c r="Q539" i="13"/>
  <c r="R539" i="13"/>
  <c r="S539" i="13"/>
  <c r="T539" i="13"/>
  <c r="U539" i="13"/>
  <c r="V539" i="13"/>
  <c r="W539" i="13"/>
  <c r="X539" i="13"/>
  <c r="Y539" i="13"/>
  <c r="Z539" i="13"/>
  <c r="AA539" i="13"/>
  <c r="AB539" i="13"/>
  <c r="AC539" i="13"/>
  <c r="AD539" i="13"/>
  <c r="AE539" i="13"/>
  <c r="AF539" i="13"/>
  <c r="AG539" i="13"/>
  <c r="AH539" i="13"/>
  <c r="AI539" i="13"/>
  <c r="AJ539" i="13"/>
  <c r="AK539" i="13"/>
  <c r="AL539" i="13"/>
  <c r="G540" i="13"/>
  <c r="H540" i="13"/>
  <c r="I540" i="13"/>
  <c r="J540" i="13"/>
  <c r="K540" i="13"/>
  <c r="L540" i="13"/>
  <c r="M540" i="13"/>
  <c r="N540" i="13"/>
  <c r="O540" i="13"/>
  <c r="P540" i="13"/>
  <c r="Q540" i="13"/>
  <c r="R540" i="13"/>
  <c r="S540" i="13"/>
  <c r="T540" i="13"/>
  <c r="U540" i="13"/>
  <c r="V540" i="13"/>
  <c r="W540" i="13"/>
  <c r="X540" i="13"/>
  <c r="Y540" i="13"/>
  <c r="Z540" i="13"/>
  <c r="AA540" i="13"/>
  <c r="AB540" i="13"/>
  <c r="AC540" i="13"/>
  <c r="AD540" i="13"/>
  <c r="AE540" i="13"/>
  <c r="AF540" i="13"/>
  <c r="AG540" i="13"/>
  <c r="AH540" i="13"/>
  <c r="AI540" i="13"/>
  <c r="AJ540" i="13"/>
  <c r="AK540" i="13"/>
  <c r="AL540" i="13"/>
  <c r="G541" i="13"/>
  <c r="H541" i="13"/>
  <c r="I541" i="13"/>
  <c r="J541" i="13"/>
  <c r="K541" i="13"/>
  <c r="L541" i="13"/>
  <c r="M541" i="13"/>
  <c r="N541" i="13"/>
  <c r="O541" i="13"/>
  <c r="P541" i="13"/>
  <c r="Q541" i="13"/>
  <c r="R541" i="13"/>
  <c r="S541" i="13"/>
  <c r="T541" i="13"/>
  <c r="U541" i="13"/>
  <c r="V541" i="13"/>
  <c r="W541" i="13"/>
  <c r="X541" i="13"/>
  <c r="Y541" i="13"/>
  <c r="Z541" i="13"/>
  <c r="AA541" i="13"/>
  <c r="AB541" i="13"/>
  <c r="AC541" i="13"/>
  <c r="AD541" i="13"/>
  <c r="AE541" i="13"/>
  <c r="AF541" i="13"/>
  <c r="AG541" i="13"/>
  <c r="AH541" i="13"/>
  <c r="AI541" i="13"/>
  <c r="AJ541" i="13"/>
  <c r="AK541" i="13"/>
  <c r="AL541" i="13"/>
  <c r="F542" i="13"/>
  <c r="G542" i="13"/>
  <c r="H542" i="13"/>
  <c r="I542" i="13"/>
  <c r="J542" i="13"/>
  <c r="K542" i="13"/>
  <c r="L542" i="13"/>
  <c r="M542" i="13"/>
  <c r="N542" i="13"/>
  <c r="O542" i="13"/>
  <c r="P542" i="13"/>
  <c r="Q542" i="13"/>
  <c r="R542" i="13"/>
  <c r="S542" i="13"/>
  <c r="T542" i="13"/>
  <c r="U542" i="13"/>
  <c r="V542" i="13"/>
  <c r="W542" i="13"/>
  <c r="X542" i="13"/>
  <c r="Y542" i="13"/>
  <c r="Z542" i="13"/>
  <c r="AA542" i="13"/>
  <c r="AB542" i="13"/>
  <c r="AC542" i="13"/>
  <c r="AD542" i="13"/>
  <c r="AE542" i="13"/>
  <c r="AF542" i="13"/>
  <c r="AG542" i="13"/>
  <c r="AH542" i="13"/>
  <c r="AI542" i="13"/>
  <c r="AJ542" i="13"/>
  <c r="AK542" i="13"/>
  <c r="AL542" i="13"/>
  <c r="F543" i="13"/>
  <c r="G543" i="13"/>
  <c r="H543" i="13"/>
  <c r="I543" i="13"/>
  <c r="J543" i="13"/>
  <c r="K543" i="13"/>
  <c r="L543" i="13"/>
  <c r="M543" i="13"/>
  <c r="N543" i="13"/>
  <c r="O543" i="13"/>
  <c r="P543" i="13"/>
  <c r="Q543" i="13"/>
  <c r="R543" i="13"/>
  <c r="S543" i="13"/>
  <c r="T543" i="13"/>
  <c r="U543" i="13"/>
  <c r="V543" i="13"/>
  <c r="W543" i="13"/>
  <c r="X543" i="13"/>
  <c r="Y543" i="13"/>
  <c r="Z543" i="13"/>
  <c r="AA543" i="13"/>
  <c r="AB543" i="13"/>
  <c r="AC543" i="13"/>
  <c r="AD543" i="13"/>
  <c r="AE543" i="13"/>
  <c r="AF543" i="13"/>
  <c r="AG543" i="13"/>
  <c r="AH543" i="13"/>
  <c r="AI543" i="13"/>
  <c r="AJ543" i="13"/>
  <c r="AK543" i="13"/>
  <c r="AL543" i="13"/>
  <c r="F544" i="13"/>
  <c r="G544" i="13"/>
  <c r="H544" i="13"/>
  <c r="I544" i="13"/>
  <c r="J544" i="13"/>
  <c r="K544" i="13"/>
  <c r="L544" i="13"/>
  <c r="M544" i="13"/>
  <c r="N544" i="13"/>
  <c r="O544" i="13"/>
  <c r="P544" i="13"/>
  <c r="Q544" i="13"/>
  <c r="R544" i="13"/>
  <c r="S544" i="13"/>
  <c r="T544" i="13"/>
  <c r="U544" i="13"/>
  <c r="V544" i="13"/>
  <c r="W544" i="13"/>
  <c r="X544" i="13"/>
  <c r="Y544" i="13"/>
  <c r="Z544" i="13"/>
  <c r="AA544" i="13"/>
  <c r="AB544" i="13"/>
  <c r="AC544" i="13"/>
  <c r="AD544" i="13"/>
  <c r="AE544" i="13"/>
  <c r="AF544" i="13"/>
  <c r="AG544" i="13"/>
  <c r="AH544" i="13"/>
  <c r="AI544" i="13"/>
  <c r="AJ544" i="13"/>
  <c r="AK544" i="13"/>
  <c r="AL544" i="13"/>
  <c r="G545" i="13"/>
  <c r="H545" i="13"/>
  <c r="I545" i="13"/>
  <c r="J545" i="13"/>
  <c r="K545" i="13"/>
  <c r="L545" i="13"/>
  <c r="M545" i="13"/>
  <c r="N545" i="13"/>
  <c r="O545" i="13"/>
  <c r="P545" i="13"/>
  <c r="Q545" i="13"/>
  <c r="R545" i="13"/>
  <c r="S545" i="13"/>
  <c r="T545" i="13"/>
  <c r="U545" i="13"/>
  <c r="V545" i="13"/>
  <c r="W545" i="13"/>
  <c r="X545" i="13"/>
  <c r="Y545" i="13"/>
  <c r="Z545" i="13"/>
  <c r="AA545" i="13"/>
  <c r="AB545" i="13"/>
  <c r="AC545" i="13"/>
  <c r="AD545" i="13"/>
  <c r="AE545" i="13"/>
  <c r="AF545" i="13"/>
  <c r="AG545" i="13"/>
  <c r="AH545" i="13"/>
  <c r="AI545" i="13"/>
  <c r="AJ545" i="13"/>
  <c r="AK545" i="13"/>
  <c r="AL545" i="13"/>
  <c r="G546" i="13"/>
  <c r="H546" i="13"/>
  <c r="I546" i="13"/>
  <c r="J546" i="13"/>
  <c r="K546" i="13"/>
  <c r="L546" i="13"/>
  <c r="M546" i="13"/>
  <c r="N546" i="13"/>
  <c r="O546" i="13"/>
  <c r="P546" i="13"/>
  <c r="Q546" i="13"/>
  <c r="R546" i="13"/>
  <c r="S546" i="13"/>
  <c r="T546" i="13"/>
  <c r="U546" i="13"/>
  <c r="V546" i="13"/>
  <c r="W546" i="13"/>
  <c r="X546" i="13"/>
  <c r="Y546" i="13"/>
  <c r="Z546" i="13"/>
  <c r="AA546" i="13"/>
  <c r="AB546" i="13"/>
  <c r="AC546" i="13"/>
  <c r="AD546" i="13"/>
  <c r="AE546" i="13"/>
  <c r="AF546" i="13"/>
  <c r="AG546" i="13"/>
  <c r="AH546" i="13"/>
  <c r="AI546" i="13"/>
  <c r="AJ546" i="13"/>
  <c r="AK546" i="13"/>
  <c r="AL546" i="13"/>
  <c r="F547" i="13"/>
  <c r="G547" i="13"/>
  <c r="H547" i="13"/>
  <c r="I547" i="13"/>
  <c r="J547" i="13"/>
  <c r="K547" i="13"/>
  <c r="L547" i="13"/>
  <c r="M547" i="13"/>
  <c r="N547" i="13"/>
  <c r="O547" i="13"/>
  <c r="P547" i="13"/>
  <c r="Q547" i="13"/>
  <c r="R547" i="13"/>
  <c r="S547" i="13"/>
  <c r="T547" i="13"/>
  <c r="U547" i="13"/>
  <c r="V547" i="13"/>
  <c r="W547" i="13"/>
  <c r="X547" i="13"/>
  <c r="Y547" i="13"/>
  <c r="Z547" i="13"/>
  <c r="AA547" i="13"/>
  <c r="AB547" i="13"/>
  <c r="AC547" i="13"/>
  <c r="AD547" i="13"/>
  <c r="AE547" i="13"/>
  <c r="AF547" i="13"/>
  <c r="AG547" i="13"/>
  <c r="AH547" i="13"/>
  <c r="AI547" i="13"/>
  <c r="AJ547" i="13"/>
  <c r="AK547" i="13"/>
  <c r="AL547" i="13"/>
  <c r="G548" i="13"/>
  <c r="H548" i="13"/>
  <c r="I548" i="13"/>
  <c r="J548" i="13"/>
  <c r="K548" i="13"/>
  <c r="L548" i="13"/>
  <c r="M548" i="13"/>
  <c r="N548" i="13"/>
  <c r="O548" i="13"/>
  <c r="P548" i="13"/>
  <c r="Q548" i="13"/>
  <c r="R548" i="13"/>
  <c r="S548" i="13"/>
  <c r="T548" i="13"/>
  <c r="U548" i="13"/>
  <c r="V548" i="13"/>
  <c r="W548" i="13"/>
  <c r="X548" i="13"/>
  <c r="Y548" i="13"/>
  <c r="Z548" i="13"/>
  <c r="AA548" i="13"/>
  <c r="AB548" i="13"/>
  <c r="AC548" i="13"/>
  <c r="AD548" i="13"/>
  <c r="AE548" i="13"/>
  <c r="AF548" i="13"/>
  <c r="AG548" i="13"/>
  <c r="AH548" i="13"/>
  <c r="AI548" i="13"/>
  <c r="AJ548" i="13"/>
  <c r="AK548" i="13"/>
  <c r="AL548" i="13"/>
  <c r="G549" i="13"/>
  <c r="H549" i="13"/>
  <c r="I549" i="13"/>
  <c r="J549" i="13"/>
  <c r="K549" i="13"/>
  <c r="L549" i="13"/>
  <c r="M549" i="13"/>
  <c r="N549" i="13"/>
  <c r="O549" i="13"/>
  <c r="P549" i="13"/>
  <c r="Q549" i="13"/>
  <c r="R549" i="13"/>
  <c r="S549" i="13"/>
  <c r="T549" i="13"/>
  <c r="U549" i="13"/>
  <c r="V549" i="13"/>
  <c r="W549" i="13"/>
  <c r="X549" i="13"/>
  <c r="Y549" i="13"/>
  <c r="Z549" i="13"/>
  <c r="AA549" i="13"/>
  <c r="AB549" i="13"/>
  <c r="AC549" i="13"/>
  <c r="AD549" i="13"/>
  <c r="AE549" i="13"/>
  <c r="AF549" i="13"/>
  <c r="AG549" i="13"/>
  <c r="AH549" i="13"/>
  <c r="AI549" i="13"/>
  <c r="AJ549" i="13"/>
  <c r="AK549" i="13"/>
  <c r="AL549" i="13"/>
  <c r="G517" i="13"/>
  <c r="H517" i="13"/>
  <c r="I517" i="13"/>
  <c r="J517" i="13"/>
  <c r="K517" i="13"/>
  <c r="L517" i="13"/>
  <c r="M517" i="13"/>
  <c r="N517" i="13"/>
  <c r="O517" i="13"/>
  <c r="P517" i="13"/>
  <c r="Q517" i="13"/>
  <c r="R517" i="13"/>
  <c r="S517" i="13"/>
  <c r="T517" i="13"/>
  <c r="U517" i="13"/>
  <c r="V517" i="13"/>
  <c r="W517" i="13"/>
  <c r="X517" i="13"/>
  <c r="Y517" i="13"/>
  <c r="Z517" i="13"/>
  <c r="AA517" i="13"/>
  <c r="AB517" i="13"/>
  <c r="AC517" i="13"/>
  <c r="AD517" i="13"/>
  <c r="AE517" i="13"/>
  <c r="AF517" i="13"/>
  <c r="AG517" i="13"/>
  <c r="AH517" i="13"/>
  <c r="AI517" i="13"/>
  <c r="AJ517" i="13"/>
  <c r="AK517" i="13"/>
  <c r="AL517" i="13"/>
  <c r="G518" i="13"/>
  <c r="H518" i="13"/>
  <c r="I518" i="13"/>
  <c r="J518" i="13"/>
  <c r="K518" i="13"/>
  <c r="L518" i="13"/>
  <c r="M518" i="13"/>
  <c r="N518" i="13"/>
  <c r="O518" i="13"/>
  <c r="P518" i="13"/>
  <c r="Q518" i="13"/>
  <c r="R518" i="13"/>
  <c r="S518" i="13"/>
  <c r="T518" i="13"/>
  <c r="U518" i="13"/>
  <c r="V518" i="13"/>
  <c r="W518" i="13"/>
  <c r="X518" i="13"/>
  <c r="Y518" i="13"/>
  <c r="Z518" i="13"/>
  <c r="AA518" i="13"/>
  <c r="AB518" i="13"/>
  <c r="AC518" i="13"/>
  <c r="AD518" i="13"/>
  <c r="AE518" i="13"/>
  <c r="AF518" i="13"/>
  <c r="AG518" i="13"/>
  <c r="AH518" i="13"/>
  <c r="AI518" i="13"/>
  <c r="AJ518" i="13"/>
  <c r="AK518" i="13"/>
  <c r="AL518" i="13"/>
  <c r="G519" i="13"/>
  <c r="H519" i="13"/>
  <c r="I519" i="13"/>
  <c r="J519" i="13"/>
  <c r="K519" i="13"/>
  <c r="L519" i="13"/>
  <c r="M519" i="13"/>
  <c r="N519" i="13"/>
  <c r="O519" i="13"/>
  <c r="P519" i="13"/>
  <c r="Q519" i="13"/>
  <c r="R519" i="13"/>
  <c r="S519" i="13"/>
  <c r="T519" i="13"/>
  <c r="U519" i="13"/>
  <c r="V519" i="13"/>
  <c r="W519" i="13"/>
  <c r="X519" i="13"/>
  <c r="Y519" i="13"/>
  <c r="Z519" i="13"/>
  <c r="AA519" i="13"/>
  <c r="AB519" i="13"/>
  <c r="AC519" i="13"/>
  <c r="AD519" i="13"/>
  <c r="AE519" i="13"/>
  <c r="AF519" i="13"/>
  <c r="AG519" i="13"/>
  <c r="AH519" i="13"/>
  <c r="AI519" i="13"/>
  <c r="AJ519" i="13"/>
  <c r="AK519" i="13"/>
  <c r="AL519" i="13"/>
  <c r="F520" i="13"/>
  <c r="G520" i="13"/>
  <c r="H520" i="13"/>
  <c r="I520" i="13"/>
  <c r="J520" i="13"/>
  <c r="K520" i="13"/>
  <c r="L520" i="13"/>
  <c r="M520" i="13"/>
  <c r="N520" i="13"/>
  <c r="O520" i="13"/>
  <c r="P520" i="13"/>
  <c r="Q520" i="13"/>
  <c r="R520" i="13"/>
  <c r="S520" i="13"/>
  <c r="T520" i="13"/>
  <c r="U520" i="13"/>
  <c r="V520" i="13"/>
  <c r="W520" i="13"/>
  <c r="X520" i="13"/>
  <c r="Y520" i="13"/>
  <c r="Z520" i="13"/>
  <c r="AA520" i="13"/>
  <c r="AB520" i="13"/>
  <c r="AC520" i="13"/>
  <c r="AD520" i="13"/>
  <c r="AE520" i="13"/>
  <c r="AF520" i="13"/>
  <c r="AG520" i="13"/>
  <c r="AH520" i="13"/>
  <c r="AI520" i="13"/>
  <c r="AJ520" i="13"/>
  <c r="AK520" i="13"/>
  <c r="AL520" i="13"/>
  <c r="G521" i="13"/>
  <c r="H521" i="13"/>
  <c r="I521" i="13"/>
  <c r="J521" i="13"/>
  <c r="K521" i="13"/>
  <c r="L521" i="13"/>
  <c r="M521" i="13"/>
  <c r="N521" i="13"/>
  <c r="O521" i="13"/>
  <c r="P521" i="13"/>
  <c r="Q521" i="13"/>
  <c r="R521" i="13"/>
  <c r="S521" i="13"/>
  <c r="T521" i="13"/>
  <c r="U521" i="13"/>
  <c r="V521" i="13"/>
  <c r="W521" i="13"/>
  <c r="X521" i="13"/>
  <c r="Y521" i="13"/>
  <c r="Z521" i="13"/>
  <c r="AA521" i="13"/>
  <c r="AB521" i="13"/>
  <c r="AC521" i="13"/>
  <c r="AD521" i="13"/>
  <c r="AE521" i="13"/>
  <c r="AF521" i="13"/>
  <c r="AG521" i="13"/>
  <c r="AH521" i="13"/>
  <c r="AI521" i="13"/>
  <c r="AJ521" i="13"/>
  <c r="AK521" i="13"/>
  <c r="AL521" i="13"/>
  <c r="G522" i="13"/>
  <c r="H522" i="13"/>
  <c r="I522" i="13"/>
  <c r="J522" i="13"/>
  <c r="K522" i="13"/>
  <c r="L522" i="13"/>
  <c r="M522" i="13"/>
  <c r="N522" i="13"/>
  <c r="O522" i="13"/>
  <c r="P522" i="13"/>
  <c r="Q522" i="13"/>
  <c r="R522" i="13"/>
  <c r="S522" i="13"/>
  <c r="T522" i="13"/>
  <c r="U522" i="13"/>
  <c r="V522" i="13"/>
  <c r="W522" i="13"/>
  <c r="X522" i="13"/>
  <c r="Y522" i="13"/>
  <c r="Z522" i="13"/>
  <c r="AA522" i="13"/>
  <c r="AB522" i="13"/>
  <c r="AC522" i="13"/>
  <c r="AD522" i="13"/>
  <c r="AE522" i="13"/>
  <c r="AF522" i="13"/>
  <c r="AG522" i="13"/>
  <c r="AH522" i="13"/>
  <c r="AI522" i="13"/>
  <c r="AJ522" i="13"/>
  <c r="AK522" i="13"/>
  <c r="AL522" i="13"/>
  <c r="G523" i="13"/>
  <c r="H523" i="13"/>
  <c r="I523" i="13"/>
  <c r="J523" i="13"/>
  <c r="K523" i="13"/>
  <c r="L523" i="13"/>
  <c r="M523" i="13"/>
  <c r="N523" i="13"/>
  <c r="O523" i="13"/>
  <c r="P523" i="13"/>
  <c r="Q523" i="13"/>
  <c r="R523" i="13"/>
  <c r="S523" i="13"/>
  <c r="T523" i="13"/>
  <c r="U523" i="13"/>
  <c r="V523" i="13"/>
  <c r="W523" i="13"/>
  <c r="X523" i="13"/>
  <c r="Y523" i="13"/>
  <c r="Z523" i="13"/>
  <c r="AA523" i="13"/>
  <c r="AB523" i="13"/>
  <c r="AC523" i="13"/>
  <c r="AD523" i="13"/>
  <c r="AE523" i="13"/>
  <c r="AF523" i="13"/>
  <c r="AG523" i="13"/>
  <c r="AH523" i="13"/>
  <c r="AI523" i="13"/>
  <c r="AJ523" i="13"/>
  <c r="AK523" i="13"/>
  <c r="AL523" i="13"/>
  <c r="G524" i="13"/>
  <c r="H524" i="13"/>
  <c r="I524" i="13"/>
  <c r="J524" i="13"/>
  <c r="K524" i="13"/>
  <c r="L524" i="13"/>
  <c r="M524" i="13"/>
  <c r="N524" i="13"/>
  <c r="O524" i="13"/>
  <c r="P524" i="13"/>
  <c r="Q524" i="13"/>
  <c r="R524" i="13"/>
  <c r="S524" i="13"/>
  <c r="T524" i="13"/>
  <c r="U524" i="13"/>
  <c r="V524" i="13"/>
  <c r="W524" i="13"/>
  <c r="X524" i="13"/>
  <c r="Y524" i="13"/>
  <c r="Z524" i="13"/>
  <c r="AA524" i="13"/>
  <c r="AB524" i="13"/>
  <c r="AC524" i="13"/>
  <c r="AD524" i="13"/>
  <c r="AE524" i="13"/>
  <c r="AF524" i="13"/>
  <c r="AG524" i="13"/>
  <c r="AH524" i="13"/>
  <c r="AI524" i="13"/>
  <c r="AJ524" i="13"/>
  <c r="AK524" i="13"/>
  <c r="AL524" i="13"/>
  <c r="G525" i="13"/>
  <c r="H525" i="13"/>
  <c r="I525" i="13"/>
  <c r="J525" i="13"/>
  <c r="K525" i="13"/>
  <c r="L525" i="13"/>
  <c r="M525" i="13"/>
  <c r="N525" i="13"/>
  <c r="O525" i="13"/>
  <c r="P525" i="13"/>
  <c r="Q525" i="13"/>
  <c r="R525" i="13"/>
  <c r="S525" i="13"/>
  <c r="T525" i="13"/>
  <c r="U525" i="13"/>
  <c r="V525" i="13"/>
  <c r="W525" i="13"/>
  <c r="X525" i="13"/>
  <c r="Y525" i="13"/>
  <c r="Z525" i="13"/>
  <c r="AA525" i="13"/>
  <c r="AB525" i="13"/>
  <c r="AC525" i="13"/>
  <c r="AD525" i="13"/>
  <c r="AE525" i="13"/>
  <c r="AF525" i="13"/>
  <c r="AG525" i="13"/>
  <c r="AH525" i="13"/>
  <c r="AI525" i="13"/>
  <c r="AJ525" i="13"/>
  <c r="AK525" i="13"/>
  <c r="AL525" i="13"/>
  <c r="G526" i="13"/>
  <c r="H526" i="13"/>
  <c r="I526" i="13"/>
  <c r="J526" i="13"/>
  <c r="K526" i="13"/>
  <c r="L526" i="13"/>
  <c r="M526" i="13"/>
  <c r="N526" i="13"/>
  <c r="O526" i="13"/>
  <c r="P526" i="13"/>
  <c r="Q526" i="13"/>
  <c r="R526" i="13"/>
  <c r="S526" i="13"/>
  <c r="T526" i="13"/>
  <c r="U526" i="13"/>
  <c r="V526" i="13"/>
  <c r="W526" i="13"/>
  <c r="X526" i="13"/>
  <c r="Y526" i="13"/>
  <c r="Z526" i="13"/>
  <c r="AA526" i="13"/>
  <c r="AB526" i="13"/>
  <c r="AC526" i="13"/>
  <c r="AD526" i="13"/>
  <c r="AE526" i="13"/>
  <c r="AF526" i="13"/>
  <c r="AG526" i="13"/>
  <c r="AH526" i="13"/>
  <c r="AI526" i="13"/>
  <c r="AJ526" i="13"/>
  <c r="AK526" i="13"/>
  <c r="AL526" i="13"/>
  <c r="G510" i="13"/>
  <c r="H510" i="13"/>
  <c r="I510" i="13"/>
  <c r="J510" i="13"/>
  <c r="K510" i="13"/>
  <c r="L510" i="13"/>
  <c r="M510" i="13"/>
  <c r="N510" i="13"/>
  <c r="O510" i="13"/>
  <c r="P510" i="13"/>
  <c r="Q510" i="13"/>
  <c r="R510" i="13"/>
  <c r="S510" i="13"/>
  <c r="T510" i="13"/>
  <c r="U510" i="13"/>
  <c r="V510" i="13"/>
  <c r="W510" i="13"/>
  <c r="X510" i="13"/>
  <c r="Y510" i="13"/>
  <c r="Z510" i="13"/>
  <c r="AA510" i="13"/>
  <c r="AB510" i="13"/>
  <c r="AC510" i="13"/>
  <c r="AD510" i="13"/>
  <c r="AE510" i="13"/>
  <c r="AF510" i="13"/>
  <c r="AG510" i="13"/>
  <c r="AH510" i="13"/>
  <c r="AI510" i="13"/>
  <c r="AJ510" i="13"/>
  <c r="AK510" i="13"/>
  <c r="AL510" i="13"/>
  <c r="F511" i="13"/>
  <c r="G511" i="13"/>
  <c r="H511" i="13"/>
  <c r="I511" i="13"/>
  <c r="J511" i="13"/>
  <c r="K511" i="13"/>
  <c r="L511" i="13"/>
  <c r="M511" i="13"/>
  <c r="N511" i="13"/>
  <c r="O511" i="13"/>
  <c r="P511" i="13"/>
  <c r="Q511" i="13"/>
  <c r="R511" i="13"/>
  <c r="S511" i="13"/>
  <c r="T511" i="13"/>
  <c r="U511" i="13"/>
  <c r="V511" i="13"/>
  <c r="W511" i="13"/>
  <c r="X511" i="13"/>
  <c r="Y511" i="13"/>
  <c r="Z511" i="13"/>
  <c r="AA511" i="13"/>
  <c r="AB511" i="13"/>
  <c r="AC511" i="13"/>
  <c r="AD511" i="13"/>
  <c r="AE511" i="13"/>
  <c r="AF511" i="13"/>
  <c r="AG511" i="13"/>
  <c r="AH511" i="13"/>
  <c r="AI511" i="13"/>
  <c r="AJ511" i="13"/>
  <c r="AK511" i="13"/>
  <c r="AL511" i="13"/>
  <c r="G512" i="13"/>
  <c r="H512" i="13"/>
  <c r="I512" i="13"/>
  <c r="J512" i="13"/>
  <c r="K512" i="13"/>
  <c r="L512" i="13"/>
  <c r="M512" i="13"/>
  <c r="N512" i="13"/>
  <c r="O512" i="13"/>
  <c r="P512" i="13"/>
  <c r="Q512" i="13"/>
  <c r="R512" i="13"/>
  <c r="S512" i="13"/>
  <c r="T512" i="13"/>
  <c r="U512" i="13"/>
  <c r="V512" i="13"/>
  <c r="W512" i="13"/>
  <c r="X512" i="13"/>
  <c r="Y512" i="13"/>
  <c r="Z512" i="13"/>
  <c r="AA512" i="13"/>
  <c r="AB512" i="13"/>
  <c r="AC512" i="13"/>
  <c r="AD512" i="13"/>
  <c r="AE512" i="13"/>
  <c r="AF512" i="13"/>
  <c r="AG512" i="13"/>
  <c r="AH512" i="13"/>
  <c r="AI512" i="13"/>
  <c r="AJ512" i="13"/>
  <c r="AK512" i="13"/>
  <c r="AL512" i="13"/>
  <c r="G513" i="13"/>
  <c r="H513" i="13"/>
  <c r="I513" i="13"/>
  <c r="J513" i="13"/>
  <c r="K513" i="13"/>
  <c r="L513" i="13"/>
  <c r="M513" i="13"/>
  <c r="N513" i="13"/>
  <c r="O513" i="13"/>
  <c r="P513" i="13"/>
  <c r="Q513" i="13"/>
  <c r="R513" i="13"/>
  <c r="S513" i="13"/>
  <c r="T513" i="13"/>
  <c r="U513" i="13"/>
  <c r="V513" i="13"/>
  <c r="W513" i="13"/>
  <c r="X513" i="13"/>
  <c r="Y513" i="13"/>
  <c r="Z513" i="13"/>
  <c r="AA513" i="13"/>
  <c r="AB513" i="13"/>
  <c r="AC513" i="13"/>
  <c r="AD513" i="13"/>
  <c r="AE513" i="13"/>
  <c r="AF513" i="13"/>
  <c r="AG513" i="13"/>
  <c r="AH513" i="13"/>
  <c r="AI513" i="13"/>
  <c r="AJ513" i="13"/>
  <c r="AK513" i="13"/>
  <c r="AL513" i="13"/>
  <c r="G514" i="13"/>
  <c r="H514" i="13"/>
  <c r="I514" i="13"/>
  <c r="J514" i="13"/>
  <c r="K514" i="13"/>
  <c r="L514" i="13"/>
  <c r="M514" i="13"/>
  <c r="N514" i="13"/>
  <c r="O514" i="13"/>
  <c r="P514" i="13"/>
  <c r="Q514" i="13"/>
  <c r="R514" i="13"/>
  <c r="S514" i="13"/>
  <c r="T514" i="13"/>
  <c r="U514" i="13"/>
  <c r="V514" i="13"/>
  <c r="W514" i="13"/>
  <c r="X514" i="13"/>
  <c r="Y514" i="13"/>
  <c r="Z514" i="13"/>
  <c r="AA514" i="13"/>
  <c r="AB514" i="13"/>
  <c r="AC514" i="13"/>
  <c r="AD514" i="13"/>
  <c r="AE514" i="13"/>
  <c r="AF514" i="13"/>
  <c r="AG514" i="13"/>
  <c r="AH514" i="13"/>
  <c r="AI514" i="13"/>
  <c r="AJ514" i="13"/>
  <c r="AK514" i="13"/>
  <c r="AL514" i="13"/>
  <c r="G515" i="13"/>
  <c r="H515" i="13"/>
  <c r="I515" i="13"/>
  <c r="J515" i="13"/>
  <c r="K515" i="13"/>
  <c r="L515" i="13"/>
  <c r="M515" i="13"/>
  <c r="N515" i="13"/>
  <c r="O515" i="13"/>
  <c r="P515" i="13"/>
  <c r="Q515" i="13"/>
  <c r="R515" i="13"/>
  <c r="S515" i="13"/>
  <c r="T515" i="13"/>
  <c r="U515" i="13"/>
  <c r="V515" i="13"/>
  <c r="W515" i="13"/>
  <c r="X515" i="13"/>
  <c r="Y515" i="13"/>
  <c r="Z515" i="13"/>
  <c r="AA515" i="13"/>
  <c r="AB515" i="13"/>
  <c r="AC515" i="13"/>
  <c r="AD515" i="13"/>
  <c r="AE515" i="13"/>
  <c r="AF515" i="13"/>
  <c r="AG515" i="13"/>
  <c r="AH515" i="13"/>
  <c r="AI515" i="13"/>
  <c r="AJ515" i="13"/>
  <c r="AK515" i="13"/>
  <c r="AL515" i="13"/>
  <c r="G516" i="13"/>
  <c r="H516" i="13"/>
  <c r="I516" i="13"/>
  <c r="J516" i="13"/>
  <c r="K516" i="13"/>
  <c r="L516" i="13"/>
  <c r="M516" i="13"/>
  <c r="N516" i="13"/>
  <c r="O516" i="13"/>
  <c r="P516" i="13"/>
  <c r="Q516" i="13"/>
  <c r="R516" i="13"/>
  <c r="S516" i="13"/>
  <c r="T516" i="13"/>
  <c r="U516" i="13"/>
  <c r="V516" i="13"/>
  <c r="W516" i="13"/>
  <c r="X516" i="13"/>
  <c r="Y516" i="13"/>
  <c r="Z516" i="13"/>
  <c r="AA516" i="13"/>
  <c r="AB516" i="13"/>
  <c r="AC516" i="13"/>
  <c r="AD516" i="13"/>
  <c r="AE516" i="13"/>
  <c r="AF516" i="13"/>
  <c r="AG516" i="13"/>
  <c r="AH516" i="13"/>
  <c r="AI516" i="13"/>
  <c r="AJ516" i="13"/>
  <c r="AK516" i="13"/>
  <c r="AL516" i="13"/>
  <c r="G502" i="13"/>
  <c r="H502" i="13"/>
  <c r="I502" i="13"/>
  <c r="J502" i="13"/>
  <c r="K502" i="13"/>
  <c r="L502" i="13"/>
  <c r="M502" i="13"/>
  <c r="N502" i="13"/>
  <c r="O502" i="13"/>
  <c r="P502" i="13"/>
  <c r="Q502" i="13"/>
  <c r="R502" i="13"/>
  <c r="S502" i="13"/>
  <c r="T502" i="13"/>
  <c r="U502" i="13"/>
  <c r="V502" i="13"/>
  <c r="W502" i="13"/>
  <c r="X502" i="13"/>
  <c r="Y502" i="13"/>
  <c r="Z502" i="13"/>
  <c r="AA502" i="13"/>
  <c r="AB502" i="13"/>
  <c r="AC502" i="13"/>
  <c r="AD502" i="13"/>
  <c r="AE502" i="13"/>
  <c r="AF502" i="13"/>
  <c r="AG502" i="13"/>
  <c r="AH502" i="13"/>
  <c r="AI502" i="13"/>
  <c r="AJ502" i="13"/>
  <c r="AK502" i="13"/>
  <c r="AL502" i="13"/>
  <c r="G503" i="13"/>
  <c r="H503" i="13"/>
  <c r="I503" i="13"/>
  <c r="J503" i="13"/>
  <c r="K503" i="13"/>
  <c r="L503" i="13"/>
  <c r="M503" i="13"/>
  <c r="N503" i="13"/>
  <c r="O503" i="13"/>
  <c r="P503" i="13"/>
  <c r="Q503" i="13"/>
  <c r="R503" i="13"/>
  <c r="S503" i="13"/>
  <c r="T503" i="13"/>
  <c r="U503" i="13"/>
  <c r="V503" i="13"/>
  <c r="W503" i="13"/>
  <c r="X503" i="13"/>
  <c r="Y503" i="13"/>
  <c r="Z503" i="13"/>
  <c r="AA503" i="13"/>
  <c r="AB503" i="13"/>
  <c r="AC503" i="13"/>
  <c r="AD503" i="13"/>
  <c r="AE503" i="13"/>
  <c r="AF503" i="13"/>
  <c r="AG503" i="13"/>
  <c r="AH503" i="13"/>
  <c r="AI503" i="13"/>
  <c r="AJ503" i="13"/>
  <c r="AK503" i="13"/>
  <c r="AL503" i="13"/>
  <c r="G504" i="13"/>
  <c r="H504" i="13"/>
  <c r="I504" i="13"/>
  <c r="J504" i="13"/>
  <c r="K504" i="13"/>
  <c r="L504" i="13"/>
  <c r="M504" i="13"/>
  <c r="N504" i="13"/>
  <c r="O504" i="13"/>
  <c r="P504" i="13"/>
  <c r="Q504" i="13"/>
  <c r="R504" i="13"/>
  <c r="S504" i="13"/>
  <c r="T504" i="13"/>
  <c r="U504" i="13"/>
  <c r="V504" i="13"/>
  <c r="W504" i="13"/>
  <c r="X504" i="13"/>
  <c r="Y504" i="13"/>
  <c r="Z504" i="13"/>
  <c r="AA504" i="13"/>
  <c r="AB504" i="13"/>
  <c r="AC504" i="13"/>
  <c r="AD504" i="13"/>
  <c r="AE504" i="13"/>
  <c r="AF504" i="13"/>
  <c r="AG504" i="13"/>
  <c r="AH504" i="13"/>
  <c r="AI504" i="13"/>
  <c r="AJ504" i="13"/>
  <c r="AK504" i="13"/>
  <c r="AL504" i="13"/>
  <c r="G505" i="13"/>
  <c r="H505" i="13"/>
  <c r="I505" i="13"/>
  <c r="J505" i="13"/>
  <c r="K505" i="13"/>
  <c r="L505" i="13"/>
  <c r="M505" i="13"/>
  <c r="N505" i="13"/>
  <c r="O505" i="13"/>
  <c r="P505" i="13"/>
  <c r="Q505" i="13"/>
  <c r="R505" i="13"/>
  <c r="S505" i="13"/>
  <c r="T505" i="13"/>
  <c r="U505" i="13"/>
  <c r="V505" i="13"/>
  <c r="W505" i="13"/>
  <c r="X505" i="13"/>
  <c r="Y505" i="13"/>
  <c r="Z505" i="13"/>
  <c r="AA505" i="13"/>
  <c r="AB505" i="13"/>
  <c r="AC505" i="13"/>
  <c r="AD505" i="13"/>
  <c r="AE505" i="13"/>
  <c r="AF505" i="13"/>
  <c r="AG505" i="13"/>
  <c r="AH505" i="13"/>
  <c r="AI505" i="13"/>
  <c r="AJ505" i="13"/>
  <c r="AK505" i="13"/>
  <c r="AL505" i="13"/>
  <c r="F506" i="13"/>
  <c r="G506" i="13"/>
  <c r="H506" i="13"/>
  <c r="I506" i="13"/>
  <c r="J506" i="13"/>
  <c r="K506" i="13"/>
  <c r="L506" i="13"/>
  <c r="M506" i="13"/>
  <c r="N506" i="13"/>
  <c r="O506" i="13"/>
  <c r="P506" i="13"/>
  <c r="Q506" i="13"/>
  <c r="R506" i="13"/>
  <c r="S506" i="13"/>
  <c r="T506" i="13"/>
  <c r="U506" i="13"/>
  <c r="V506" i="13"/>
  <c r="W506" i="13"/>
  <c r="X506" i="13"/>
  <c r="Y506" i="13"/>
  <c r="Z506" i="13"/>
  <c r="AA506" i="13"/>
  <c r="AB506" i="13"/>
  <c r="AC506" i="13"/>
  <c r="AD506" i="13"/>
  <c r="AE506" i="13"/>
  <c r="AF506" i="13"/>
  <c r="AG506" i="13"/>
  <c r="AH506" i="13"/>
  <c r="AI506" i="13"/>
  <c r="AJ506" i="13"/>
  <c r="AK506" i="13"/>
  <c r="AL506" i="13"/>
  <c r="F507" i="13"/>
  <c r="G507" i="13"/>
  <c r="H507" i="13"/>
  <c r="I507" i="13"/>
  <c r="J507" i="13"/>
  <c r="K507" i="13"/>
  <c r="L507" i="13"/>
  <c r="M507" i="13"/>
  <c r="N507" i="13"/>
  <c r="O507" i="13"/>
  <c r="P507" i="13"/>
  <c r="Q507" i="13"/>
  <c r="R507" i="13"/>
  <c r="S507" i="13"/>
  <c r="T507" i="13"/>
  <c r="U507" i="13"/>
  <c r="V507" i="13"/>
  <c r="W507" i="13"/>
  <c r="X507" i="13"/>
  <c r="Y507" i="13"/>
  <c r="Z507" i="13"/>
  <c r="AA507" i="13"/>
  <c r="AB507" i="13"/>
  <c r="AC507" i="13"/>
  <c r="AD507" i="13"/>
  <c r="AE507" i="13"/>
  <c r="AF507" i="13"/>
  <c r="AG507" i="13"/>
  <c r="AH507" i="13"/>
  <c r="AI507" i="13"/>
  <c r="AJ507" i="13"/>
  <c r="AK507" i="13"/>
  <c r="AL507" i="13"/>
  <c r="F508" i="13"/>
  <c r="G508" i="13"/>
  <c r="H508" i="13"/>
  <c r="I508" i="13"/>
  <c r="J508" i="13"/>
  <c r="K508" i="13"/>
  <c r="L508" i="13"/>
  <c r="M508" i="13"/>
  <c r="N508" i="13"/>
  <c r="O508" i="13"/>
  <c r="P508" i="13"/>
  <c r="Q508" i="13"/>
  <c r="R508" i="13"/>
  <c r="S508" i="13"/>
  <c r="T508" i="13"/>
  <c r="U508" i="13"/>
  <c r="V508" i="13"/>
  <c r="W508" i="13"/>
  <c r="X508" i="13"/>
  <c r="Y508" i="13"/>
  <c r="Z508" i="13"/>
  <c r="AA508" i="13"/>
  <c r="AB508" i="13"/>
  <c r="AC508" i="13"/>
  <c r="AD508" i="13"/>
  <c r="AE508" i="13"/>
  <c r="AF508" i="13"/>
  <c r="AG508" i="13"/>
  <c r="AH508" i="13"/>
  <c r="AI508" i="13"/>
  <c r="AJ508" i="13"/>
  <c r="AK508" i="13"/>
  <c r="AL508" i="13"/>
  <c r="G509" i="13"/>
  <c r="H509" i="13"/>
  <c r="I509" i="13"/>
  <c r="J509" i="13"/>
  <c r="K509" i="13"/>
  <c r="L509" i="13"/>
  <c r="M509" i="13"/>
  <c r="N509" i="13"/>
  <c r="O509" i="13"/>
  <c r="P509" i="13"/>
  <c r="Q509" i="13"/>
  <c r="R509" i="13"/>
  <c r="S509" i="13"/>
  <c r="T509" i="13"/>
  <c r="U509" i="13"/>
  <c r="V509" i="13"/>
  <c r="W509" i="13"/>
  <c r="X509" i="13"/>
  <c r="Y509" i="13"/>
  <c r="Z509" i="13"/>
  <c r="AA509" i="13"/>
  <c r="AB509" i="13"/>
  <c r="AC509" i="13"/>
  <c r="AD509" i="13"/>
  <c r="AE509" i="13"/>
  <c r="AF509" i="13"/>
  <c r="AG509" i="13"/>
  <c r="AH509" i="13"/>
  <c r="AI509" i="13"/>
  <c r="AJ509" i="13"/>
  <c r="AK509" i="13"/>
  <c r="AL509" i="13"/>
  <c r="F494" i="13"/>
  <c r="G494" i="13"/>
  <c r="H494" i="13"/>
  <c r="I494" i="13"/>
  <c r="J494" i="13"/>
  <c r="K494" i="13"/>
  <c r="L494" i="13"/>
  <c r="M494" i="13"/>
  <c r="N494" i="13"/>
  <c r="O494" i="13"/>
  <c r="P494" i="13"/>
  <c r="Q494" i="13"/>
  <c r="R494" i="13"/>
  <c r="S494" i="13"/>
  <c r="T494" i="13"/>
  <c r="U494" i="13"/>
  <c r="V494" i="13"/>
  <c r="W494" i="13"/>
  <c r="X494" i="13"/>
  <c r="Y494" i="13"/>
  <c r="Z494" i="13"/>
  <c r="AA494" i="13"/>
  <c r="AB494" i="13"/>
  <c r="AC494" i="13"/>
  <c r="AD494" i="13"/>
  <c r="AE494" i="13"/>
  <c r="AF494" i="13"/>
  <c r="AG494" i="13"/>
  <c r="AH494" i="13"/>
  <c r="AI494" i="13"/>
  <c r="AJ494" i="13"/>
  <c r="AK494" i="13"/>
  <c r="AL494" i="13"/>
  <c r="G495" i="13"/>
  <c r="H495" i="13"/>
  <c r="I495" i="13"/>
  <c r="J495" i="13"/>
  <c r="K495" i="13"/>
  <c r="L495" i="13"/>
  <c r="M495" i="13"/>
  <c r="N495" i="13"/>
  <c r="O495" i="13"/>
  <c r="P495" i="13"/>
  <c r="Q495" i="13"/>
  <c r="R495" i="13"/>
  <c r="S495" i="13"/>
  <c r="T495" i="13"/>
  <c r="U495" i="13"/>
  <c r="V495" i="13"/>
  <c r="W495" i="13"/>
  <c r="X495" i="13"/>
  <c r="Y495" i="13"/>
  <c r="Z495" i="13"/>
  <c r="AA495" i="13"/>
  <c r="AB495" i="13"/>
  <c r="AC495" i="13"/>
  <c r="AD495" i="13"/>
  <c r="AE495" i="13"/>
  <c r="AF495" i="13"/>
  <c r="AG495" i="13"/>
  <c r="AH495" i="13"/>
  <c r="AI495" i="13"/>
  <c r="AJ495" i="13"/>
  <c r="AK495" i="13"/>
  <c r="AL495" i="13"/>
  <c r="G496" i="13"/>
  <c r="H496" i="13"/>
  <c r="I496" i="13"/>
  <c r="J496" i="13"/>
  <c r="K496" i="13"/>
  <c r="L496" i="13"/>
  <c r="M496" i="13"/>
  <c r="N496" i="13"/>
  <c r="O496" i="13"/>
  <c r="P496" i="13"/>
  <c r="Q496" i="13"/>
  <c r="R496" i="13"/>
  <c r="S496" i="13"/>
  <c r="T496" i="13"/>
  <c r="U496" i="13"/>
  <c r="V496" i="13"/>
  <c r="W496" i="13"/>
  <c r="X496" i="13"/>
  <c r="Y496" i="13"/>
  <c r="Z496" i="13"/>
  <c r="AA496" i="13"/>
  <c r="AB496" i="13"/>
  <c r="AC496" i="13"/>
  <c r="AD496" i="13"/>
  <c r="AE496" i="13"/>
  <c r="AF496" i="13"/>
  <c r="AG496" i="13"/>
  <c r="AH496" i="13"/>
  <c r="AI496" i="13"/>
  <c r="AJ496" i="13"/>
  <c r="AK496" i="13"/>
  <c r="AL496" i="13"/>
  <c r="G497" i="13"/>
  <c r="H497" i="13"/>
  <c r="I497" i="13"/>
  <c r="J497" i="13"/>
  <c r="K497" i="13"/>
  <c r="L497" i="13"/>
  <c r="M497" i="13"/>
  <c r="N497" i="13"/>
  <c r="O497" i="13"/>
  <c r="P497" i="13"/>
  <c r="Q497" i="13"/>
  <c r="R497" i="13"/>
  <c r="S497" i="13"/>
  <c r="T497" i="13"/>
  <c r="U497" i="13"/>
  <c r="V497" i="13"/>
  <c r="W497" i="13"/>
  <c r="X497" i="13"/>
  <c r="Y497" i="13"/>
  <c r="Z497" i="13"/>
  <c r="AA497" i="13"/>
  <c r="AB497" i="13"/>
  <c r="AC497" i="13"/>
  <c r="AD497" i="13"/>
  <c r="AE497" i="13"/>
  <c r="AF497" i="13"/>
  <c r="AG497" i="13"/>
  <c r="AH497" i="13"/>
  <c r="AI497" i="13"/>
  <c r="AJ497" i="13"/>
  <c r="AK497" i="13"/>
  <c r="AL497" i="13"/>
  <c r="G498" i="13"/>
  <c r="H498" i="13"/>
  <c r="I498" i="13"/>
  <c r="J498" i="13"/>
  <c r="K498" i="13"/>
  <c r="L498" i="13"/>
  <c r="M498" i="13"/>
  <c r="N498" i="13"/>
  <c r="O498" i="13"/>
  <c r="P498" i="13"/>
  <c r="Q498" i="13"/>
  <c r="R498" i="13"/>
  <c r="S498" i="13"/>
  <c r="T498" i="13"/>
  <c r="U498" i="13"/>
  <c r="V498" i="13"/>
  <c r="W498" i="13"/>
  <c r="X498" i="13"/>
  <c r="Y498" i="13"/>
  <c r="Z498" i="13"/>
  <c r="AA498" i="13"/>
  <c r="AB498" i="13"/>
  <c r="AC498" i="13"/>
  <c r="AD498" i="13"/>
  <c r="AE498" i="13"/>
  <c r="AF498" i="13"/>
  <c r="AG498" i="13"/>
  <c r="AH498" i="13"/>
  <c r="AI498" i="13"/>
  <c r="AJ498" i="13"/>
  <c r="AK498" i="13"/>
  <c r="AL498" i="13"/>
  <c r="G499" i="13"/>
  <c r="H499" i="13"/>
  <c r="I499" i="13"/>
  <c r="J499" i="13"/>
  <c r="K499" i="13"/>
  <c r="L499" i="13"/>
  <c r="M499" i="13"/>
  <c r="N499" i="13"/>
  <c r="O499" i="13"/>
  <c r="P499" i="13"/>
  <c r="Q499" i="13"/>
  <c r="R499" i="13"/>
  <c r="S499" i="13"/>
  <c r="T499" i="13"/>
  <c r="U499" i="13"/>
  <c r="V499" i="13"/>
  <c r="W499" i="13"/>
  <c r="X499" i="13"/>
  <c r="Y499" i="13"/>
  <c r="Z499" i="13"/>
  <c r="AA499" i="13"/>
  <c r="AB499" i="13"/>
  <c r="AC499" i="13"/>
  <c r="AD499" i="13"/>
  <c r="AE499" i="13"/>
  <c r="AF499" i="13"/>
  <c r="AG499" i="13"/>
  <c r="AH499" i="13"/>
  <c r="AI499" i="13"/>
  <c r="AJ499" i="13"/>
  <c r="AK499" i="13"/>
  <c r="AL499" i="13"/>
  <c r="G500" i="13"/>
  <c r="H500" i="13"/>
  <c r="I500" i="13"/>
  <c r="J500" i="13"/>
  <c r="K500" i="13"/>
  <c r="L500" i="13"/>
  <c r="M500" i="13"/>
  <c r="N500" i="13"/>
  <c r="O500" i="13"/>
  <c r="P500" i="13"/>
  <c r="Q500" i="13"/>
  <c r="R500" i="13"/>
  <c r="S500" i="13"/>
  <c r="T500" i="13"/>
  <c r="U500" i="13"/>
  <c r="V500" i="13"/>
  <c r="W500" i="13"/>
  <c r="X500" i="13"/>
  <c r="Y500" i="13"/>
  <c r="Z500" i="13"/>
  <c r="AA500" i="13"/>
  <c r="AB500" i="13"/>
  <c r="AC500" i="13"/>
  <c r="AD500" i="13"/>
  <c r="AE500" i="13"/>
  <c r="AF500" i="13"/>
  <c r="AG500" i="13"/>
  <c r="AH500" i="13"/>
  <c r="AI500" i="13"/>
  <c r="AJ500" i="13"/>
  <c r="AK500" i="13"/>
  <c r="AL500" i="13"/>
  <c r="G501" i="13"/>
  <c r="H501" i="13"/>
  <c r="I501" i="13"/>
  <c r="J501" i="13"/>
  <c r="K501" i="13"/>
  <c r="L501" i="13"/>
  <c r="M501" i="13"/>
  <c r="N501" i="13"/>
  <c r="O501" i="13"/>
  <c r="P501" i="13"/>
  <c r="Q501" i="13"/>
  <c r="R501" i="13"/>
  <c r="S501" i="13"/>
  <c r="T501" i="13"/>
  <c r="U501" i="13"/>
  <c r="V501" i="13"/>
  <c r="W501" i="13"/>
  <c r="X501" i="13"/>
  <c r="Y501" i="13"/>
  <c r="Z501" i="13"/>
  <c r="AA501" i="13"/>
  <c r="AB501" i="13"/>
  <c r="AC501" i="13"/>
  <c r="AD501" i="13"/>
  <c r="AE501" i="13"/>
  <c r="AF501" i="13"/>
  <c r="AG501" i="13"/>
  <c r="AH501" i="13"/>
  <c r="AI501" i="13"/>
  <c r="AJ501" i="13"/>
  <c r="AK501" i="13"/>
  <c r="AL501" i="13"/>
  <c r="G487" i="13"/>
  <c r="H487" i="13"/>
  <c r="I487" i="13"/>
  <c r="J487" i="13"/>
  <c r="K487" i="13"/>
  <c r="L487" i="13"/>
  <c r="M487" i="13"/>
  <c r="N487" i="13"/>
  <c r="O487" i="13"/>
  <c r="P487" i="13"/>
  <c r="Q487" i="13"/>
  <c r="R487" i="13"/>
  <c r="S487" i="13"/>
  <c r="T487" i="13"/>
  <c r="U487" i="13"/>
  <c r="V487" i="13"/>
  <c r="W487" i="13"/>
  <c r="X487" i="13"/>
  <c r="Y487" i="13"/>
  <c r="Z487" i="13"/>
  <c r="AA487" i="13"/>
  <c r="AB487" i="13"/>
  <c r="AC487" i="13"/>
  <c r="AD487" i="13"/>
  <c r="AE487" i="13"/>
  <c r="AF487" i="13"/>
  <c r="AG487" i="13"/>
  <c r="AH487" i="13"/>
  <c r="AI487" i="13"/>
  <c r="AJ487" i="13"/>
  <c r="AK487" i="13"/>
  <c r="AL487" i="13"/>
  <c r="G488" i="13"/>
  <c r="H488" i="13"/>
  <c r="I488" i="13"/>
  <c r="J488" i="13"/>
  <c r="K488" i="13"/>
  <c r="L488" i="13"/>
  <c r="M488" i="13"/>
  <c r="N488" i="13"/>
  <c r="O488" i="13"/>
  <c r="P488" i="13"/>
  <c r="Q488" i="13"/>
  <c r="R488" i="13"/>
  <c r="S488" i="13"/>
  <c r="T488" i="13"/>
  <c r="U488" i="13"/>
  <c r="V488" i="13"/>
  <c r="W488" i="13"/>
  <c r="X488" i="13"/>
  <c r="Y488" i="13"/>
  <c r="Z488" i="13"/>
  <c r="AA488" i="13"/>
  <c r="AB488" i="13"/>
  <c r="AC488" i="13"/>
  <c r="AD488" i="13"/>
  <c r="AE488" i="13"/>
  <c r="AF488" i="13"/>
  <c r="AG488" i="13"/>
  <c r="AH488" i="13"/>
  <c r="AI488" i="13"/>
  <c r="AJ488" i="13"/>
  <c r="AK488" i="13"/>
  <c r="AL488" i="13"/>
  <c r="G489" i="13"/>
  <c r="H489" i="13"/>
  <c r="I489" i="13"/>
  <c r="J489" i="13"/>
  <c r="K489" i="13"/>
  <c r="L489" i="13"/>
  <c r="M489" i="13"/>
  <c r="N489" i="13"/>
  <c r="O489" i="13"/>
  <c r="P489" i="13"/>
  <c r="Q489" i="13"/>
  <c r="R489" i="13"/>
  <c r="S489" i="13"/>
  <c r="T489" i="13"/>
  <c r="U489" i="13"/>
  <c r="V489" i="13"/>
  <c r="W489" i="13"/>
  <c r="X489" i="13"/>
  <c r="Y489" i="13"/>
  <c r="Z489" i="13"/>
  <c r="AA489" i="13"/>
  <c r="AB489" i="13"/>
  <c r="AC489" i="13"/>
  <c r="AD489" i="13"/>
  <c r="AE489" i="13"/>
  <c r="AF489" i="13"/>
  <c r="AG489" i="13"/>
  <c r="AH489" i="13"/>
  <c r="AI489" i="13"/>
  <c r="AJ489" i="13"/>
  <c r="AK489" i="13"/>
  <c r="AL489" i="13"/>
  <c r="G490" i="13"/>
  <c r="H490" i="13"/>
  <c r="I490" i="13"/>
  <c r="J490" i="13"/>
  <c r="K490" i="13"/>
  <c r="L490" i="13"/>
  <c r="M490" i="13"/>
  <c r="N490" i="13"/>
  <c r="O490" i="13"/>
  <c r="P490" i="13"/>
  <c r="Q490" i="13"/>
  <c r="R490" i="13"/>
  <c r="S490" i="13"/>
  <c r="T490" i="13"/>
  <c r="U490" i="13"/>
  <c r="V490" i="13"/>
  <c r="W490" i="13"/>
  <c r="X490" i="13"/>
  <c r="Y490" i="13"/>
  <c r="Z490" i="13"/>
  <c r="AA490" i="13"/>
  <c r="AB490" i="13"/>
  <c r="AC490" i="13"/>
  <c r="AD490" i="13"/>
  <c r="AE490" i="13"/>
  <c r="AF490" i="13"/>
  <c r="AG490" i="13"/>
  <c r="AH490" i="13"/>
  <c r="AI490" i="13"/>
  <c r="AJ490" i="13"/>
  <c r="AK490" i="13"/>
  <c r="AL490" i="13"/>
  <c r="F491" i="13"/>
  <c r="G491" i="13"/>
  <c r="H491" i="13"/>
  <c r="I491" i="13"/>
  <c r="J491" i="13"/>
  <c r="K491" i="13"/>
  <c r="L491" i="13"/>
  <c r="M491" i="13"/>
  <c r="N491" i="13"/>
  <c r="O491" i="13"/>
  <c r="P491" i="13"/>
  <c r="Q491" i="13"/>
  <c r="R491" i="13"/>
  <c r="S491" i="13"/>
  <c r="T491" i="13"/>
  <c r="U491" i="13"/>
  <c r="V491" i="13"/>
  <c r="W491" i="13"/>
  <c r="X491" i="13"/>
  <c r="Y491" i="13"/>
  <c r="Z491" i="13"/>
  <c r="AA491" i="13"/>
  <c r="AB491" i="13"/>
  <c r="AC491" i="13"/>
  <c r="AD491" i="13"/>
  <c r="AE491" i="13"/>
  <c r="AF491" i="13"/>
  <c r="AG491" i="13"/>
  <c r="AH491" i="13"/>
  <c r="AI491" i="13"/>
  <c r="AJ491" i="13"/>
  <c r="AK491" i="13"/>
  <c r="AL491" i="13"/>
  <c r="G492" i="13"/>
  <c r="H492" i="13"/>
  <c r="I492" i="13"/>
  <c r="J492" i="13"/>
  <c r="K492" i="13"/>
  <c r="L492" i="13"/>
  <c r="M492" i="13"/>
  <c r="N492" i="13"/>
  <c r="O492" i="13"/>
  <c r="P492" i="13"/>
  <c r="Q492" i="13"/>
  <c r="R492" i="13"/>
  <c r="S492" i="13"/>
  <c r="T492" i="13"/>
  <c r="U492" i="13"/>
  <c r="V492" i="13"/>
  <c r="W492" i="13"/>
  <c r="X492" i="13"/>
  <c r="Y492" i="13"/>
  <c r="Z492" i="13"/>
  <c r="AA492" i="13"/>
  <c r="AB492" i="13"/>
  <c r="AC492" i="13"/>
  <c r="AD492" i="13"/>
  <c r="AE492" i="13"/>
  <c r="AF492" i="13"/>
  <c r="AG492" i="13"/>
  <c r="AH492" i="13"/>
  <c r="AI492" i="13"/>
  <c r="AJ492" i="13"/>
  <c r="AK492" i="13"/>
  <c r="AL492" i="13"/>
  <c r="G493" i="13"/>
  <c r="H493" i="13"/>
  <c r="I493" i="13"/>
  <c r="J493" i="13"/>
  <c r="K493" i="13"/>
  <c r="L493" i="13"/>
  <c r="M493" i="13"/>
  <c r="N493" i="13"/>
  <c r="O493" i="13"/>
  <c r="P493" i="13"/>
  <c r="Q493" i="13"/>
  <c r="R493" i="13"/>
  <c r="S493" i="13"/>
  <c r="T493" i="13"/>
  <c r="U493" i="13"/>
  <c r="V493" i="13"/>
  <c r="W493" i="13"/>
  <c r="X493" i="13"/>
  <c r="Y493" i="13"/>
  <c r="Z493" i="13"/>
  <c r="AA493" i="13"/>
  <c r="AB493" i="13"/>
  <c r="AC493" i="13"/>
  <c r="AD493" i="13"/>
  <c r="AE493" i="13"/>
  <c r="AF493" i="13"/>
  <c r="AG493" i="13"/>
  <c r="AH493" i="13"/>
  <c r="AI493" i="13"/>
  <c r="AJ493" i="13"/>
  <c r="AK493" i="13"/>
  <c r="AL493" i="13"/>
  <c r="F472" i="13"/>
  <c r="G472" i="13"/>
  <c r="H472" i="13"/>
  <c r="I472" i="13"/>
  <c r="J472" i="13"/>
  <c r="K472" i="13"/>
  <c r="L472" i="13"/>
  <c r="M472" i="13"/>
  <c r="N472" i="13"/>
  <c r="O472" i="13"/>
  <c r="P472" i="13"/>
  <c r="Q472" i="13"/>
  <c r="R472" i="13"/>
  <c r="S472" i="13"/>
  <c r="T472" i="13"/>
  <c r="U472" i="13"/>
  <c r="V472" i="13"/>
  <c r="W472" i="13"/>
  <c r="X472" i="13"/>
  <c r="Y472" i="13"/>
  <c r="Z472" i="13"/>
  <c r="AA472" i="13"/>
  <c r="AB472" i="13"/>
  <c r="AC472" i="13"/>
  <c r="AD472" i="13"/>
  <c r="AE472" i="13"/>
  <c r="AF472" i="13"/>
  <c r="AG472" i="13"/>
  <c r="AH472" i="13"/>
  <c r="AI472" i="13"/>
  <c r="AJ472" i="13"/>
  <c r="AK472" i="13"/>
  <c r="AL472" i="13"/>
  <c r="G473" i="13"/>
  <c r="H473" i="13"/>
  <c r="I473" i="13"/>
  <c r="J473" i="13"/>
  <c r="K473" i="13"/>
  <c r="L473" i="13"/>
  <c r="M473" i="13"/>
  <c r="N473" i="13"/>
  <c r="O473" i="13"/>
  <c r="P473" i="13"/>
  <c r="Q473" i="13"/>
  <c r="R473" i="13"/>
  <c r="S473" i="13"/>
  <c r="T473" i="13"/>
  <c r="U473" i="13"/>
  <c r="V473" i="13"/>
  <c r="W473" i="13"/>
  <c r="X473" i="13"/>
  <c r="Y473" i="13"/>
  <c r="Z473" i="13"/>
  <c r="AA473" i="13"/>
  <c r="AB473" i="13"/>
  <c r="AC473" i="13"/>
  <c r="AD473" i="13"/>
  <c r="AE473" i="13"/>
  <c r="AF473" i="13"/>
  <c r="AG473" i="13"/>
  <c r="AH473" i="13"/>
  <c r="AI473" i="13"/>
  <c r="AJ473" i="13"/>
  <c r="AK473" i="13"/>
  <c r="AL473" i="13"/>
  <c r="G474" i="13"/>
  <c r="H474" i="13"/>
  <c r="I474" i="13"/>
  <c r="J474" i="13"/>
  <c r="K474" i="13"/>
  <c r="L474" i="13"/>
  <c r="M474" i="13"/>
  <c r="N474" i="13"/>
  <c r="O474" i="13"/>
  <c r="P474" i="13"/>
  <c r="Q474" i="13"/>
  <c r="R474" i="13"/>
  <c r="S474" i="13"/>
  <c r="T474" i="13"/>
  <c r="U474" i="13"/>
  <c r="V474" i="13"/>
  <c r="W474" i="13"/>
  <c r="X474" i="13"/>
  <c r="Y474" i="13"/>
  <c r="Z474" i="13"/>
  <c r="AA474" i="13"/>
  <c r="AB474" i="13"/>
  <c r="AC474" i="13"/>
  <c r="AD474" i="13"/>
  <c r="AE474" i="13"/>
  <c r="AF474" i="13"/>
  <c r="AG474" i="13"/>
  <c r="AH474" i="13"/>
  <c r="AI474" i="13"/>
  <c r="AJ474" i="13"/>
  <c r="AK474" i="13"/>
  <c r="AL474" i="13"/>
  <c r="F475" i="13"/>
  <c r="G475" i="13"/>
  <c r="H475" i="13"/>
  <c r="I475" i="13"/>
  <c r="J475" i="13"/>
  <c r="K475" i="13"/>
  <c r="L475" i="13"/>
  <c r="M475" i="13"/>
  <c r="N475" i="13"/>
  <c r="O475" i="13"/>
  <c r="P475" i="13"/>
  <c r="Q475" i="13"/>
  <c r="R475" i="13"/>
  <c r="S475" i="13"/>
  <c r="T475" i="13"/>
  <c r="U475" i="13"/>
  <c r="V475" i="13"/>
  <c r="W475" i="13"/>
  <c r="X475" i="13"/>
  <c r="Y475" i="13"/>
  <c r="Z475" i="13"/>
  <c r="AA475" i="13"/>
  <c r="AB475" i="13"/>
  <c r="AC475" i="13"/>
  <c r="AD475" i="13"/>
  <c r="AE475" i="13"/>
  <c r="AF475" i="13"/>
  <c r="AG475" i="13"/>
  <c r="AH475" i="13"/>
  <c r="AI475" i="13"/>
  <c r="AJ475" i="13"/>
  <c r="AK475" i="13"/>
  <c r="AL475" i="13"/>
  <c r="G476" i="13"/>
  <c r="H476" i="13"/>
  <c r="I476" i="13"/>
  <c r="J476" i="13"/>
  <c r="K476" i="13"/>
  <c r="L476" i="13"/>
  <c r="M476" i="13"/>
  <c r="N476" i="13"/>
  <c r="O476" i="13"/>
  <c r="P476" i="13"/>
  <c r="Q476" i="13"/>
  <c r="R476" i="13"/>
  <c r="S476" i="13"/>
  <c r="T476" i="13"/>
  <c r="U476" i="13"/>
  <c r="V476" i="13"/>
  <c r="W476" i="13"/>
  <c r="X476" i="13"/>
  <c r="Y476" i="13"/>
  <c r="Z476" i="13"/>
  <c r="AA476" i="13"/>
  <c r="AB476" i="13"/>
  <c r="AC476" i="13"/>
  <c r="AD476" i="13"/>
  <c r="AE476" i="13"/>
  <c r="AF476" i="13"/>
  <c r="AG476" i="13"/>
  <c r="AH476" i="13"/>
  <c r="AI476" i="13"/>
  <c r="AJ476" i="13"/>
  <c r="AK476" i="13"/>
  <c r="AL476" i="13"/>
  <c r="G477" i="13"/>
  <c r="H477" i="13"/>
  <c r="I477" i="13"/>
  <c r="J477" i="13"/>
  <c r="K477" i="13"/>
  <c r="L477" i="13"/>
  <c r="M477" i="13"/>
  <c r="N477" i="13"/>
  <c r="O477" i="13"/>
  <c r="P477" i="13"/>
  <c r="Q477" i="13"/>
  <c r="R477" i="13"/>
  <c r="S477" i="13"/>
  <c r="T477" i="13"/>
  <c r="U477" i="13"/>
  <c r="V477" i="13"/>
  <c r="W477" i="13"/>
  <c r="X477" i="13"/>
  <c r="Y477" i="13"/>
  <c r="Z477" i="13"/>
  <c r="AA477" i="13"/>
  <c r="AB477" i="13"/>
  <c r="AC477" i="13"/>
  <c r="AD477" i="13"/>
  <c r="AE477" i="13"/>
  <c r="AF477" i="13"/>
  <c r="AG477" i="13"/>
  <c r="AH477" i="13"/>
  <c r="AI477" i="13"/>
  <c r="AJ477" i="13"/>
  <c r="AK477" i="13"/>
  <c r="AL477" i="13"/>
  <c r="G478" i="13"/>
  <c r="H478" i="13"/>
  <c r="I478" i="13"/>
  <c r="J478" i="13"/>
  <c r="K478" i="13"/>
  <c r="L478" i="13"/>
  <c r="M478" i="13"/>
  <c r="N478" i="13"/>
  <c r="O478" i="13"/>
  <c r="P478" i="13"/>
  <c r="Q478" i="13"/>
  <c r="R478" i="13"/>
  <c r="S478" i="13"/>
  <c r="T478" i="13"/>
  <c r="U478" i="13"/>
  <c r="V478" i="13"/>
  <c r="W478" i="13"/>
  <c r="X478" i="13"/>
  <c r="Y478" i="13"/>
  <c r="Z478" i="13"/>
  <c r="AA478" i="13"/>
  <c r="AB478" i="13"/>
  <c r="AC478" i="13"/>
  <c r="AD478" i="13"/>
  <c r="AE478" i="13"/>
  <c r="AF478" i="13"/>
  <c r="AG478" i="13"/>
  <c r="AH478" i="13"/>
  <c r="AI478" i="13"/>
  <c r="AJ478" i="13"/>
  <c r="AK478" i="13"/>
  <c r="AL478" i="13"/>
  <c r="G479" i="13"/>
  <c r="H479" i="13"/>
  <c r="I479" i="13"/>
  <c r="J479" i="13"/>
  <c r="K479" i="13"/>
  <c r="L479" i="13"/>
  <c r="M479" i="13"/>
  <c r="N479" i="13"/>
  <c r="O479" i="13"/>
  <c r="P479" i="13"/>
  <c r="Q479" i="13"/>
  <c r="R479" i="13"/>
  <c r="S479" i="13"/>
  <c r="T479" i="13"/>
  <c r="U479" i="13"/>
  <c r="V479" i="13"/>
  <c r="W479" i="13"/>
  <c r="X479" i="13"/>
  <c r="Y479" i="13"/>
  <c r="Z479" i="13"/>
  <c r="AA479" i="13"/>
  <c r="AB479" i="13"/>
  <c r="AC479" i="13"/>
  <c r="AD479" i="13"/>
  <c r="AE479" i="13"/>
  <c r="AF479" i="13"/>
  <c r="AG479" i="13"/>
  <c r="AH479" i="13"/>
  <c r="AI479" i="13"/>
  <c r="AJ479" i="13"/>
  <c r="AK479" i="13"/>
  <c r="AL479" i="13"/>
  <c r="G480" i="13"/>
  <c r="H480" i="13"/>
  <c r="I480" i="13"/>
  <c r="J480" i="13"/>
  <c r="K480" i="13"/>
  <c r="L480" i="13"/>
  <c r="M480" i="13"/>
  <c r="N480" i="13"/>
  <c r="O480" i="13"/>
  <c r="P480" i="13"/>
  <c r="Q480" i="13"/>
  <c r="R480" i="13"/>
  <c r="S480" i="13"/>
  <c r="T480" i="13"/>
  <c r="U480" i="13"/>
  <c r="V480" i="13"/>
  <c r="W480" i="13"/>
  <c r="X480" i="13"/>
  <c r="Y480" i="13"/>
  <c r="Z480" i="13"/>
  <c r="AA480" i="13"/>
  <c r="AB480" i="13"/>
  <c r="AC480" i="13"/>
  <c r="AD480" i="13"/>
  <c r="AE480" i="13"/>
  <c r="AF480" i="13"/>
  <c r="AG480" i="13"/>
  <c r="AH480" i="13"/>
  <c r="AI480" i="13"/>
  <c r="AJ480" i="13"/>
  <c r="AK480" i="13"/>
  <c r="AL480" i="13"/>
  <c r="G481" i="13"/>
  <c r="H481" i="13"/>
  <c r="I481" i="13"/>
  <c r="J481" i="13"/>
  <c r="K481" i="13"/>
  <c r="L481" i="13"/>
  <c r="M481" i="13"/>
  <c r="N481" i="13"/>
  <c r="O481" i="13"/>
  <c r="P481" i="13"/>
  <c r="Q481" i="13"/>
  <c r="R481" i="13"/>
  <c r="S481" i="13"/>
  <c r="T481" i="13"/>
  <c r="U481" i="13"/>
  <c r="V481" i="13"/>
  <c r="W481" i="13"/>
  <c r="X481" i="13"/>
  <c r="Y481" i="13"/>
  <c r="Z481" i="13"/>
  <c r="AA481" i="13"/>
  <c r="AB481" i="13"/>
  <c r="AC481" i="13"/>
  <c r="AD481" i="13"/>
  <c r="AE481" i="13"/>
  <c r="AF481" i="13"/>
  <c r="AG481" i="13"/>
  <c r="AH481" i="13"/>
  <c r="AI481" i="13"/>
  <c r="AJ481" i="13"/>
  <c r="AK481" i="13"/>
  <c r="AL481" i="13"/>
  <c r="G482" i="13"/>
  <c r="H482" i="13"/>
  <c r="I482" i="13"/>
  <c r="J482" i="13"/>
  <c r="K482" i="13"/>
  <c r="L482" i="13"/>
  <c r="M482" i="13"/>
  <c r="N482" i="13"/>
  <c r="O482" i="13"/>
  <c r="P482" i="13"/>
  <c r="Q482" i="13"/>
  <c r="R482" i="13"/>
  <c r="S482" i="13"/>
  <c r="T482" i="13"/>
  <c r="U482" i="13"/>
  <c r="V482" i="13"/>
  <c r="W482" i="13"/>
  <c r="X482" i="13"/>
  <c r="Y482" i="13"/>
  <c r="Z482" i="13"/>
  <c r="AA482" i="13"/>
  <c r="AB482" i="13"/>
  <c r="AC482" i="13"/>
  <c r="AD482" i="13"/>
  <c r="AE482" i="13"/>
  <c r="AF482" i="13"/>
  <c r="AG482" i="13"/>
  <c r="AH482" i="13"/>
  <c r="AI482" i="13"/>
  <c r="AJ482" i="13"/>
  <c r="AK482" i="13"/>
  <c r="AL482" i="13"/>
  <c r="G483" i="13"/>
  <c r="H483" i="13"/>
  <c r="I483" i="13"/>
  <c r="J483" i="13"/>
  <c r="K483" i="13"/>
  <c r="L483" i="13"/>
  <c r="M483" i="13"/>
  <c r="N483" i="13"/>
  <c r="O483" i="13"/>
  <c r="P483" i="13"/>
  <c r="Q483" i="13"/>
  <c r="R483" i="13"/>
  <c r="S483" i="13"/>
  <c r="T483" i="13"/>
  <c r="U483" i="13"/>
  <c r="V483" i="13"/>
  <c r="W483" i="13"/>
  <c r="X483" i="13"/>
  <c r="Y483" i="13"/>
  <c r="Z483" i="13"/>
  <c r="AA483" i="13"/>
  <c r="AB483" i="13"/>
  <c r="AC483" i="13"/>
  <c r="AD483" i="13"/>
  <c r="AE483" i="13"/>
  <c r="AF483" i="13"/>
  <c r="AG483" i="13"/>
  <c r="AH483" i="13"/>
  <c r="AI483" i="13"/>
  <c r="AJ483" i="13"/>
  <c r="AK483" i="13"/>
  <c r="AL483" i="13"/>
  <c r="F484" i="13"/>
  <c r="G484" i="13"/>
  <c r="H484" i="13"/>
  <c r="I484" i="13"/>
  <c r="J484" i="13"/>
  <c r="K484" i="13"/>
  <c r="L484" i="13"/>
  <c r="M484" i="13"/>
  <c r="N484" i="13"/>
  <c r="O484" i="13"/>
  <c r="P484" i="13"/>
  <c r="Q484" i="13"/>
  <c r="R484" i="13"/>
  <c r="S484" i="13"/>
  <c r="T484" i="13"/>
  <c r="U484" i="13"/>
  <c r="V484" i="13"/>
  <c r="W484" i="13"/>
  <c r="X484" i="13"/>
  <c r="Y484" i="13"/>
  <c r="Z484" i="13"/>
  <c r="AA484" i="13"/>
  <c r="AB484" i="13"/>
  <c r="AC484" i="13"/>
  <c r="AD484" i="13"/>
  <c r="AE484" i="13"/>
  <c r="AF484" i="13"/>
  <c r="AG484" i="13"/>
  <c r="AH484" i="13"/>
  <c r="AI484" i="13"/>
  <c r="AJ484" i="13"/>
  <c r="AK484" i="13"/>
  <c r="AL484" i="13"/>
  <c r="G485" i="13"/>
  <c r="H485" i="13"/>
  <c r="I485" i="13"/>
  <c r="J485" i="13"/>
  <c r="K485" i="13"/>
  <c r="L485" i="13"/>
  <c r="M485" i="13"/>
  <c r="N485" i="13"/>
  <c r="O485" i="13"/>
  <c r="P485" i="13"/>
  <c r="Q485" i="13"/>
  <c r="R485" i="13"/>
  <c r="S485" i="13"/>
  <c r="T485" i="13"/>
  <c r="U485" i="13"/>
  <c r="V485" i="13"/>
  <c r="W485" i="13"/>
  <c r="X485" i="13"/>
  <c r="Y485" i="13"/>
  <c r="Z485" i="13"/>
  <c r="AA485" i="13"/>
  <c r="AB485" i="13"/>
  <c r="AC485" i="13"/>
  <c r="AD485" i="13"/>
  <c r="AE485" i="13"/>
  <c r="AF485" i="13"/>
  <c r="AG485" i="13"/>
  <c r="AH485" i="13"/>
  <c r="AI485" i="13"/>
  <c r="AJ485" i="13"/>
  <c r="AK485" i="13"/>
  <c r="AL485" i="13"/>
  <c r="G486" i="13"/>
  <c r="H486" i="13"/>
  <c r="I486" i="13"/>
  <c r="J486" i="13"/>
  <c r="K486" i="13"/>
  <c r="L486" i="13"/>
  <c r="M486" i="13"/>
  <c r="N486" i="13"/>
  <c r="O486" i="13"/>
  <c r="P486" i="13"/>
  <c r="Q486" i="13"/>
  <c r="R486" i="13"/>
  <c r="S486" i="13"/>
  <c r="T486" i="13"/>
  <c r="U486" i="13"/>
  <c r="V486" i="13"/>
  <c r="W486" i="13"/>
  <c r="X486" i="13"/>
  <c r="Y486" i="13"/>
  <c r="Z486" i="13"/>
  <c r="AA486" i="13"/>
  <c r="AB486" i="13"/>
  <c r="AC486" i="13"/>
  <c r="AD486" i="13"/>
  <c r="AE486" i="13"/>
  <c r="AF486" i="13"/>
  <c r="AG486" i="13"/>
  <c r="AH486" i="13"/>
  <c r="AI486" i="13"/>
  <c r="AJ486" i="13"/>
  <c r="AK486" i="13"/>
  <c r="AL486" i="13"/>
  <c r="G449" i="13"/>
  <c r="H449" i="13"/>
  <c r="I449" i="13"/>
  <c r="J449" i="13"/>
  <c r="K449" i="13"/>
  <c r="L449" i="13"/>
  <c r="M449" i="13"/>
  <c r="N449" i="13"/>
  <c r="O449" i="13"/>
  <c r="P449" i="13"/>
  <c r="Q449" i="13"/>
  <c r="R449" i="13"/>
  <c r="S449" i="13"/>
  <c r="T449" i="13"/>
  <c r="U449" i="13"/>
  <c r="V449" i="13"/>
  <c r="W449" i="13"/>
  <c r="X449" i="13"/>
  <c r="Y449" i="13"/>
  <c r="Z449" i="13"/>
  <c r="AA449" i="13"/>
  <c r="AB449" i="13"/>
  <c r="AC449" i="13"/>
  <c r="AD449" i="13"/>
  <c r="AE449" i="13"/>
  <c r="AF449" i="13"/>
  <c r="AG449" i="13"/>
  <c r="AH449" i="13"/>
  <c r="AI449" i="13"/>
  <c r="AJ449" i="13"/>
  <c r="AK449" i="13"/>
  <c r="AL449" i="13"/>
  <c r="G450" i="13"/>
  <c r="H450" i="13"/>
  <c r="I450" i="13"/>
  <c r="J450" i="13"/>
  <c r="K450" i="13"/>
  <c r="L450" i="13"/>
  <c r="M450" i="13"/>
  <c r="N450" i="13"/>
  <c r="O450" i="13"/>
  <c r="P450" i="13"/>
  <c r="Q450" i="13"/>
  <c r="R450" i="13"/>
  <c r="S450" i="13"/>
  <c r="T450" i="13"/>
  <c r="U450" i="13"/>
  <c r="V450" i="13"/>
  <c r="W450" i="13"/>
  <c r="X450" i="13"/>
  <c r="Y450" i="13"/>
  <c r="Z450" i="13"/>
  <c r="AA450" i="13"/>
  <c r="AB450" i="13"/>
  <c r="AC450" i="13"/>
  <c r="AD450" i="13"/>
  <c r="AE450" i="13"/>
  <c r="AF450" i="13"/>
  <c r="AG450" i="13"/>
  <c r="AH450" i="13"/>
  <c r="AI450" i="13"/>
  <c r="AJ450" i="13"/>
  <c r="AK450" i="13"/>
  <c r="AL450" i="13"/>
  <c r="G451" i="13"/>
  <c r="H451" i="13"/>
  <c r="I451" i="13"/>
  <c r="J451" i="13"/>
  <c r="K451" i="13"/>
  <c r="L451" i="13"/>
  <c r="M451" i="13"/>
  <c r="N451" i="13"/>
  <c r="O451" i="13"/>
  <c r="P451" i="13"/>
  <c r="Q451" i="13"/>
  <c r="R451" i="13"/>
  <c r="S451" i="13"/>
  <c r="T451" i="13"/>
  <c r="U451" i="13"/>
  <c r="V451" i="13"/>
  <c r="W451" i="13"/>
  <c r="X451" i="13"/>
  <c r="Y451" i="13"/>
  <c r="Z451" i="13"/>
  <c r="AA451" i="13"/>
  <c r="AB451" i="13"/>
  <c r="AC451" i="13"/>
  <c r="AD451" i="13"/>
  <c r="AE451" i="13"/>
  <c r="AF451" i="13"/>
  <c r="AG451" i="13"/>
  <c r="AH451" i="13"/>
  <c r="AI451" i="13"/>
  <c r="AJ451" i="13"/>
  <c r="AK451" i="13"/>
  <c r="AL451" i="13"/>
  <c r="G452" i="13"/>
  <c r="H452" i="13"/>
  <c r="I452" i="13"/>
  <c r="J452" i="13"/>
  <c r="K452" i="13"/>
  <c r="L452" i="13"/>
  <c r="M452" i="13"/>
  <c r="N452" i="13"/>
  <c r="O452" i="13"/>
  <c r="P452" i="13"/>
  <c r="Q452" i="13"/>
  <c r="R452" i="13"/>
  <c r="S452" i="13"/>
  <c r="T452" i="13"/>
  <c r="U452" i="13"/>
  <c r="V452" i="13"/>
  <c r="W452" i="13"/>
  <c r="X452" i="13"/>
  <c r="Y452" i="13"/>
  <c r="Z452" i="13"/>
  <c r="AA452" i="13"/>
  <c r="AB452" i="13"/>
  <c r="AC452" i="13"/>
  <c r="AD452" i="13"/>
  <c r="AE452" i="13"/>
  <c r="AF452" i="13"/>
  <c r="AG452" i="13"/>
  <c r="AH452" i="13"/>
  <c r="AI452" i="13"/>
  <c r="AJ452" i="13"/>
  <c r="AK452" i="13"/>
  <c r="AL452" i="13"/>
  <c r="G453" i="13"/>
  <c r="H453" i="13"/>
  <c r="I453" i="13"/>
  <c r="J453" i="13"/>
  <c r="K453" i="13"/>
  <c r="L453" i="13"/>
  <c r="M453" i="13"/>
  <c r="N453" i="13"/>
  <c r="O453" i="13"/>
  <c r="P453" i="13"/>
  <c r="Q453" i="13"/>
  <c r="R453" i="13"/>
  <c r="S453" i="13"/>
  <c r="T453" i="13"/>
  <c r="U453" i="13"/>
  <c r="V453" i="13"/>
  <c r="W453" i="13"/>
  <c r="X453" i="13"/>
  <c r="Y453" i="13"/>
  <c r="Z453" i="13"/>
  <c r="AA453" i="13"/>
  <c r="AB453" i="13"/>
  <c r="AC453" i="13"/>
  <c r="AD453" i="13"/>
  <c r="AE453" i="13"/>
  <c r="AF453" i="13"/>
  <c r="AG453" i="13"/>
  <c r="AH453" i="13"/>
  <c r="AI453" i="13"/>
  <c r="AJ453" i="13"/>
  <c r="AK453" i="13"/>
  <c r="AL453" i="13"/>
  <c r="G454" i="13"/>
  <c r="H454" i="13"/>
  <c r="I454" i="13"/>
  <c r="J454" i="13"/>
  <c r="K454" i="13"/>
  <c r="L454" i="13"/>
  <c r="M454" i="13"/>
  <c r="N454" i="13"/>
  <c r="O454" i="13"/>
  <c r="P454" i="13"/>
  <c r="Q454" i="13"/>
  <c r="R454" i="13"/>
  <c r="S454" i="13"/>
  <c r="T454" i="13"/>
  <c r="U454" i="13"/>
  <c r="V454" i="13"/>
  <c r="W454" i="13"/>
  <c r="X454" i="13"/>
  <c r="Y454" i="13"/>
  <c r="Z454" i="13"/>
  <c r="AA454" i="13"/>
  <c r="AB454" i="13"/>
  <c r="AC454" i="13"/>
  <c r="AD454" i="13"/>
  <c r="AE454" i="13"/>
  <c r="AF454" i="13"/>
  <c r="AG454" i="13"/>
  <c r="AH454" i="13"/>
  <c r="AI454" i="13"/>
  <c r="AJ454" i="13"/>
  <c r="AK454" i="13"/>
  <c r="AL454" i="13"/>
  <c r="F455" i="13"/>
  <c r="G455" i="13"/>
  <c r="H455" i="13"/>
  <c r="I455" i="13"/>
  <c r="J455" i="13"/>
  <c r="K455" i="13"/>
  <c r="L455" i="13"/>
  <c r="M455" i="13"/>
  <c r="N455" i="13"/>
  <c r="O455" i="13"/>
  <c r="P455" i="13"/>
  <c r="Q455" i="13"/>
  <c r="R455" i="13"/>
  <c r="S455" i="13"/>
  <c r="T455" i="13"/>
  <c r="U455" i="13"/>
  <c r="V455" i="13"/>
  <c r="W455" i="13"/>
  <c r="X455" i="13"/>
  <c r="Y455" i="13"/>
  <c r="Z455" i="13"/>
  <c r="AA455" i="13"/>
  <c r="AB455" i="13"/>
  <c r="AC455" i="13"/>
  <c r="AD455" i="13"/>
  <c r="AE455" i="13"/>
  <c r="AF455" i="13"/>
  <c r="AG455" i="13"/>
  <c r="AH455" i="13"/>
  <c r="AI455" i="13"/>
  <c r="AJ455" i="13"/>
  <c r="AK455" i="13"/>
  <c r="AL455" i="13"/>
  <c r="G456" i="13"/>
  <c r="H456" i="13"/>
  <c r="I456" i="13"/>
  <c r="J456" i="13"/>
  <c r="K456" i="13"/>
  <c r="L456" i="13"/>
  <c r="M456" i="13"/>
  <c r="N456" i="13"/>
  <c r="O456" i="13"/>
  <c r="P456" i="13"/>
  <c r="Q456" i="13"/>
  <c r="R456" i="13"/>
  <c r="S456" i="13"/>
  <c r="T456" i="13"/>
  <c r="U456" i="13"/>
  <c r="V456" i="13"/>
  <c r="W456" i="13"/>
  <c r="X456" i="13"/>
  <c r="Y456" i="13"/>
  <c r="Z456" i="13"/>
  <c r="AA456" i="13"/>
  <c r="AB456" i="13"/>
  <c r="AC456" i="13"/>
  <c r="AD456" i="13"/>
  <c r="AE456" i="13"/>
  <c r="AF456" i="13"/>
  <c r="AG456" i="13"/>
  <c r="AH456" i="13"/>
  <c r="AI456" i="13"/>
  <c r="AJ456" i="13"/>
  <c r="AK456" i="13"/>
  <c r="AL456" i="13"/>
  <c r="G457" i="13"/>
  <c r="H457" i="13"/>
  <c r="I457" i="13"/>
  <c r="J457" i="13"/>
  <c r="K457" i="13"/>
  <c r="L457" i="13"/>
  <c r="M457" i="13"/>
  <c r="N457" i="13"/>
  <c r="O457" i="13"/>
  <c r="P457" i="13"/>
  <c r="Q457" i="13"/>
  <c r="R457" i="13"/>
  <c r="S457" i="13"/>
  <c r="T457" i="13"/>
  <c r="U457" i="13"/>
  <c r="V457" i="13"/>
  <c r="W457" i="13"/>
  <c r="X457" i="13"/>
  <c r="Y457" i="13"/>
  <c r="Z457" i="13"/>
  <c r="AA457" i="13"/>
  <c r="AB457" i="13"/>
  <c r="AC457" i="13"/>
  <c r="AD457" i="13"/>
  <c r="AE457" i="13"/>
  <c r="AF457" i="13"/>
  <c r="AG457" i="13"/>
  <c r="AH457" i="13"/>
  <c r="AI457" i="13"/>
  <c r="AJ457" i="13"/>
  <c r="AK457" i="13"/>
  <c r="AL457" i="13"/>
  <c r="F458" i="13"/>
  <c r="G458" i="13"/>
  <c r="H458" i="13"/>
  <c r="I458" i="13"/>
  <c r="J458" i="13"/>
  <c r="K458" i="13"/>
  <c r="L458" i="13"/>
  <c r="M458" i="13"/>
  <c r="N458" i="13"/>
  <c r="O458" i="13"/>
  <c r="P458" i="13"/>
  <c r="Q458" i="13"/>
  <c r="R458" i="13"/>
  <c r="S458" i="13"/>
  <c r="T458" i="13"/>
  <c r="U458" i="13"/>
  <c r="V458" i="13"/>
  <c r="W458" i="13"/>
  <c r="X458" i="13"/>
  <c r="Y458" i="13"/>
  <c r="Z458" i="13"/>
  <c r="AA458" i="13"/>
  <c r="AB458" i="13"/>
  <c r="AC458" i="13"/>
  <c r="AD458" i="13"/>
  <c r="AE458" i="13"/>
  <c r="AF458" i="13"/>
  <c r="AG458" i="13"/>
  <c r="AH458" i="13"/>
  <c r="AI458" i="13"/>
  <c r="AJ458" i="13"/>
  <c r="AK458" i="13"/>
  <c r="AL458" i="13"/>
  <c r="G459" i="13"/>
  <c r="H459" i="13"/>
  <c r="I459" i="13"/>
  <c r="J459" i="13"/>
  <c r="K459" i="13"/>
  <c r="L459" i="13"/>
  <c r="M459" i="13"/>
  <c r="N459" i="13"/>
  <c r="O459" i="13"/>
  <c r="P459" i="13"/>
  <c r="Q459" i="13"/>
  <c r="R459" i="13"/>
  <c r="S459" i="13"/>
  <c r="T459" i="13"/>
  <c r="U459" i="13"/>
  <c r="V459" i="13"/>
  <c r="W459" i="13"/>
  <c r="X459" i="13"/>
  <c r="Y459" i="13"/>
  <c r="Z459" i="13"/>
  <c r="AA459" i="13"/>
  <c r="AB459" i="13"/>
  <c r="AC459" i="13"/>
  <c r="AD459" i="13"/>
  <c r="AE459" i="13"/>
  <c r="AF459" i="13"/>
  <c r="AG459" i="13"/>
  <c r="AH459" i="13"/>
  <c r="AI459" i="13"/>
  <c r="AJ459" i="13"/>
  <c r="AK459" i="13"/>
  <c r="AL459" i="13"/>
  <c r="G460" i="13"/>
  <c r="H460" i="13"/>
  <c r="I460" i="13"/>
  <c r="J460" i="13"/>
  <c r="K460" i="13"/>
  <c r="L460" i="13"/>
  <c r="M460" i="13"/>
  <c r="N460" i="13"/>
  <c r="O460" i="13"/>
  <c r="P460" i="13"/>
  <c r="Q460" i="13"/>
  <c r="R460" i="13"/>
  <c r="S460" i="13"/>
  <c r="T460" i="13"/>
  <c r="U460" i="13"/>
  <c r="V460" i="13"/>
  <c r="W460" i="13"/>
  <c r="X460" i="13"/>
  <c r="Y460" i="13"/>
  <c r="Z460" i="13"/>
  <c r="AA460" i="13"/>
  <c r="AB460" i="13"/>
  <c r="AC460" i="13"/>
  <c r="AD460" i="13"/>
  <c r="AE460" i="13"/>
  <c r="AF460" i="13"/>
  <c r="AG460" i="13"/>
  <c r="AH460" i="13"/>
  <c r="AI460" i="13"/>
  <c r="AJ460" i="13"/>
  <c r="AK460" i="13"/>
  <c r="AL460" i="13"/>
  <c r="G461" i="13"/>
  <c r="H461" i="13"/>
  <c r="I461" i="13"/>
  <c r="J461" i="13"/>
  <c r="K461" i="13"/>
  <c r="L461" i="13"/>
  <c r="M461" i="13"/>
  <c r="N461" i="13"/>
  <c r="O461" i="13"/>
  <c r="P461" i="13"/>
  <c r="Q461" i="13"/>
  <c r="R461" i="13"/>
  <c r="S461" i="13"/>
  <c r="T461" i="13"/>
  <c r="U461" i="13"/>
  <c r="V461" i="13"/>
  <c r="W461" i="13"/>
  <c r="X461" i="13"/>
  <c r="Y461" i="13"/>
  <c r="Z461" i="13"/>
  <c r="AA461" i="13"/>
  <c r="AB461" i="13"/>
  <c r="AC461" i="13"/>
  <c r="AD461" i="13"/>
  <c r="AE461" i="13"/>
  <c r="AF461" i="13"/>
  <c r="AG461" i="13"/>
  <c r="AH461" i="13"/>
  <c r="AI461" i="13"/>
  <c r="AJ461" i="13"/>
  <c r="AK461" i="13"/>
  <c r="AL461" i="13"/>
  <c r="G462" i="13"/>
  <c r="H462" i="13"/>
  <c r="I462" i="13"/>
  <c r="J462" i="13"/>
  <c r="K462" i="13"/>
  <c r="L462" i="13"/>
  <c r="M462" i="13"/>
  <c r="N462" i="13"/>
  <c r="O462" i="13"/>
  <c r="P462" i="13"/>
  <c r="Q462" i="13"/>
  <c r="R462" i="13"/>
  <c r="S462" i="13"/>
  <c r="T462" i="13"/>
  <c r="U462" i="13"/>
  <c r="V462" i="13"/>
  <c r="W462" i="13"/>
  <c r="X462" i="13"/>
  <c r="Y462" i="13"/>
  <c r="Z462" i="13"/>
  <c r="AA462" i="13"/>
  <c r="AB462" i="13"/>
  <c r="AC462" i="13"/>
  <c r="AD462" i="13"/>
  <c r="AE462" i="13"/>
  <c r="AF462" i="13"/>
  <c r="AG462" i="13"/>
  <c r="AH462" i="13"/>
  <c r="AI462" i="13"/>
  <c r="AJ462" i="13"/>
  <c r="AK462" i="13"/>
  <c r="AL462" i="13"/>
  <c r="G463" i="13"/>
  <c r="H463" i="13"/>
  <c r="I463" i="13"/>
  <c r="J463" i="13"/>
  <c r="K463" i="13"/>
  <c r="L463" i="13"/>
  <c r="M463" i="13"/>
  <c r="N463" i="13"/>
  <c r="O463" i="13"/>
  <c r="P463" i="13"/>
  <c r="Q463" i="13"/>
  <c r="R463" i="13"/>
  <c r="S463" i="13"/>
  <c r="T463" i="13"/>
  <c r="U463" i="13"/>
  <c r="V463" i="13"/>
  <c r="W463" i="13"/>
  <c r="X463" i="13"/>
  <c r="Y463" i="13"/>
  <c r="Z463" i="13"/>
  <c r="AA463" i="13"/>
  <c r="AB463" i="13"/>
  <c r="AC463" i="13"/>
  <c r="AD463" i="13"/>
  <c r="AE463" i="13"/>
  <c r="AF463" i="13"/>
  <c r="AG463" i="13"/>
  <c r="AH463" i="13"/>
  <c r="AI463" i="13"/>
  <c r="AJ463" i="13"/>
  <c r="AK463" i="13"/>
  <c r="AL463" i="13"/>
  <c r="G464" i="13"/>
  <c r="H464" i="13"/>
  <c r="I464" i="13"/>
  <c r="J464" i="13"/>
  <c r="K464" i="13"/>
  <c r="L464" i="13"/>
  <c r="M464" i="13"/>
  <c r="N464" i="13"/>
  <c r="O464" i="13"/>
  <c r="P464" i="13"/>
  <c r="Q464" i="13"/>
  <c r="R464" i="13"/>
  <c r="S464" i="13"/>
  <c r="T464" i="13"/>
  <c r="U464" i="13"/>
  <c r="V464" i="13"/>
  <c r="W464" i="13"/>
  <c r="X464" i="13"/>
  <c r="Y464" i="13"/>
  <c r="Z464" i="13"/>
  <c r="AA464" i="13"/>
  <c r="AB464" i="13"/>
  <c r="AC464" i="13"/>
  <c r="AD464" i="13"/>
  <c r="AE464" i="13"/>
  <c r="AF464" i="13"/>
  <c r="AG464" i="13"/>
  <c r="AH464" i="13"/>
  <c r="AI464" i="13"/>
  <c r="AJ464" i="13"/>
  <c r="AK464" i="13"/>
  <c r="AL464" i="13"/>
  <c r="G465" i="13"/>
  <c r="H465" i="13"/>
  <c r="I465" i="13"/>
  <c r="J465" i="13"/>
  <c r="K465" i="13"/>
  <c r="L465" i="13"/>
  <c r="M465" i="13"/>
  <c r="N465" i="13"/>
  <c r="O465" i="13"/>
  <c r="P465" i="13"/>
  <c r="Q465" i="13"/>
  <c r="R465" i="13"/>
  <c r="S465" i="13"/>
  <c r="T465" i="13"/>
  <c r="U465" i="13"/>
  <c r="V465" i="13"/>
  <c r="W465" i="13"/>
  <c r="X465" i="13"/>
  <c r="Y465" i="13"/>
  <c r="Z465" i="13"/>
  <c r="AA465" i="13"/>
  <c r="AB465" i="13"/>
  <c r="AC465" i="13"/>
  <c r="AD465" i="13"/>
  <c r="AE465" i="13"/>
  <c r="AF465" i="13"/>
  <c r="AG465" i="13"/>
  <c r="AH465" i="13"/>
  <c r="AI465" i="13"/>
  <c r="AJ465" i="13"/>
  <c r="AK465" i="13"/>
  <c r="AL465" i="13"/>
  <c r="G466" i="13"/>
  <c r="H466" i="13"/>
  <c r="I466" i="13"/>
  <c r="J466" i="13"/>
  <c r="K466" i="13"/>
  <c r="L466" i="13"/>
  <c r="M466" i="13"/>
  <c r="N466" i="13"/>
  <c r="O466" i="13"/>
  <c r="P466" i="13"/>
  <c r="Q466" i="13"/>
  <c r="R466" i="13"/>
  <c r="S466" i="13"/>
  <c r="T466" i="13"/>
  <c r="U466" i="13"/>
  <c r="V466" i="13"/>
  <c r="W466" i="13"/>
  <c r="X466" i="13"/>
  <c r="Y466" i="13"/>
  <c r="Z466" i="13"/>
  <c r="AA466" i="13"/>
  <c r="AB466" i="13"/>
  <c r="AC466" i="13"/>
  <c r="AD466" i="13"/>
  <c r="AE466" i="13"/>
  <c r="AF466" i="13"/>
  <c r="AG466" i="13"/>
  <c r="AH466" i="13"/>
  <c r="AI466" i="13"/>
  <c r="AJ466" i="13"/>
  <c r="AK466" i="13"/>
  <c r="AL466" i="13"/>
  <c r="G467" i="13"/>
  <c r="H467" i="13"/>
  <c r="I467" i="13"/>
  <c r="J467" i="13"/>
  <c r="K467" i="13"/>
  <c r="L467" i="13"/>
  <c r="M467" i="13"/>
  <c r="N467" i="13"/>
  <c r="O467" i="13"/>
  <c r="P467" i="13"/>
  <c r="Q467" i="13"/>
  <c r="R467" i="13"/>
  <c r="S467" i="13"/>
  <c r="T467" i="13"/>
  <c r="U467" i="13"/>
  <c r="V467" i="13"/>
  <c r="W467" i="13"/>
  <c r="X467" i="13"/>
  <c r="Y467" i="13"/>
  <c r="Z467" i="13"/>
  <c r="AA467" i="13"/>
  <c r="AB467" i="13"/>
  <c r="AC467" i="13"/>
  <c r="AD467" i="13"/>
  <c r="AE467" i="13"/>
  <c r="AF467" i="13"/>
  <c r="AG467" i="13"/>
  <c r="AH467" i="13"/>
  <c r="AI467" i="13"/>
  <c r="AJ467" i="13"/>
  <c r="AK467" i="13"/>
  <c r="AL467" i="13"/>
  <c r="G468" i="13"/>
  <c r="H468" i="13"/>
  <c r="I468" i="13"/>
  <c r="J468" i="13"/>
  <c r="K468" i="13"/>
  <c r="L468" i="13"/>
  <c r="M468" i="13"/>
  <c r="N468" i="13"/>
  <c r="O468" i="13"/>
  <c r="P468" i="13"/>
  <c r="Q468" i="13"/>
  <c r="R468" i="13"/>
  <c r="S468" i="13"/>
  <c r="T468" i="13"/>
  <c r="U468" i="13"/>
  <c r="V468" i="13"/>
  <c r="W468" i="13"/>
  <c r="X468" i="13"/>
  <c r="Y468" i="13"/>
  <c r="Z468" i="13"/>
  <c r="AA468" i="13"/>
  <c r="AB468" i="13"/>
  <c r="AC468" i="13"/>
  <c r="AD468" i="13"/>
  <c r="AE468" i="13"/>
  <c r="AF468" i="13"/>
  <c r="AG468" i="13"/>
  <c r="AH468" i="13"/>
  <c r="AI468" i="13"/>
  <c r="AJ468" i="13"/>
  <c r="AK468" i="13"/>
  <c r="AL468" i="13"/>
  <c r="G469" i="13"/>
  <c r="H469" i="13"/>
  <c r="I469" i="13"/>
  <c r="J469" i="13"/>
  <c r="K469" i="13"/>
  <c r="L469" i="13"/>
  <c r="M469" i="13"/>
  <c r="N469" i="13"/>
  <c r="O469" i="13"/>
  <c r="P469" i="13"/>
  <c r="Q469" i="13"/>
  <c r="R469" i="13"/>
  <c r="S469" i="13"/>
  <c r="T469" i="13"/>
  <c r="U469" i="13"/>
  <c r="V469" i="13"/>
  <c r="W469" i="13"/>
  <c r="X469" i="13"/>
  <c r="Y469" i="13"/>
  <c r="Z469" i="13"/>
  <c r="AA469" i="13"/>
  <c r="AB469" i="13"/>
  <c r="AC469" i="13"/>
  <c r="AD469" i="13"/>
  <c r="AE469" i="13"/>
  <c r="AF469" i="13"/>
  <c r="AG469" i="13"/>
  <c r="AH469" i="13"/>
  <c r="AI469" i="13"/>
  <c r="AJ469" i="13"/>
  <c r="AK469" i="13"/>
  <c r="AL469" i="13"/>
  <c r="F470" i="13"/>
  <c r="G470" i="13"/>
  <c r="H470" i="13"/>
  <c r="I470" i="13"/>
  <c r="J470" i="13"/>
  <c r="K470" i="13"/>
  <c r="L470" i="13"/>
  <c r="M470" i="13"/>
  <c r="N470" i="13"/>
  <c r="O470" i="13"/>
  <c r="P470" i="13"/>
  <c r="Q470" i="13"/>
  <c r="R470" i="13"/>
  <c r="S470" i="13"/>
  <c r="T470" i="13"/>
  <c r="U470" i="13"/>
  <c r="V470" i="13"/>
  <c r="W470" i="13"/>
  <c r="X470" i="13"/>
  <c r="Y470" i="13"/>
  <c r="Z470" i="13"/>
  <c r="AA470" i="13"/>
  <c r="AB470" i="13"/>
  <c r="AC470" i="13"/>
  <c r="AD470" i="13"/>
  <c r="AE470" i="13"/>
  <c r="AF470" i="13"/>
  <c r="AG470" i="13"/>
  <c r="AH470" i="13"/>
  <c r="AI470" i="13"/>
  <c r="AJ470" i="13"/>
  <c r="AK470" i="13"/>
  <c r="AL470" i="13"/>
  <c r="F471" i="13"/>
  <c r="G471" i="13"/>
  <c r="H471" i="13"/>
  <c r="I471" i="13"/>
  <c r="J471" i="13"/>
  <c r="K471" i="13"/>
  <c r="L471" i="13"/>
  <c r="M471" i="13"/>
  <c r="N471" i="13"/>
  <c r="O471" i="13"/>
  <c r="P471" i="13"/>
  <c r="Q471" i="13"/>
  <c r="R471" i="13"/>
  <c r="S471" i="13"/>
  <c r="T471" i="13"/>
  <c r="U471" i="13"/>
  <c r="V471" i="13"/>
  <c r="W471" i="13"/>
  <c r="X471" i="13"/>
  <c r="Y471" i="13"/>
  <c r="Z471" i="13"/>
  <c r="AA471" i="13"/>
  <c r="AB471" i="13"/>
  <c r="AC471" i="13"/>
  <c r="AD471" i="13"/>
  <c r="AE471" i="13"/>
  <c r="AF471" i="13"/>
  <c r="AG471" i="13"/>
  <c r="AH471" i="13"/>
  <c r="AI471" i="13"/>
  <c r="AJ471" i="13"/>
  <c r="AK471" i="13"/>
  <c r="AL471" i="13"/>
  <c r="G377" i="13"/>
  <c r="H377" i="13"/>
  <c r="I377" i="13"/>
  <c r="J377" i="13"/>
  <c r="K377" i="13"/>
  <c r="L377" i="13"/>
  <c r="M377" i="13"/>
  <c r="N377" i="13"/>
  <c r="O377" i="13"/>
  <c r="P377" i="13"/>
  <c r="Q377" i="13"/>
  <c r="R377" i="13"/>
  <c r="S377" i="13"/>
  <c r="T377" i="13"/>
  <c r="U377" i="13"/>
  <c r="V377" i="13"/>
  <c r="W377" i="13"/>
  <c r="X377" i="13"/>
  <c r="Y377" i="13"/>
  <c r="Z377" i="13"/>
  <c r="AA377" i="13"/>
  <c r="AB377" i="13"/>
  <c r="AC377" i="13"/>
  <c r="AD377" i="13"/>
  <c r="AE377" i="13"/>
  <c r="AF377" i="13"/>
  <c r="AG377" i="13"/>
  <c r="AH377" i="13"/>
  <c r="AI377" i="13"/>
  <c r="AJ377" i="13"/>
  <c r="AK377" i="13"/>
  <c r="AL377" i="13"/>
  <c r="G378" i="13"/>
  <c r="H378" i="13"/>
  <c r="I378" i="13"/>
  <c r="J378" i="13"/>
  <c r="K378" i="13"/>
  <c r="L378" i="13"/>
  <c r="M378" i="13"/>
  <c r="N378" i="13"/>
  <c r="O378" i="13"/>
  <c r="P378" i="13"/>
  <c r="Q378" i="13"/>
  <c r="R378" i="13"/>
  <c r="S378" i="13"/>
  <c r="T378" i="13"/>
  <c r="U378" i="13"/>
  <c r="V378" i="13"/>
  <c r="W378" i="13"/>
  <c r="X378" i="13"/>
  <c r="Y378" i="13"/>
  <c r="Z378" i="13"/>
  <c r="AA378" i="13"/>
  <c r="AB378" i="13"/>
  <c r="AC378" i="13"/>
  <c r="AD378" i="13"/>
  <c r="AE378" i="13"/>
  <c r="AF378" i="13"/>
  <c r="AG378" i="13"/>
  <c r="AH378" i="13"/>
  <c r="AI378" i="13"/>
  <c r="AJ378" i="13"/>
  <c r="AK378" i="13"/>
  <c r="AL378" i="13"/>
  <c r="G379" i="13"/>
  <c r="H379" i="13"/>
  <c r="I379" i="13"/>
  <c r="J379" i="13"/>
  <c r="K379" i="13"/>
  <c r="L379" i="13"/>
  <c r="M379" i="13"/>
  <c r="N379" i="13"/>
  <c r="O379" i="13"/>
  <c r="P379" i="13"/>
  <c r="Q379" i="13"/>
  <c r="R379" i="13"/>
  <c r="S379" i="13"/>
  <c r="T379" i="13"/>
  <c r="U379" i="13"/>
  <c r="V379" i="13"/>
  <c r="W379" i="13"/>
  <c r="X379" i="13"/>
  <c r="Y379" i="13"/>
  <c r="Z379" i="13"/>
  <c r="AA379" i="13"/>
  <c r="AB379" i="13"/>
  <c r="AC379" i="13"/>
  <c r="AD379" i="13"/>
  <c r="AE379" i="13"/>
  <c r="AF379" i="13"/>
  <c r="AG379" i="13"/>
  <c r="AH379" i="13"/>
  <c r="AI379" i="13"/>
  <c r="AJ379" i="13"/>
  <c r="AK379" i="13"/>
  <c r="AL379" i="13"/>
  <c r="G380" i="13"/>
  <c r="H380" i="13"/>
  <c r="I380" i="13"/>
  <c r="J380" i="13"/>
  <c r="K380" i="13"/>
  <c r="L380" i="13"/>
  <c r="M380" i="13"/>
  <c r="N380" i="13"/>
  <c r="O380" i="13"/>
  <c r="P380" i="13"/>
  <c r="Q380" i="13"/>
  <c r="R380" i="13"/>
  <c r="S380" i="13"/>
  <c r="T380" i="13"/>
  <c r="U380" i="13"/>
  <c r="V380" i="13"/>
  <c r="W380" i="13"/>
  <c r="X380" i="13"/>
  <c r="Y380" i="13"/>
  <c r="Z380" i="13"/>
  <c r="AA380" i="13"/>
  <c r="AB380" i="13"/>
  <c r="AC380" i="13"/>
  <c r="AD380" i="13"/>
  <c r="AE380" i="13"/>
  <c r="AF380" i="13"/>
  <c r="AG380" i="13"/>
  <c r="AH380" i="13"/>
  <c r="AI380" i="13"/>
  <c r="AJ380" i="13"/>
  <c r="AK380" i="13"/>
  <c r="AL380" i="13"/>
  <c r="G381" i="13"/>
  <c r="H381" i="13"/>
  <c r="I381" i="13"/>
  <c r="J381" i="13"/>
  <c r="K381" i="13"/>
  <c r="L381" i="13"/>
  <c r="M381" i="13"/>
  <c r="N381" i="13"/>
  <c r="O381" i="13"/>
  <c r="P381" i="13"/>
  <c r="Q381" i="13"/>
  <c r="R381" i="13"/>
  <c r="S381" i="13"/>
  <c r="T381" i="13"/>
  <c r="U381" i="13"/>
  <c r="V381" i="13"/>
  <c r="W381" i="13"/>
  <c r="X381" i="13"/>
  <c r="Y381" i="13"/>
  <c r="Z381" i="13"/>
  <c r="AA381" i="13"/>
  <c r="AB381" i="13"/>
  <c r="AC381" i="13"/>
  <c r="AD381" i="13"/>
  <c r="AE381" i="13"/>
  <c r="AF381" i="13"/>
  <c r="AG381" i="13"/>
  <c r="AH381" i="13"/>
  <c r="AI381" i="13"/>
  <c r="AJ381" i="13"/>
  <c r="AK381" i="13"/>
  <c r="AL381" i="13"/>
  <c r="G382" i="13"/>
  <c r="H382" i="13"/>
  <c r="I382" i="13"/>
  <c r="J382" i="13"/>
  <c r="K382" i="13"/>
  <c r="L382" i="13"/>
  <c r="M382" i="13"/>
  <c r="N382" i="13"/>
  <c r="O382" i="13"/>
  <c r="P382" i="13"/>
  <c r="Q382" i="13"/>
  <c r="R382" i="13"/>
  <c r="S382" i="13"/>
  <c r="T382" i="13"/>
  <c r="U382" i="13"/>
  <c r="V382" i="13"/>
  <c r="W382" i="13"/>
  <c r="X382" i="13"/>
  <c r="Y382" i="13"/>
  <c r="Z382" i="13"/>
  <c r="AA382" i="13"/>
  <c r="AB382" i="13"/>
  <c r="AC382" i="13"/>
  <c r="AD382" i="13"/>
  <c r="AE382" i="13"/>
  <c r="AF382" i="13"/>
  <c r="AG382" i="13"/>
  <c r="AH382" i="13"/>
  <c r="AI382" i="13"/>
  <c r="AJ382" i="13"/>
  <c r="AK382" i="13"/>
  <c r="AL382" i="13"/>
  <c r="F383" i="13"/>
  <c r="G383" i="13"/>
  <c r="H383" i="13"/>
  <c r="I383" i="13"/>
  <c r="J383" i="13"/>
  <c r="K383" i="13"/>
  <c r="L383" i="13"/>
  <c r="M383" i="13"/>
  <c r="N383" i="13"/>
  <c r="O383" i="13"/>
  <c r="P383" i="13"/>
  <c r="Q383" i="13"/>
  <c r="R383" i="13"/>
  <c r="S383" i="13"/>
  <c r="T383" i="13"/>
  <c r="U383" i="13"/>
  <c r="V383" i="13"/>
  <c r="W383" i="13"/>
  <c r="X383" i="13"/>
  <c r="Y383" i="13"/>
  <c r="Z383" i="13"/>
  <c r="AA383" i="13"/>
  <c r="AB383" i="13"/>
  <c r="AC383" i="13"/>
  <c r="AD383" i="13"/>
  <c r="AE383" i="13"/>
  <c r="AF383" i="13"/>
  <c r="AG383" i="13"/>
  <c r="AH383" i="13"/>
  <c r="AI383" i="13"/>
  <c r="AJ383" i="13"/>
  <c r="AK383" i="13"/>
  <c r="AL383" i="13"/>
  <c r="G384" i="13"/>
  <c r="H384" i="13"/>
  <c r="I384" i="13"/>
  <c r="J384" i="13"/>
  <c r="K384" i="13"/>
  <c r="L384" i="13"/>
  <c r="M384" i="13"/>
  <c r="N384" i="13"/>
  <c r="O384" i="13"/>
  <c r="P384" i="13"/>
  <c r="Q384" i="13"/>
  <c r="R384" i="13"/>
  <c r="S384" i="13"/>
  <c r="T384" i="13"/>
  <c r="U384" i="13"/>
  <c r="V384" i="13"/>
  <c r="W384" i="13"/>
  <c r="X384" i="13"/>
  <c r="Y384" i="13"/>
  <c r="Z384" i="13"/>
  <c r="AA384" i="13"/>
  <c r="AB384" i="13"/>
  <c r="AC384" i="13"/>
  <c r="AD384" i="13"/>
  <c r="AE384" i="13"/>
  <c r="AF384" i="13"/>
  <c r="AG384" i="13"/>
  <c r="AH384" i="13"/>
  <c r="AI384" i="13"/>
  <c r="AJ384" i="13"/>
  <c r="AK384" i="13"/>
  <c r="AL384" i="13"/>
  <c r="G385" i="13"/>
  <c r="H385" i="13"/>
  <c r="I385" i="13"/>
  <c r="J385" i="13"/>
  <c r="K385" i="13"/>
  <c r="L385" i="13"/>
  <c r="M385" i="13"/>
  <c r="N385" i="13"/>
  <c r="O385" i="13"/>
  <c r="P385" i="13"/>
  <c r="Q385" i="13"/>
  <c r="R385" i="13"/>
  <c r="S385" i="13"/>
  <c r="T385" i="13"/>
  <c r="U385" i="13"/>
  <c r="V385" i="13"/>
  <c r="W385" i="13"/>
  <c r="X385" i="13"/>
  <c r="Y385" i="13"/>
  <c r="Z385" i="13"/>
  <c r="AA385" i="13"/>
  <c r="AB385" i="13"/>
  <c r="AC385" i="13"/>
  <c r="AD385" i="13"/>
  <c r="AE385" i="13"/>
  <c r="AF385" i="13"/>
  <c r="AG385" i="13"/>
  <c r="AH385" i="13"/>
  <c r="AI385" i="13"/>
  <c r="AJ385" i="13"/>
  <c r="AK385" i="13"/>
  <c r="AL385" i="13"/>
  <c r="F386" i="13"/>
  <c r="G386" i="13"/>
  <c r="H386" i="13"/>
  <c r="I386" i="13"/>
  <c r="J386" i="13"/>
  <c r="K386" i="13"/>
  <c r="L386" i="13"/>
  <c r="M386" i="13"/>
  <c r="N386" i="13"/>
  <c r="O386" i="13"/>
  <c r="P386" i="13"/>
  <c r="Q386" i="13"/>
  <c r="R386" i="13"/>
  <c r="S386" i="13"/>
  <c r="T386" i="13"/>
  <c r="U386" i="13"/>
  <c r="V386" i="13"/>
  <c r="W386" i="13"/>
  <c r="X386" i="13"/>
  <c r="Y386" i="13"/>
  <c r="Z386" i="13"/>
  <c r="AA386" i="13"/>
  <c r="AB386" i="13"/>
  <c r="AC386" i="13"/>
  <c r="AD386" i="13"/>
  <c r="AE386" i="13"/>
  <c r="AF386" i="13"/>
  <c r="AG386" i="13"/>
  <c r="AH386" i="13"/>
  <c r="AI386" i="13"/>
  <c r="AJ386" i="13"/>
  <c r="AK386" i="13"/>
  <c r="AL386" i="13"/>
  <c r="G387" i="13"/>
  <c r="H387" i="13"/>
  <c r="I387" i="13"/>
  <c r="J387" i="13"/>
  <c r="K387" i="13"/>
  <c r="L387" i="13"/>
  <c r="M387" i="13"/>
  <c r="N387" i="13"/>
  <c r="O387" i="13"/>
  <c r="P387" i="13"/>
  <c r="Q387" i="13"/>
  <c r="R387" i="13"/>
  <c r="S387" i="13"/>
  <c r="T387" i="13"/>
  <c r="U387" i="13"/>
  <c r="V387" i="13"/>
  <c r="W387" i="13"/>
  <c r="X387" i="13"/>
  <c r="Y387" i="13"/>
  <c r="Z387" i="13"/>
  <c r="AA387" i="13"/>
  <c r="AB387" i="13"/>
  <c r="AC387" i="13"/>
  <c r="AD387" i="13"/>
  <c r="AE387" i="13"/>
  <c r="AF387" i="13"/>
  <c r="AG387" i="13"/>
  <c r="AH387" i="13"/>
  <c r="AI387" i="13"/>
  <c r="AJ387" i="13"/>
  <c r="AK387" i="13"/>
  <c r="AL387" i="13"/>
  <c r="G388" i="13"/>
  <c r="H388" i="13"/>
  <c r="I388" i="13"/>
  <c r="J388" i="13"/>
  <c r="K388" i="13"/>
  <c r="L388" i="13"/>
  <c r="M388" i="13"/>
  <c r="N388" i="13"/>
  <c r="O388" i="13"/>
  <c r="P388" i="13"/>
  <c r="Q388" i="13"/>
  <c r="R388" i="13"/>
  <c r="S388" i="13"/>
  <c r="T388" i="13"/>
  <c r="U388" i="13"/>
  <c r="V388" i="13"/>
  <c r="W388" i="13"/>
  <c r="X388" i="13"/>
  <c r="Y388" i="13"/>
  <c r="Z388" i="13"/>
  <c r="AA388" i="13"/>
  <c r="AB388" i="13"/>
  <c r="AC388" i="13"/>
  <c r="AD388" i="13"/>
  <c r="AE388" i="13"/>
  <c r="AF388" i="13"/>
  <c r="AG388" i="13"/>
  <c r="AH388" i="13"/>
  <c r="AI388" i="13"/>
  <c r="AJ388" i="13"/>
  <c r="AK388" i="13"/>
  <c r="AL388" i="13"/>
  <c r="G389" i="13"/>
  <c r="H389" i="13"/>
  <c r="I389" i="13"/>
  <c r="J389" i="13"/>
  <c r="K389" i="13"/>
  <c r="L389" i="13"/>
  <c r="M389" i="13"/>
  <c r="N389" i="13"/>
  <c r="O389" i="13"/>
  <c r="P389" i="13"/>
  <c r="Q389" i="13"/>
  <c r="R389" i="13"/>
  <c r="S389" i="13"/>
  <c r="T389" i="13"/>
  <c r="U389" i="13"/>
  <c r="V389" i="13"/>
  <c r="W389" i="13"/>
  <c r="X389" i="13"/>
  <c r="Y389" i="13"/>
  <c r="Z389" i="13"/>
  <c r="AA389" i="13"/>
  <c r="AB389" i="13"/>
  <c r="AC389" i="13"/>
  <c r="AD389" i="13"/>
  <c r="AE389" i="13"/>
  <c r="AF389" i="13"/>
  <c r="AG389" i="13"/>
  <c r="AH389" i="13"/>
  <c r="AI389" i="13"/>
  <c r="AJ389" i="13"/>
  <c r="AK389" i="13"/>
  <c r="AL389" i="13"/>
  <c r="G390" i="13"/>
  <c r="H390" i="13"/>
  <c r="I390" i="13"/>
  <c r="J390" i="13"/>
  <c r="K390" i="13"/>
  <c r="L390" i="13"/>
  <c r="M390" i="13"/>
  <c r="N390" i="13"/>
  <c r="O390" i="13"/>
  <c r="P390" i="13"/>
  <c r="Q390" i="13"/>
  <c r="R390" i="13"/>
  <c r="S390" i="13"/>
  <c r="T390" i="13"/>
  <c r="U390" i="13"/>
  <c r="V390" i="13"/>
  <c r="W390" i="13"/>
  <c r="X390" i="13"/>
  <c r="Y390" i="13"/>
  <c r="Z390" i="13"/>
  <c r="AA390" i="13"/>
  <c r="AB390" i="13"/>
  <c r="AC390" i="13"/>
  <c r="AD390" i="13"/>
  <c r="AE390" i="13"/>
  <c r="AF390" i="13"/>
  <c r="AG390" i="13"/>
  <c r="AH390" i="13"/>
  <c r="AI390" i="13"/>
  <c r="AJ390" i="13"/>
  <c r="AK390" i="13"/>
  <c r="AL390" i="13"/>
  <c r="G391" i="13"/>
  <c r="H391" i="13"/>
  <c r="I391" i="13"/>
  <c r="J391" i="13"/>
  <c r="K391" i="13"/>
  <c r="L391" i="13"/>
  <c r="M391" i="13"/>
  <c r="N391" i="13"/>
  <c r="O391" i="13"/>
  <c r="P391" i="13"/>
  <c r="Q391" i="13"/>
  <c r="R391" i="13"/>
  <c r="S391" i="13"/>
  <c r="T391" i="13"/>
  <c r="U391" i="13"/>
  <c r="V391" i="13"/>
  <c r="W391" i="13"/>
  <c r="X391" i="13"/>
  <c r="Y391" i="13"/>
  <c r="Z391" i="13"/>
  <c r="AA391" i="13"/>
  <c r="AB391" i="13"/>
  <c r="AC391" i="13"/>
  <c r="AD391" i="13"/>
  <c r="AE391" i="13"/>
  <c r="AF391" i="13"/>
  <c r="AG391" i="13"/>
  <c r="AH391" i="13"/>
  <c r="AI391" i="13"/>
  <c r="AJ391" i="13"/>
  <c r="AK391" i="13"/>
  <c r="AL391" i="13"/>
  <c r="G392" i="13"/>
  <c r="H392" i="13"/>
  <c r="I392" i="13"/>
  <c r="J392" i="13"/>
  <c r="K392" i="13"/>
  <c r="L392" i="13"/>
  <c r="M392" i="13"/>
  <c r="N392" i="13"/>
  <c r="O392" i="13"/>
  <c r="P392" i="13"/>
  <c r="Q392" i="13"/>
  <c r="R392" i="13"/>
  <c r="S392" i="13"/>
  <c r="T392" i="13"/>
  <c r="U392" i="13"/>
  <c r="V392" i="13"/>
  <c r="W392" i="13"/>
  <c r="X392" i="13"/>
  <c r="Y392" i="13"/>
  <c r="Z392" i="13"/>
  <c r="AA392" i="13"/>
  <c r="AB392" i="13"/>
  <c r="AC392" i="13"/>
  <c r="AD392" i="13"/>
  <c r="AE392" i="13"/>
  <c r="AF392" i="13"/>
  <c r="AG392" i="13"/>
  <c r="AH392" i="13"/>
  <c r="AI392" i="13"/>
  <c r="AJ392" i="13"/>
  <c r="AK392" i="13"/>
  <c r="AL392" i="13"/>
  <c r="G393" i="13"/>
  <c r="H393" i="13"/>
  <c r="I393" i="13"/>
  <c r="J393" i="13"/>
  <c r="K393" i="13"/>
  <c r="L393" i="13"/>
  <c r="M393" i="13"/>
  <c r="N393" i="13"/>
  <c r="O393" i="13"/>
  <c r="P393" i="13"/>
  <c r="Q393" i="13"/>
  <c r="R393" i="13"/>
  <c r="S393" i="13"/>
  <c r="T393" i="13"/>
  <c r="U393" i="13"/>
  <c r="V393" i="13"/>
  <c r="W393" i="13"/>
  <c r="X393" i="13"/>
  <c r="Y393" i="13"/>
  <c r="Z393" i="13"/>
  <c r="AA393" i="13"/>
  <c r="AB393" i="13"/>
  <c r="AC393" i="13"/>
  <c r="AD393" i="13"/>
  <c r="AE393" i="13"/>
  <c r="AF393" i="13"/>
  <c r="AG393" i="13"/>
  <c r="AH393" i="13"/>
  <c r="AI393" i="13"/>
  <c r="AJ393" i="13"/>
  <c r="AK393" i="13"/>
  <c r="AL393" i="13"/>
  <c r="G394" i="13"/>
  <c r="H394" i="13"/>
  <c r="I394" i="13"/>
  <c r="J394" i="13"/>
  <c r="K394" i="13"/>
  <c r="L394" i="13"/>
  <c r="M394" i="13"/>
  <c r="N394" i="13"/>
  <c r="O394" i="13"/>
  <c r="P394" i="13"/>
  <c r="Q394" i="13"/>
  <c r="R394" i="13"/>
  <c r="S394" i="13"/>
  <c r="T394" i="13"/>
  <c r="U394" i="13"/>
  <c r="V394" i="13"/>
  <c r="W394" i="13"/>
  <c r="X394" i="13"/>
  <c r="Y394" i="13"/>
  <c r="Z394" i="13"/>
  <c r="AA394" i="13"/>
  <c r="AB394" i="13"/>
  <c r="AC394" i="13"/>
  <c r="AD394" i="13"/>
  <c r="AE394" i="13"/>
  <c r="AF394" i="13"/>
  <c r="AG394" i="13"/>
  <c r="AH394" i="13"/>
  <c r="AI394" i="13"/>
  <c r="AJ394" i="13"/>
  <c r="AK394" i="13"/>
  <c r="AL394" i="13"/>
  <c r="G395" i="13"/>
  <c r="H395" i="13"/>
  <c r="I395" i="13"/>
  <c r="J395" i="13"/>
  <c r="K395" i="13"/>
  <c r="L395" i="13"/>
  <c r="M395" i="13"/>
  <c r="N395" i="13"/>
  <c r="O395" i="13"/>
  <c r="P395" i="13"/>
  <c r="Q395" i="13"/>
  <c r="R395" i="13"/>
  <c r="S395" i="13"/>
  <c r="T395" i="13"/>
  <c r="U395" i="13"/>
  <c r="V395" i="13"/>
  <c r="W395" i="13"/>
  <c r="X395" i="13"/>
  <c r="Y395" i="13"/>
  <c r="Z395" i="13"/>
  <c r="AA395" i="13"/>
  <c r="AB395" i="13"/>
  <c r="AC395" i="13"/>
  <c r="AD395" i="13"/>
  <c r="AE395" i="13"/>
  <c r="AF395" i="13"/>
  <c r="AG395" i="13"/>
  <c r="AH395" i="13"/>
  <c r="AI395" i="13"/>
  <c r="AJ395" i="13"/>
  <c r="AK395" i="13"/>
  <c r="AL395" i="13"/>
  <c r="G396" i="13"/>
  <c r="H396" i="13"/>
  <c r="I396" i="13"/>
  <c r="J396" i="13"/>
  <c r="K396" i="13"/>
  <c r="L396" i="13"/>
  <c r="M396" i="13"/>
  <c r="N396" i="13"/>
  <c r="O396" i="13"/>
  <c r="P396" i="13"/>
  <c r="Q396" i="13"/>
  <c r="R396" i="13"/>
  <c r="S396" i="13"/>
  <c r="T396" i="13"/>
  <c r="U396" i="13"/>
  <c r="V396" i="13"/>
  <c r="W396" i="13"/>
  <c r="X396" i="13"/>
  <c r="Y396" i="13"/>
  <c r="Z396" i="13"/>
  <c r="AA396" i="13"/>
  <c r="AB396" i="13"/>
  <c r="AC396" i="13"/>
  <c r="AD396" i="13"/>
  <c r="AE396" i="13"/>
  <c r="AF396" i="13"/>
  <c r="AG396" i="13"/>
  <c r="AH396" i="13"/>
  <c r="AI396" i="13"/>
  <c r="AJ396" i="13"/>
  <c r="AK396" i="13"/>
  <c r="AL396" i="13"/>
  <c r="G397" i="13"/>
  <c r="H397" i="13"/>
  <c r="I397" i="13"/>
  <c r="J397" i="13"/>
  <c r="K397" i="13"/>
  <c r="L397" i="13"/>
  <c r="M397" i="13"/>
  <c r="N397" i="13"/>
  <c r="O397" i="13"/>
  <c r="P397" i="13"/>
  <c r="Q397" i="13"/>
  <c r="R397" i="13"/>
  <c r="S397" i="13"/>
  <c r="T397" i="13"/>
  <c r="U397" i="13"/>
  <c r="V397" i="13"/>
  <c r="W397" i="13"/>
  <c r="X397" i="13"/>
  <c r="Y397" i="13"/>
  <c r="Z397" i="13"/>
  <c r="AA397" i="13"/>
  <c r="AB397" i="13"/>
  <c r="AC397" i="13"/>
  <c r="AD397" i="13"/>
  <c r="AE397" i="13"/>
  <c r="AF397" i="13"/>
  <c r="AG397" i="13"/>
  <c r="AH397" i="13"/>
  <c r="AI397" i="13"/>
  <c r="AJ397" i="13"/>
  <c r="AK397" i="13"/>
  <c r="AL397" i="13"/>
  <c r="F398" i="13"/>
  <c r="G398" i="13"/>
  <c r="H398" i="13"/>
  <c r="I398" i="13"/>
  <c r="J398" i="13"/>
  <c r="K398" i="13"/>
  <c r="L398" i="13"/>
  <c r="M398" i="13"/>
  <c r="N398" i="13"/>
  <c r="O398" i="13"/>
  <c r="P398" i="13"/>
  <c r="Q398" i="13"/>
  <c r="R398" i="13"/>
  <c r="S398" i="13"/>
  <c r="T398" i="13"/>
  <c r="U398" i="13"/>
  <c r="V398" i="13"/>
  <c r="W398" i="13"/>
  <c r="X398" i="13"/>
  <c r="Y398" i="13"/>
  <c r="Z398" i="13"/>
  <c r="AA398" i="13"/>
  <c r="AB398" i="13"/>
  <c r="AC398" i="13"/>
  <c r="AD398" i="13"/>
  <c r="AE398" i="13"/>
  <c r="AF398" i="13"/>
  <c r="AG398" i="13"/>
  <c r="AH398" i="13"/>
  <c r="AI398" i="13"/>
  <c r="AJ398" i="13"/>
  <c r="AK398" i="13"/>
  <c r="AL398" i="13"/>
  <c r="F399" i="13"/>
  <c r="G399" i="13"/>
  <c r="H399" i="13"/>
  <c r="I399" i="13"/>
  <c r="J399" i="13"/>
  <c r="K399" i="13"/>
  <c r="L399" i="13"/>
  <c r="M399" i="13"/>
  <c r="N399" i="13"/>
  <c r="O399" i="13"/>
  <c r="P399" i="13"/>
  <c r="Q399" i="13"/>
  <c r="R399" i="13"/>
  <c r="S399" i="13"/>
  <c r="T399" i="13"/>
  <c r="U399" i="13"/>
  <c r="V399" i="13"/>
  <c r="W399" i="13"/>
  <c r="X399" i="13"/>
  <c r="Y399" i="13"/>
  <c r="Z399" i="13"/>
  <c r="AA399" i="13"/>
  <c r="AB399" i="13"/>
  <c r="AC399" i="13"/>
  <c r="AD399" i="13"/>
  <c r="AE399" i="13"/>
  <c r="AF399" i="13"/>
  <c r="AG399" i="13"/>
  <c r="AH399" i="13"/>
  <c r="AI399" i="13"/>
  <c r="AJ399" i="13"/>
  <c r="AK399" i="13"/>
  <c r="AL399" i="13"/>
  <c r="F400" i="13"/>
  <c r="G400" i="13"/>
  <c r="H400" i="13"/>
  <c r="I400" i="13"/>
  <c r="J400" i="13"/>
  <c r="K400" i="13"/>
  <c r="L400" i="13"/>
  <c r="M400" i="13"/>
  <c r="N400" i="13"/>
  <c r="O400" i="13"/>
  <c r="P400" i="13"/>
  <c r="Q400" i="13"/>
  <c r="R400" i="13"/>
  <c r="S400" i="13"/>
  <c r="T400" i="13"/>
  <c r="U400" i="13"/>
  <c r="V400" i="13"/>
  <c r="W400" i="13"/>
  <c r="X400" i="13"/>
  <c r="Y400" i="13"/>
  <c r="Z400" i="13"/>
  <c r="AA400" i="13"/>
  <c r="AB400" i="13"/>
  <c r="AC400" i="13"/>
  <c r="AD400" i="13"/>
  <c r="AE400" i="13"/>
  <c r="AF400" i="13"/>
  <c r="AG400" i="13"/>
  <c r="AH400" i="13"/>
  <c r="AI400" i="13"/>
  <c r="AJ400" i="13"/>
  <c r="AK400" i="13"/>
  <c r="AL400" i="13"/>
  <c r="G401" i="13"/>
  <c r="H401" i="13"/>
  <c r="I401" i="13"/>
  <c r="J401" i="13"/>
  <c r="K401" i="13"/>
  <c r="L401" i="13"/>
  <c r="M401" i="13"/>
  <c r="N401" i="13"/>
  <c r="O401" i="13"/>
  <c r="P401" i="13"/>
  <c r="Q401" i="13"/>
  <c r="R401" i="13"/>
  <c r="S401" i="13"/>
  <c r="T401" i="13"/>
  <c r="U401" i="13"/>
  <c r="V401" i="13"/>
  <c r="W401" i="13"/>
  <c r="X401" i="13"/>
  <c r="Y401" i="13"/>
  <c r="Z401" i="13"/>
  <c r="AA401" i="13"/>
  <c r="AB401" i="13"/>
  <c r="AC401" i="13"/>
  <c r="AD401" i="13"/>
  <c r="AE401" i="13"/>
  <c r="AF401" i="13"/>
  <c r="AG401" i="13"/>
  <c r="AH401" i="13"/>
  <c r="AI401" i="13"/>
  <c r="AJ401" i="13"/>
  <c r="AK401" i="13"/>
  <c r="AL401" i="13"/>
  <c r="G402" i="13"/>
  <c r="H402" i="13"/>
  <c r="I402" i="13"/>
  <c r="J402" i="13"/>
  <c r="K402" i="13"/>
  <c r="L402" i="13"/>
  <c r="M402" i="13"/>
  <c r="N402" i="13"/>
  <c r="O402" i="13"/>
  <c r="P402" i="13"/>
  <c r="Q402" i="13"/>
  <c r="R402" i="13"/>
  <c r="S402" i="13"/>
  <c r="T402" i="13"/>
  <c r="U402" i="13"/>
  <c r="V402" i="13"/>
  <c r="W402" i="13"/>
  <c r="X402" i="13"/>
  <c r="Y402" i="13"/>
  <c r="Z402" i="13"/>
  <c r="AA402" i="13"/>
  <c r="AB402" i="13"/>
  <c r="AC402" i="13"/>
  <c r="AD402" i="13"/>
  <c r="AE402" i="13"/>
  <c r="AF402" i="13"/>
  <c r="AG402" i="13"/>
  <c r="AH402" i="13"/>
  <c r="AI402" i="13"/>
  <c r="AJ402" i="13"/>
  <c r="AK402" i="13"/>
  <c r="AL402" i="13"/>
  <c r="F403" i="13"/>
  <c r="G403" i="13"/>
  <c r="H403" i="13"/>
  <c r="I403" i="13"/>
  <c r="J403" i="13"/>
  <c r="K403" i="13"/>
  <c r="L403" i="13"/>
  <c r="M403" i="13"/>
  <c r="N403" i="13"/>
  <c r="O403" i="13"/>
  <c r="P403" i="13"/>
  <c r="Q403" i="13"/>
  <c r="R403" i="13"/>
  <c r="S403" i="13"/>
  <c r="T403" i="13"/>
  <c r="U403" i="13"/>
  <c r="V403" i="13"/>
  <c r="W403" i="13"/>
  <c r="X403" i="13"/>
  <c r="Y403" i="13"/>
  <c r="Z403" i="13"/>
  <c r="AA403" i="13"/>
  <c r="AB403" i="13"/>
  <c r="AC403" i="13"/>
  <c r="AD403" i="13"/>
  <c r="AE403" i="13"/>
  <c r="AF403" i="13"/>
  <c r="AG403" i="13"/>
  <c r="AH403" i="13"/>
  <c r="AI403" i="13"/>
  <c r="AJ403" i="13"/>
  <c r="AK403" i="13"/>
  <c r="AL403" i="13"/>
  <c r="G404" i="13"/>
  <c r="H404" i="13"/>
  <c r="I404" i="13"/>
  <c r="J404" i="13"/>
  <c r="K404" i="13"/>
  <c r="L404" i="13"/>
  <c r="M404" i="13"/>
  <c r="N404" i="13"/>
  <c r="O404" i="13"/>
  <c r="P404" i="13"/>
  <c r="Q404" i="13"/>
  <c r="R404" i="13"/>
  <c r="S404" i="13"/>
  <c r="T404" i="13"/>
  <c r="U404" i="13"/>
  <c r="V404" i="13"/>
  <c r="W404" i="13"/>
  <c r="X404" i="13"/>
  <c r="Y404" i="13"/>
  <c r="Z404" i="13"/>
  <c r="AA404" i="13"/>
  <c r="AB404" i="13"/>
  <c r="AC404" i="13"/>
  <c r="AD404" i="13"/>
  <c r="AE404" i="13"/>
  <c r="AF404" i="13"/>
  <c r="AG404" i="13"/>
  <c r="AH404" i="13"/>
  <c r="AI404" i="13"/>
  <c r="AJ404" i="13"/>
  <c r="AK404" i="13"/>
  <c r="AL404" i="13"/>
  <c r="G405" i="13"/>
  <c r="H405" i="13"/>
  <c r="I405" i="13"/>
  <c r="J405" i="13"/>
  <c r="K405" i="13"/>
  <c r="L405" i="13"/>
  <c r="M405" i="13"/>
  <c r="N405" i="13"/>
  <c r="O405" i="13"/>
  <c r="P405" i="13"/>
  <c r="Q405" i="13"/>
  <c r="R405" i="13"/>
  <c r="S405" i="13"/>
  <c r="T405" i="13"/>
  <c r="U405" i="13"/>
  <c r="V405" i="13"/>
  <c r="W405" i="13"/>
  <c r="X405" i="13"/>
  <c r="Y405" i="13"/>
  <c r="Z405" i="13"/>
  <c r="AA405" i="13"/>
  <c r="AB405" i="13"/>
  <c r="AC405" i="13"/>
  <c r="AD405" i="13"/>
  <c r="AE405" i="13"/>
  <c r="AF405" i="13"/>
  <c r="AG405" i="13"/>
  <c r="AH405" i="13"/>
  <c r="AI405" i="13"/>
  <c r="AJ405" i="13"/>
  <c r="AK405" i="13"/>
  <c r="AL405" i="13"/>
  <c r="G406" i="13"/>
  <c r="H406" i="13"/>
  <c r="I406" i="13"/>
  <c r="J406" i="13"/>
  <c r="K406" i="13"/>
  <c r="L406" i="13"/>
  <c r="M406" i="13"/>
  <c r="N406" i="13"/>
  <c r="O406" i="13"/>
  <c r="P406" i="13"/>
  <c r="Q406" i="13"/>
  <c r="R406" i="13"/>
  <c r="S406" i="13"/>
  <c r="T406" i="13"/>
  <c r="U406" i="13"/>
  <c r="V406" i="13"/>
  <c r="W406" i="13"/>
  <c r="X406" i="13"/>
  <c r="Y406" i="13"/>
  <c r="Z406" i="13"/>
  <c r="AA406" i="13"/>
  <c r="AB406" i="13"/>
  <c r="AC406" i="13"/>
  <c r="AD406" i="13"/>
  <c r="AE406" i="13"/>
  <c r="AF406" i="13"/>
  <c r="AG406" i="13"/>
  <c r="AH406" i="13"/>
  <c r="AI406" i="13"/>
  <c r="AJ406" i="13"/>
  <c r="AK406" i="13"/>
  <c r="AL406" i="13"/>
  <c r="G407" i="13"/>
  <c r="H407" i="13"/>
  <c r="I407" i="13"/>
  <c r="J407" i="13"/>
  <c r="K407" i="13"/>
  <c r="L407" i="13"/>
  <c r="M407" i="13"/>
  <c r="N407" i="13"/>
  <c r="O407" i="13"/>
  <c r="P407" i="13"/>
  <c r="Q407" i="13"/>
  <c r="R407" i="13"/>
  <c r="S407" i="13"/>
  <c r="T407" i="13"/>
  <c r="U407" i="13"/>
  <c r="V407" i="13"/>
  <c r="W407" i="13"/>
  <c r="X407" i="13"/>
  <c r="Y407" i="13"/>
  <c r="Z407" i="13"/>
  <c r="AA407" i="13"/>
  <c r="AB407" i="13"/>
  <c r="AC407" i="13"/>
  <c r="AD407" i="13"/>
  <c r="AE407" i="13"/>
  <c r="AF407" i="13"/>
  <c r="AG407" i="13"/>
  <c r="AH407" i="13"/>
  <c r="AI407" i="13"/>
  <c r="AJ407" i="13"/>
  <c r="AK407" i="13"/>
  <c r="AL407" i="13"/>
  <c r="G408" i="13"/>
  <c r="H408" i="13"/>
  <c r="I408" i="13"/>
  <c r="J408" i="13"/>
  <c r="K408" i="13"/>
  <c r="L408" i="13"/>
  <c r="M408" i="13"/>
  <c r="N408" i="13"/>
  <c r="O408" i="13"/>
  <c r="P408" i="13"/>
  <c r="Q408" i="13"/>
  <c r="R408" i="13"/>
  <c r="S408" i="13"/>
  <c r="T408" i="13"/>
  <c r="U408" i="13"/>
  <c r="V408" i="13"/>
  <c r="W408" i="13"/>
  <c r="X408" i="13"/>
  <c r="Y408" i="13"/>
  <c r="Z408" i="13"/>
  <c r="AA408" i="13"/>
  <c r="AB408" i="13"/>
  <c r="AC408" i="13"/>
  <c r="AD408" i="13"/>
  <c r="AE408" i="13"/>
  <c r="AF408" i="13"/>
  <c r="AG408" i="13"/>
  <c r="AH408" i="13"/>
  <c r="AI408" i="13"/>
  <c r="AJ408" i="13"/>
  <c r="AK408" i="13"/>
  <c r="AL408" i="13"/>
  <c r="G409" i="13"/>
  <c r="H409" i="13"/>
  <c r="I409" i="13"/>
  <c r="J409" i="13"/>
  <c r="K409" i="13"/>
  <c r="L409" i="13"/>
  <c r="M409" i="13"/>
  <c r="N409" i="13"/>
  <c r="O409" i="13"/>
  <c r="P409" i="13"/>
  <c r="Q409" i="13"/>
  <c r="R409" i="13"/>
  <c r="S409" i="13"/>
  <c r="T409" i="13"/>
  <c r="U409" i="13"/>
  <c r="V409" i="13"/>
  <c r="W409" i="13"/>
  <c r="X409" i="13"/>
  <c r="Y409" i="13"/>
  <c r="Z409" i="13"/>
  <c r="AA409" i="13"/>
  <c r="AB409" i="13"/>
  <c r="AC409" i="13"/>
  <c r="AD409" i="13"/>
  <c r="AE409" i="13"/>
  <c r="AF409" i="13"/>
  <c r="AG409" i="13"/>
  <c r="AH409" i="13"/>
  <c r="AI409" i="13"/>
  <c r="AJ409" i="13"/>
  <c r="AK409" i="13"/>
  <c r="AL409" i="13"/>
  <c r="G410" i="13"/>
  <c r="H410" i="13"/>
  <c r="I410" i="13"/>
  <c r="J410" i="13"/>
  <c r="K410" i="13"/>
  <c r="L410" i="13"/>
  <c r="M410" i="13"/>
  <c r="N410" i="13"/>
  <c r="O410" i="13"/>
  <c r="P410" i="13"/>
  <c r="Q410" i="13"/>
  <c r="R410" i="13"/>
  <c r="S410" i="13"/>
  <c r="T410" i="13"/>
  <c r="U410" i="13"/>
  <c r="V410" i="13"/>
  <c r="W410" i="13"/>
  <c r="X410" i="13"/>
  <c r="Y410" i="13"/>
  <c r="Z410" i="13"/>
  <c r="AA410" i="13"/>
  <c r="AB410" i="13"/>
  <c r="AC410" i="13"/>
  <c r="AD410" i="13"/>
  <c r="AE410" i="13"/>
  <c r="AF410" i="13"/>
  <c r="AG410" i="13"/>
  <c r="AH410" i="13"/>
  <c r="AI410" i="13"/>
  <c r="AJ410" i="13"/>
  <c r="AK410" i="13"/>
  <c r="AL410" i="13"/>
  <c r="G411" i="13"/>
  <c r="H411" i="13"/>
  <c r="I411" i="13"/>
  <c r="J411" i="13"/>
  <c r="K411" i="13"/>
  <c r="L411" i="13"/>
  <c r="M411" i="13"/>
  <c r="N411" i="13"/>
  <c r="O411" i="13"/>
  <c r="P411" i="13"/>
  <c r="Q411" i="13"/>
  <c r="R411" i="13"/>
  <c r="S411" i="13"/>
  <c r="T411" i="13"/>
  <c r="U411" i="13"/>
  <c r="V411" i="13"/>
  <c r="W411" i="13"/>
  <c r="X411" i="13"/>
  <c r="Y411" i="13"/>
  <c r="Z411" i="13"/>
  <c r="AA411" i="13"/>
  <c r="AB411" i="13"/>
  <c r="AC411" i="13"/>
  <c r="AD411" i="13"/>
  <c r="AE411" i="13"/>
  <c r="AF411" i="13"/>
  <c r="AG411" i="13"/>
  <c r="AH411" i="13"/>
  <c r="AI411" i="13"/>
  <c r="AJ411" i="13"/>
  <c r="AK411" i="13"/>
  <c r="AL411" i="13"/>
  <c r="F412" i="13"/>
  <c r="G412" i="13"/>
  <c r="H412" i="13"/>
  <c r="I412" i="13"/>
  <c r="J412" i="13"/>
  <c r="K412" i="13"/>
  <c r="L412" i="13"/>
  <c r="M412" i="13"/>
  <c r="N412" i="13"/>
  <c r="O412" i="13"/>
  <c r="P412" i="13"/>
  <c r="Q412" i="13"/>
  <c r="R412" i="13"/>
  <c r="S412" i="13"/>
  <c r="T412" i="13"/>
  <c r="U412" i="13"/>
  <c r="V412" i="13"/>
  <c r="W412" i="13"/>
  <c r="X412" i="13"/>
  <c r="Y412" i="13"/>
  <c r="Z412" i="13"/>
  <c r="AA412" i="13"/>
  <c r="AB412" i="13"/>
  <c r="AC412" i="13"/>
  <c r="AD412" i="13"/>
  <c r="AE412" i="13"/>
  <c r="AF412" i="13"/>
  <c r="AG412" i="13"/>
  <c r="AH412" i="13"/>
  <c r="AI412" i="13"/>
  <c r="AJ412" i="13"/>
  <c r="AK412" i="13"/>
  <c r="AL412" i="13"/>
  <c r="G413" i="13"/>
  <c r="H413" i="13"/>
  <c r="I413" i="13"/>
  <c r="J413" i="13"/>
  <c r="K413" i="13"/>
  <c r="L413" i="13"/>
  <c r="M413" i="13"/>
  <c r="N413" i="13"/>
  <c r="O413" i="13"/>
  <c r="P413" i="13"/>
  <c r="Q413" i="13"/>
  <c r="R413" i="13"/>
  <c r="S413" i="13"/>
  <c r="T413" i="13"/>
  <c r="U413" i="13"/>
  <c r="V413" i="13"/>
  <c r="W413" i="13"/>
  <c r="X413" i="13"/>
  <c r="Y413" i="13"/>
  <c r="Z413" i="13"/>
  <c r="AA413" i="13"/>
  <c r="AB413" i="13"/>
  <c r="AC413" i="13"/>
  <c r="AD413" i="13"/>
  <c r="AE413" i="13"/>
  <c r="AF413" i="13"/>
  <c r="AG413" i="13"/>
  <c r="AH413" i="13"/>
  <c r="AI413" i="13"/>
  <c r="AJ413" i="13"/>
  <c r="AK413" i="13"/>
  <c r="AL413" i="13"/>
  <c r="G414" i="13"/>
  <c r="H414" i="13"/>
  <c r="I414" i="13"/>
  <c r="J414" i="13"/>
  <c r="K414" i="13"/>
  <c r="L414" i="13"/>
  <c r="M414" i="13"/>
  <c r="N414" i="13"/>
  <c r="O414" i="13"/>
  <c r="P414" i="13"/>
  <c r="Q414" i="13"/>
  <c r="R414" i="13"/>
  <c r="S414" i="13"/>
  <c r="T414" i="13"/>
  <c r="U414" i="13"/>
  <c r="V414" i="13"/>
  <c r="W414" i="13"/>
  <c r="X414" i="13"/>
  <c r="Y414" i="13"/>
  <c r="Z414" i="13"/>
  <c r="AA414" i="13"/>
  <c r="AB414" i="13"/>
  <c r="AC414" i="13"/>
  <c r="AD414" i="13"/>
  <c r="AE414" i="13"/>
  <c r="AF414" i="13"/>
  <c r="AG414" i="13"/>
  <c r="AH414" i="13"/>
  <c r="AI414" i="13"/>
  <c r="AJ414" i="13"/>
  <c r="AK414" i="13"/>
  <c r="AL414" i="13"/>
  <c r="G415" i="13"/>
  <c r="H415" i="13"/>
  <c r="I415" i="13"/>
  <c r="J415" i="13"/>
  <c r="K415" i="13"/>
  <c r="L415" i="13"/>
  <c r="M415" i="13"/>
  <c r="N415" i="13"/>
  <c r="O415" i="13"/>
  <c r="P415" i="13"/>
  <c r="Q415" i="13"/>
  <c r="R415" i="13"/>
  <c r="S415" i="13"/>
  <c r="T415" i="13"/>
  <c r="U415" i="13"/>
  <c r="V415" i="13"/>
  <c r="W415" i="13"/>
  <c r="X415" i="13"/>
  <c r="Y415" i="13"/>
  <c r="Z415" i="13"/>
  <c r="AA415" i="13"/>
  <c r="AB415" i="13"/>
  <c r="AC415" i="13"/>
  <c r="AD415" i="13"/>
  <c r="AE415" i="13"/>
  <c r="AF415" i="13"/>
  <c r="AG415" i="13"/>
  <c r="AH415" i="13"/>
  <c r="AI415" i="13"/>
  <c r="AJ415" i="13"/>
  <c r="AK415" i="13"/>
  <c r="AL415" i="13"/>
  <c r="G416" i="13"/>
  <c r="H416" i="13"/>
  <c r="I416" i="13"/>
  <c r="J416" i="13"/>
  <c r="K416" i="13"/>
  <c r="L416" i="13"/>
  <c r="M416" i="13"/>
  <c r="N416" i="13"/>
  <c r="O416" i="13"/>
  <c r="P416" i="13"/>
  <c r="Q416" i="13"/>
  <c r="R416" i="13"/>
  <c r="S416" i="13"/>
  <c r="T416" i="13"/>
  <c r="U416" i="13"/>
  <c r="V416" i="13"/>
  <c r="W416" i="13"/>
  <c r="X416" i="13"/>
  <c r="Y416" i="13"/>
  <c r="Z416" i="13"/>
  <c r="AA416" i="13"/>
  <c r="AB416" i="13"/>
  <c r="AC416" i="13"/>
  <c r="AD416" i="13"/>
  <c r="AE416" i="13"/>
  <c r="AF416" i="13"/>
  <c r="AG416" i="13"/>
  <c r="AH416" i="13"/>
  <c r="AI416" i="13"/>
  <c r="AJ416" i="13"/>
  <c r="AK416" i="13"/>
  <c r="AL416" i="13"/>
  <c r="G417" i="13"/>
  <c r="H417" i="13"/>
  <c r="I417" i="13"/>
  <c r="J417" i="13"/>
  <c r="K417" i="13"/>
  <c r="L417" i="13"/>
  <c r="M417" i="13"/>
  <c r="N417" i="13"/>
  <c r="O417" i="13"/>
  <c r="P417" i="13"/>
  <c r="Q417" i="13"/>
  <c r="R417" i="13"/>
  <c r="S417" i="13"/>
  <c r="T417" i="13"/>
  <c r="U417" i="13"/>
  <c r="V417" i="13"/>
  <c r="W417" i="13"/>
  <c r="X417" i="13"/>
  <c r="Y417" i="13"/>
  <c r="Z417" i="13"/>
  <c r="AA417" i="13"/>
  <c r="AB417" i="13"/>
  <c r="AC417" i="13"/>
  <c r="AD417" i="13"/>
  <c r="AE417" i="13"/>
  <c r="AF417" i="13"/>
  <c r="AG417" i="13"/>
  <c r="AH417" i="13"/>
  <c r="AI417" i="13"/>
  <c r="AJ417" i="13"/>
  <c r="AK417" i="13"/>
  <c r="AL417" i="13"/>
  <c r="G418" i="13"/>
  <c r="H418" i="13"/>
  <c r="I418" i="13"/>
  <c r="J418" i="13"/>
  <c r="K418" i="13"/>
  <c r="L418" i="13"/>
  <c r="M418" i="13"/>
  <c r="N418" i="13"/>
  <c r="O418" i="13"/>
  <c r="P418" i="13"/>
  <c r="Q418" i="13"/>
  <c r="R418" i="13"/>
  <c r="S418" i="13"/>
  <c r="T418" i="13"/>
  <c r="U418" i="13"/>
  <c r="V418" i="13"/>
  <c r="W418" i="13"/>
  <c r="X418" i="13"/>
  <c r="Y418" i="13"/>
  <c r="Z418" i="13"/>
  <c r="AA418" i="13"/>
  <c r="AB418" i="13"/>
  <c r="AC418" i="13"/>
  <c r="AD418" i="13"/>
  <c r="AE418" i="13"/>
  <c r="AF418" i="13"/>
  <c r="AG418" i="13"/>
  <c r="AH418" i="13"/>
  <c r="AI418" i="13"/>
  <c r="AJ418" i="13"/>
  <c r="AK418" i="13"/>
  <c r="AL418" i="13"/>
  <c r="F419" i="13"/>
  <c r="G419" i="13"/>
  <c r="H419" i="13"/>
  <c r="I419" i="13"/>
  <c r="J419" i="13"/>
  <c r="K419" i="13"/>
  <c r="L419" i="13"/>
  <c r="M419" i="13"/>
  <c r="N419" i="13"/>
  <c r="O419" i="13"/>
  <c r="P419" i="13"/>
  <c r="Q419" i="13"/>
  <c r="R419" i="13"/>
  <c r="S419" i="13"/>
  <c r="T419" i="13"/>
  <c r="U419" i="13"/>
  <c r="V419" i="13"/>
  <c r="W419" i="13"/>
  <c r="X419" i="13"/>
  <c r="Y419" i="13"/>
  <c r="Z419" i="13"/>
  <c r="AA419" i="13"/>
  <c r="AB419" i="13"/>
  <c r="AC419" i="13"/>
  <c r="AD419" i="13"/>
  <c r="AE419" i="13"/>
  <c r="AF419" i="13"/>
  <c r="AG419" i="13"/>
  <c r="AH419" i="13"/>
  <c r="AI419" i="13"/>
  <c r="AJ419" i="13"/>
  <c r="AK419" i="13"/>
  <c r="AL419" i="13"/>
  <c r="G420" i="13"/>
  <c r="H420" i="13"/>
  <c r="I420" i="13"/>
  <c r="J420" i="13"/>
  <c r="K420" i="13"/>
  <c r="L420" i="13"/>
  <c r="M420" i="13"/>
  <c r="N420" i="13"/>
  <c r="O420" i="13"/>
  <c r="P420" i="13"/>
  <c r="Q420" i="13"/>
  <c r="R420" i="13"/>
  <c r="S420" i="13"/>
  <c r="T420" i="13"/>
  <c r="U420" i="13"/>
  <c r="V420" i="13"/>
  <c r="W420" i="13"/>
  <c r="X420" i="13"/>
  <c r="Y420" i="13"/>
  <c r="Z420" i="13"/>
  <c r="AA420" i="13"/>
  <c r="AB420" i="13"/>
  <c r="AC420" i="13"/>
  <c r="AD420" i="13"/>
  <c r="AE420" i="13"/>
  <c r="AF420" i="13"/>
  <c r="AG420" i="13"/>
  <c r="AH420" i="13"/>
  <c r="AI420" i="13"/>
  <c r="AJ420" i="13"/>
  <c r="AK420" i="13"/>
  <c r="AL420" i="13"/>
  <c r="G421" i="13"/>
  <c r="H421" i="13"/>
  <c r="I421" i="13"/>
  <c r="J421" i="13"/>
  <c r="K421" i="13"/>
  <c r="L421" i="13"/>
  <c r="M421" i="13"/>
  <c r="N421" i="13"/>
  <c r="O421" i="13"/>
  <c r="P421" i="13"/>
  <c r="Q421" i="13"/>
  <c r="R421" i="13"/>
  <c r="S421" i="13"/>
  <c r="T421" i="13"/>
  <c r="U421" i="13"/>
  <c r="V421" i="13"/>
  <c r="W421" i="13"/>
  <c r="X421" i="13"/>
  <c r="Y421" i="13"/>
  <c r="Z421" i="13"/>
  <c r="AA421" i="13"/>
  <c r="AB421" i="13"/>
  <c r="AC421" i="13"/>
  <c r="AD421" i="13"/>
  <c r="AE421" i="13"/>
  <c r="AF421" i="13"/>
  <c r="AG421" i="13"/>
  <c r="AH421" i="13"/>
  <c r="AI421" i="13"/>
  <c r="AJ421" i="13"/>
  <c r="AK421" i="13"/>
  <c r="AL421" i="13"/>
  <c r="F422" i="13"/>
  <c r="G422" i="13"/>
  <c r="H422" i="13"/>
  <c r="I422" i="13"/>
  <c r="J422" i="13"/>
  <c r="K422" i="13"/>
  <c r="L422" i="13"/>
  <c r="M422" i="13"/>
  <c r="N422" i="13"/>
  <c r="O422" i="13"/>
  <c r="P422" i="13"/>
  <c r="Q422" i="13"/>
  <c r="R422" i="13"/>
  <c r="S422" i="13"/>
  <c r="T422" i="13"/>
  <c r="U422" i="13"/>
  <c r="V422" i="13"/>
  <c r="W422" i="13"/>
  <c r="X422" i="13"/>
  <c r="Y422" i="13"/>
  <c r="Z422" i="13"/>
  <c r="AA422" i="13"/>
  <c r="AB422" i="13"/>
  <c r="AC422" i="13"/>
  <c r="AD422" i="13"/>
  <c r="AE422" i="13"/>
  <c r="AF422" i="13"/>
  <c r="AG422" i="13"/>
  <c r="AH422" i="13"/>
  <c r="AI422" i="13"/>
  <c r="AJ422" i="13"/>
  <c r="AK422" i="13"/>
  <c r="AL422" i="13"/>
  <c r="G423" i="13"/>
  <c r="H423" i="13"/>
  <c r="I423" i="13"/>
  <c r="J423" i="13"/>
  <c r="K423" i="13"/>
  <c r="L423" i="13"/>
  <c r="M423" i="13"/>
  <c r="N423" i="13"/>
  <c r="O423" i="13"/>
  <c r="P423" i="13"/>
  <c r="Q423" i="13"/>
  <c r="R423" i="13"/>
  <c r="S423" i="13"/>
  <c r="T423" i="13"/>
  <c r="U423" i="13"/>
  <c r="V423" i="13"/>
  <c r="W423" i="13"/>
  <c r="X423" i="13"/>
  <c r="Y423" i="13"/>
  <c r="Z423" i="13"/>
  <c r="AA423" i="13"/>
  <c r="AB423" i="13"/>
  <c r="AC423" i="13"/>
  <c r="AD423" i="13"/>
  <c r="AE423" i="13"/>
  <c r="AF423" i="13"/>
  <c r="AG423" i="13"/>
  <c r="AH423" i="13"/>
  <c r="AI423" i="13"/>
  <c r="AJ423" i="13"/>
  <c r="AK423" i="13"/>
  <c r="AL423" i="13"/>
  <c r="G424" i="13"/>
  <c r="H424" i="13"/>
  <c r="I424" i="13"/>
  <c r="J424" i="13"/>
  <c r="K424" i="13"/>
  <c r="L424" i="13"/>
  <c r="M424" i="13"/>
  <c r="N424" i="13"/>
  <c r="O424" i="13"/>
  <c r="P424" i="13"/>
  <c r="Q424" i="13"/>
  <c r="R424" i="13"/>
  <c r="S424" i="13"/>
  <c r="T424" i="13"/>
  <c r="U424" i="13"/>
  <c r="V424" i="13"/>
  <c r="W424" i="13"/>
  <c r="X424" i="13"/>
  <c r="Y424" i="13"/>
  <c r="Z424" i="13"/>
  <c r="AA424" i="13"/>
  <c r="AB424" i="13"/>
  <c r="AC424" i="13"/>
  <c r="AD424" i="13"/>
  <c r="AE424" i="13"/>
  <c r="AF424" i="13"/>
  <c r="AG424" i="13"/>
  <c r="AH424" i="13"/>
  <c r="AI424" i="13"/>
  <c r="AJ424" i="13"/>
  <c r="AK424" i="13"/>
  <c r="AL424" i="13"/>
  <c r="G425" i="13"/>
  <c r="H425" i="13"/>
  <c r="I425" i="13"/>
  <c r="J425" i="13"/>
  <c r="K425" i="13"/>
  <c r="L425" i="13"/>
  <c r="M425" i="13"/>
  <c r="N425" i="13"/>
  <c r="O425" i="13"/>
  <c r="P425" i="13"/>
  <c r="Q425" i="13"/>
  <c r="R425" i="13"/>
  <c r="S425" i="13"/>
  <c r="T425" i="13"/>
  <c r="U425" i="13"/>
  <c r="V425" i="13"/>
  <c r="W425" i="13"/>
  <c r="X425" i="13"/>
  <c r="Y425" i="13"/>
  <c r="Z425" i="13"/>
  <c r="AA425" i="13"/>
  <c r="AB425" i="13"/>
  <c r="AC425" i="13"/>
  <c r="AD425" i="13"/>
  <c r="AE425" i="13"/>
  <c r="AF425" i="13"/>
  <c r="AG425" i="13"/>
  <c r="AH425" i="13"/>
  <c r="AI425" i="13"/>
  <c r="AJ425" i="13"/>
  <c r="AK425" i="13"/>
  <c r="AL425" i="13"/>
  <c r="G426" i="13"/>
  <c r="H426" i="13"/>
  <c r="I426" i="13"/>
  <c r="J426" i="13"/>
  <c r="K426" i="13"/>
  <c r="L426" i="13"/>
  <c r="M426" i="13"/>
  <c r="N426" i="13"/>
  <c r="O426" i="13"/>
  <c r="P426" i="13"/>
  <c r="Q426" i="13"/>
  <c r="R426" i="13"/>
  <c r="S426" i="13"/>
  <c r="T426" i="13"/>
  <c r="U426" i="13"/>
  <c r="V426" i="13"/>
  <c r="W426" i="13"/>
  <c r="X426" i="13"/>
  <c r="Y426" i="13"/>
  <c r="Z426" i="13"/>
  <c r="AA426" i="13"/>
  <c r="AB426" i="13"/>
  <c r="AC426" i="13"/>
  <c r="AD426" i="13"/>
  <c r="AE426" i="13"/>
  <c r="AF426" i="13"/>
  <c r="AG426" i="13"/>
  <c r="AH426" i="13"/>
  <c r="AI426" i="13"/>
  <c r="AJ426" i="13"/>
  <c r="AK426" i="13"/>
  <c r="AL426" i="13"/>
  <c r="G427" i="13"/>
  <c r="H427" i="13"/>
  <c r="I427" i="13"/>
  <c r="J427" i="13"/>
  <c r="K427" i="13"/>
  <c r="L427" i="13"/>
  <c r="M427" i="13"/>
  <c r="N427" i="13"/>
  <c r="O427" i="13"/>
  <c r="P427" i="13"/>
  <c r="Q427" i="13"/>
  <c r="R427" i="13"/>
  <c r="S427" i="13"/>
  <c r="T427" i="13"/>
  <c r="U427" i="13"/>
  <c r="V427" i="13"/>
  <c r="W427" i="13"/>
  <c r="X427" i="13"/>
  <c r="Y427" i="13"/>
  <c r="Z427" i="13"/>
  <c r="AA427" i="13"/>
  <c r="AB427" i="13"/>
  <c r="AC427" i="13"/>
  <c r="AD427" i="13"/>
  <c r="AE427" i="13"/>
  <c r="AF427" i="13"/>
  <c r="AG427" i="13"/>
  <c r="AH427" i="13"/>
  <c r="AI427" i="13"/>
  <c r="AJ427" i="13"/>
  <c r="AK427" i="13"/>
  <c r="AL427" i="13"/>
  <c r="G428" i="13"/>
  <c r="H428" i="13"/>
  <c r="I428" i="13"/>
  <c r="J428" i="13"/>
  <c r="K428" i="13"/>
  <c r="L428" i="13"/>
  <c r="M428" i="13"/>
  <c r="N428" i="13"/>
  <c r="O428" i="13"/>
  <c r="P428" i="13"/>
  <c r="Q428" i="13"/>
  <c r="R428" i="13"/>
  <c r="S428" i="13"/>
  <c r="T428" i="13"/>
  <c r="U428" i="13"/>
  <c r="V428" i="13"/>
  <c r="W428" i="13"/>
  <c r="X428" i="13"/>
  <c r="Y428" i="13"/>
  <c r="Z428" i="13"/>
  <c r="AA428" i="13"/>
  <c r="AB428" i="13"/>
  <c r="AC428" i="13"/>
  <c r="AD428" i="13"/>
  <c r="AE428" i="13"/>
  <c r="AF428" i="13"/>
  <c r="AG428" i="13"/>
  <c r="AH428" i="13"/>
  <c r="AI428" i="13"/>
  <c r="AJ428" i="13"/>
  <c r="AK428" i="13"/>
  <c r="AL428" i="13"/>
  <c r="G429" i="13"/>
  <c r="H429" i="13"/>
  <c r="I429" i="13"/>
  <c r="J429" i="13"/>
  <c r="K429" i="13"/>
  <c r="L429" i="13"/>
  <c r="M429" i="13"/>
  <c r="N429" i="13"/>
  <c r="O429" i="13"/>
  <c r="P429" i="13"/>
  <c r="Q429" i="13"/>
  <c r="R429" i="13"/>
  <c r="S429" i="13"/>
  <c r="T429" i="13"/>
  <c r="U429" i="13"/>
  <c r="V429" i="13"/>
  <c r="W429" i="13"/>
  <c r="X429" i="13"/>
  <c r="Y429" i="13"/>
  <c r="Z429" i="13"/>
  <c r="AA429" i="13"/>
  <c r="AB429" i="13"/>
  <c r="AC429" i="13"/>
  <c r="AD429" i="13"/>
  <c r="AE429" i="13"/>
  <c r="AF429" i="13"/>
  <c r="AG429" i="13"/>
  <c r="AH429" i="13"/>
  <c r="AI429" i="13"/>
  <c r="AJ429" i="13"/>
  <c r="AK429" i="13"/>
  <c r="AL429" i="13"/>
  <c r="G430" i="13"/>
  <c r="H430" i="13"/>
  <c r="I430" i="13"/>
  <c r="J430" i="13"/>
  <c r="K430" i="13"/>
  <c r="L430" i="13"/>
  <c r="M430" i="13"/>
  <c r="N430" i="13"/>
  <c r="O430" i="13"/>
  <c r="P430" i="13"/>
  <c r="Q430" i="13"/>
  <c r="R430" i="13"/>
  <c r="S430" i="13"/>
  <c r="T430" i="13"/>
  <c r="U430" i="13"/>
  <c r="V430" i="13"/>
  <c r="W430" i="13"/>
  <c r="X430" i="13"/>
  <c r="Y430" i="13"/>
  <c r="Z430" i="13"/>
  <c r="AA430" i="13"/>
  <c r="AB430" i="13"/>
  <c r="AC430" i="13"/>
  <c r="AD430" i="13"/>
  <c r="AE430" i="13"/>
  <c r="AF430" i="13"/>
  <c r="AG430" i="13"/>
  <c r="AH430" i="13"/>
  <c r="AI430" i="13"/>
  <c r="AJ430" i="13"/>
  <c r="AK430" i="13"/>
  <c r="AL430" i="13"/>
  <c r="G431" i="13"/>
  <c r="H431" i="13"/>
  <c r="I431" i="13"/>
  <c r="J431" i="13"/>
  <c r="K431" i="13"/>
  <c r="L431" i="13"/>
  <c r="M431" i="13"/>
  <c r="N431" i="13"/>
  <c r="O431" i="13"/>
  <c r="P431" i="13"/>
  <c r="Q431" i="13"/>
  <c r="R431" i="13"/>
  <c r="S431" i="13"/>
  <c r="T431" i="13"/>
  <c r="U431" i="13"/>
  <c r="V431" i="13"/>
  <c r="W431" i="13"/>
  <c r="X431" i="13"/>
  <c r="Y431" i="13"/>
  <c r="Z431" i="13"/>
  <c r="AA431" i="13"/>
  <c r="AB431" i="13"/>
  <c r="AC431" i="13"/>
  <c r="AD431" i="13"/>
  <c r="AE431" i="13"/>
  <c r="AF431" i="13"/>
  <c r="AG431" i="13"/>
  <c r="AH431" i="13"/>
  <c r="AI431" i="13"/>
  <c r="AJ431" i="13"/>
  <c r="AK431" i="13"/>
  <c r="AL431" i="13"/>
  <c r="G432" i="13"/>
  <c r="H432" i="13"/>
  <c r="I432" i="13"/>
  <c r="J432" i="13"/>
  <c r="K432" i="13"/>
  <c r="L432" i="13"/>
  <c r="M432" i="13"/>
  <c r="N432" i="13"/>
  <c r="O432" i="13"/>
  <c r="P432" i="13"/>
  <c r="Q432" i="13"/>
  <c r="R432" i="13"/>
  <c r="S432" i="13"/>
  <c r="T432" i="13"/>
  <c r="U432" i="13"/>
  <c r="V432" i="13"/>
  <c r="W432" i="13"/>
  <c r="X432" i="13"/>
  <c r="Y432" i="13"/>
  <c r="Z432" i="13"/>
  <c r="AA432" i="13"/>
  <c r="AB432" i="13"/>
  <c r="AC432" i="13"/>
  <c r="AD432" i="13"/>
  <c r="AE432" i="13"/>
  <c r="AF432" i="13"/>
  <c r="AG432" i="13"/>
  <c r="AH432" i="13"/>
  <c r="AI432" i="13"/>
  <c r="AJ432" i="13"/>
  <c r="AK432" i="13"/>
  <c r="AL432" i="13"/>
  <c r="G433" i="13"/>
  <c r="H433" i="13"/>
  <c r="I433" i="13"/>
  <c r="J433" i="13"/>
  <c r="K433" i="13"/>
  <c r="L433" i="13"/>
  <c r="M433" i="13"/>
  <c r="N433" i="13"/>
  <c r="O433" i="13"/>
  <c r="P433" i="13"/>
  <c r="Q433" i="13"/>
  <c r="R433" i="13"/>
  <c r="S433" i="13"/>
  <c r="T433" i="13"/>
  <c r="U433" i="13"/>
  <c r="V433" i="13"/>
  <c r="W433" i="13"/>
  <c r="X433" i="13"/>
  <c r="Y433" i="13"/>
  <c r="Z433" i="13"/>
  <c r="AA433" i="13"/>
  <c r="AB433" i="13"/>
  <c r="AC433" i="13"/>
  <c r="AD433" i="13"/>
  <c r="AE433" i="13"/>
  <c r="AF433" i="13"/>
  <c r="AG433" i="13"/>
  <c r="AH433" i="13"/>
  <c r="AI433" i="13"/>
  <c r="AJ433" i="13"/>
  <c r="AK433" i="13"/>
  <c r="AL433" i="13"/>
  <c r="F434" i="13"/>
  <c r="G434" i="13"/>
  <c r="H434" i="13"/>
  <c r="I434" i="13"/>
  <c r="J434" i="13"/>
  <c r="K434" i="13"/>
  <c r="L434" i="13"/>
  <c r="M434" i="13"/>
  <c r="N434" i="13"/>
  <c r="O434" i="13"/>
  <c r="P434" i="13"/>
  <c r="Q434" i="13"/>
  <c r="R434" i="13"/>
  <c r="S434" i="13"/>
  <c r="T434" i="13"/>
  <c r="U434" i="13"/>
  <c r="V434" i="13"/>
  <c r="W434" i="13"/>
  <c r="X434" i="13"/>
  <c r="Y434" i="13"/>
  <c r="Z434" i="13"/>
  <c r="AA434" i="13"/>
  <c r="AB434" i="13"/>
  <c r="AC434" i="13"/>
  <c r="AD434" i="13"/>
  <c r="AE434" i="13"/>
  <c r="AF434" i="13"/>
  <c r="AG434" i="13"/>
  <c r="AH434" i="13"/>
  <c r="AI434" i="13"/>
  <c r="AJ434" i="13"/>
  <c r="AK434" i="13"/>
  <c r="AL434" i="13"/>
  <c r="F435" i="13"/>
  <c r="G435" i="13"/>
  <c r="H435" i="13"/>
  <c r="I435" i="13"/>
  <c r="J435" i="13"/>
  <c r="K435" i="13"/>
  <c r="L435" i="13"/>
  <c r="M435" i="13"/>
  <c r="N435" i="13"/>
  <c r="O435" i="13"/>
  <c r="P435" i="13"/>
  <c r="Q435" i="13"/>
  <c r="R435" i="13"/>
  <c r="S435" i="13"/>
  <c r="T435" i="13"/>
  <c r="U435" i="13"/>
  <c r="V435" i="13"/>
  <c r="W435" i="13"/>
  <c r="X435" i="13"/>
  <c r="Y435" i="13"/>
  <c r="Z435" i="13"/>
  <c r="AA435" i="13"/>
  <c r="AB435" i="13"/>
  <c r="AC435" i="13"/>
  <c r="AD435" i="13"/>
  <c r="AE435" i="13"/>
  <c r="AF435" i="13"/>
  <c r="AG435" i="13"/>
  <c r="AH435" i="13"/>
  <c r="AI435" i="13"/>
  <c r="AJ435" i="13"/>
  <c r="AK435" i="13"/>
  <c r="AL435" i="13"/>
  <c r="F436" i="13"/>
  <c r="G436" i="13"/>
  <c r="H436" i="13"/>
  <c r="I436" i="13"/>
  <c r="J436" i="13"/>
  <c r="K436" i="13"/>
  <c r="L436" i="13"/>
  <c r="M436" i="13"/>
  <c r="N436" i="13"/>
  <c r="O436" i="13"/>
  <c r="P436" i="13"/>
  <c r="Q436" i="13"/>
  <c r="R436" i="13"/>
  <c r="S436" i="13"/>
  <c r="T436" i="13"/>
  <c r="U436" i="13"/>
  <c r="V436" i="13"/>
  <c r="W436" i="13"/>
  <c r="X436" i="13"/>
  <c r="Y436" i="13"/>
  <c r="Z436" i="13"/>
  <c r="AA436" i="13"/>
  <c r="AB436" i="13"/>
  <c r="AC436" i="13"/>
  <c r="AD436" i="13"/>
  <c r="AE436" i="13"/>
  <c r="AF436" i="13"/>
  <c r="AG436" i="13"/>
  <c r="AH436" i="13"/>
  <c r="AI436" i="13"/>
  <c r="AJ436" i="13"/>
  <c r="AK436" i="13"/>
  <c r="AL436" i="13"/>
  <c r="G437" i="13"/>
  <c r="H437" i="13"/>
  <c r="I437" i="13"/>
  <c r="J437" i="13"/>
  <c r="K437" i="13"/>
  <c r="L437" i="13"/>
  <c r="M437" i="13"/>
  <c r="N437" i="13"/>
  <c r="O437" i="13"/>
  <c r="P437" i="13"/>
  <c r="Q437" i="13"/>
  <c r="R437" i="13"/>
  <c r="S437" i="13"/>
  <c r="T437" i="13"/>
  <c r="U437" i="13"/>
  <c r="V437" i="13"/>
  <c r="W437" i="13"/>
  <c r="X437" i="13"/>
  <c r="Y437" i="13"/>
  <c r="Z437" i="13"/>
  <c r="AA437" i="13"/>
  <c r="AB437" i="13"/>
  <c r="AC437" i="13"/>
  <c r="AD437" i="13"/>
  <c r="AE437" i="13"/>
  <c r="AF437" i="13"/>
  <c r="AG437" i="13"/>
  <c r="AH437" i="13"/>
  <c r="AI437" i="13"/>
  <c r="AJ437" i="13"/>
  <c r="AK437" i="13"/>
  <c r="AL437" i="13"/>
  <c r="G438" i="13"/>
  <c r="H438" i="13"/>
  <c r="I438" i="13"/>
  <c r="J438" i="13"/>
  <c r="K438" i="13"/>
  <c r="L438" i="13"/>
  <c r="M438" i="13"/>
  <c r="N438" i="13"/>
  <c r="O438" i="13"/>
  <c r="P438" i="13"/>
  <c r="Q438" i="13"/>
  <c r="R438" i="13"/>
  <c r="S438" i="13"/>
  <c r="T438" i="13"/>
  <c r="U438" i="13"/>
  <c r="V438" i="13"/>
  <c r="W438" i="13"/>
  <c r="X438" i="13"/>
  <c r="Y438" i="13"/>
  <c r="Z438" i="13"/>
  <c r="AA438" i="13"/>
  <c r="AB438" i="13"/>
  <c r="AC438" i="13"/>
  <c r="AD438" i="13"/>
  <c r="AE438" i="13"/>
  <c r="AF438" i="13"/>
  <c r="AG438" i="13"/>
  <c r="AH438" i="13"/>
  <c r="AI438" i="13"/>
  <c r="AJ438" i="13"/>
  <c r="AK438" i="13"/>
  <c r="AL438" i="13"/>
  <c r="F439" i="13"/>
  <c r="G439" i="13"/>
  <c r="H439" i="13"/>
  <c r="I439" i="13"/>
  <c r="J439" i="13"/>
  <c r="K439" i="13"/>
  <c r="L439" i="13"/>
  <c r="M439" i="13"/>
  <c r="N439" i="13"/>
  <c r="O439" i="13"/>
  <c r="P439" i="13"/>
  <c r="Q439" i="13"/>
  <c r="R439" i="13"/>
  <c r="S439" i="13"/>
  <c r="T439" i="13"/>
  <c r="U439" i="13"/>
  <c r="V439" i="13"/>
  <c r="W439" i="13"/>
  <c r="X439" i="13"/>
  <c r="Y439" i="13"/>
  <c r="Z439" i="13"/>
  <c r="AA439" i="13"/>
  <c r="AB439" i="13"/>
  <c r="AC439" i="13"/>
  <c r="AD439" i="13"/>
  <c r="AE439" i="13"/>
  <c r="AF439" i="13"/>
  <c r="AG439" i="13"/>
  <c r="AH439" i="13"/>
  <c r="AI439" i="13"/>
  <c r="AJ439" i="13"/>
  <c r="AK439" i="13"/>
  <c r="AL439" i="13"/>
  <c r="G440" i="13"/>
  <c r="H440" i="13"/>
  <c r="I440" i="13"/>
  <c r="J440" i="13"/>
  <c r="K440" i="13"/>
  <c r="L440" i="13"/>
  <c r="M440" i="13"/>
  <c r="N440" i="13"/>
  <c r="O440" i="13"/>
  <c r="P440" i="13"/>
  <c r="Q440" i="13"/>
  <c r="R440" i="13"/>
  <c r="S440" i="13"/>
  <c r="T440" i="13"/>
  <c r="U440" i="13"/>
  <c r="V440" i="13"/>
  <c r="W440" i="13"/>
  <c r="X440" i="13"/>
  <c r="Y440" i="13"/>
  <c r="Z440" i="13"/>
  <c r="AA440" i="13"/>
  <c r="AB440" i="13"/>
  <c r="AC440" i="13"/>
  <c r="AD440" i="13"/>
  <c r="AE440" i="13"/>
  <c r="AF440" i="13"/>
  <c r="AG440" i="13"/>
  <c r="AH440" i="13"/>
  <c r="AI440" i="13"/>
  <c r="AJ440" i="13"/>
  <c r="AK440" i="13"/>
  <c r="AL440" i="13"/>
  <c r="G441" i="13"/>
  <c r="H441" i="13"/>
  <c r="I441" i="13"/>
  <c r="J441" i="13"/>
  <c r="K441" i="13"/>
  <c r="L441" i="13"/>
  <c r="M441" i="13"/>
  <c r="N441" i="13"/>
  <c r="O441" i="13"/>
  <c r="P441" i="13"/>
  <c r="Q441" i="13"/>
  <c r="R441" i="13"/>
  <c r="S441" i="13"/>
  <c r="T441" i="13"/>
  <c r="U441" i="13"/>
  <c r="V441" i="13"/>
  <c r="W441" i="13"/>
  <c r="X441" i="13"/>
  <c r="Y441" i="13"/>
  <c r="Z441" i="13"/>
  <c r="AA441" i="13"/>
  <c r="AB441" i="13"/>
  <c r="AC441" i="13"/>
  <c r="AD441" i="13"/>
  <c r="AE441" i="13"/>
  <c r="AF441" i="13"/>
  <c r="AG441" i="13"/>
  <c r="AH441" i="13"/>
  <c r="AI441" i="13"/>
  <c r="AJ441" i="13"/>
  <c r="AK441" i="13"/>
  <c r="AL441" i="13"/>
  <c r="G442" i="13"/>
  <c r="H442" i="13"/>
  <c r="I442" i="13"/>
  <c r="J442" i="13"/>
  <c r="K442" i="13"/>
  <c r="L442" i="13"/>
  <c r="M442" i="13"/>
  <c r="N442" i="13"/>
  <c r="O442" i="13"/>
  <c r="P442" i="13"/>
  <c r="Q442" i="13"/>
  <c r="R442" i="13"/>
  <c r="S442" i="13"/>
  <c r="T442" i="13"/>
  <c r="U442" i="13"/>
  <c r="V442" i="13"/>
  <c r="W442" i="13"/>
  <c r="X442" i="13"/>
  <c r="Y442" i="13"/>
  <c r="Z442" i="13"/>
  <c r="AA442" i="13"/>
  <c r="AB442" i="13"/>
  <c r="AC442" i="13"/>
  <c r="AD442" i="13"/>
  <c r="AE442" i="13"/>
  <c r="AF442" i="13"/>
  <c r="AG442" i="13"/>
  <c r="AH442" i="13"/>
  <c r="AI442" i="13"/>
  <c r="AJ442" i="13"/>
  <c r="AK442" i="13"/>
  <c r="AL442" i="13"/>
  <c r="G443" i="13"/>
  <c r="H443" i="13"/>
  <c r="I443" i="13"/>
  <c r="J443" i="13"/>
  <c r="K443" i="13"/>
  <c r="L443" i="13"/>
  <c r="M443" i="13"/>
  <c r="N443" i="13"/>
  <c r="O443" i="13"/>
  <c r="P443" i="13"/>
  <c r="Q443" i="13"/>
  <c r="R443" i="13"/>
  <c r="S443" i="13"/>
  <c r="T443" i="13"/>
  <c r="U443" i="13"/>
  <c r="V443" i="13"/>
  <c r="W443" i="13"/>
  <c r="X443" i="13"/>
  <c r="Y443" i="13"/>
  <c r="Z443" i="13"/>
  <c r="AA443" i="13"/>
  <c r="AB443" i="13"/>
  <c r="AC443" i="13"/>
  <c r="AD443" i="13"/>
  <c r="AE443" i="13"/>
  <c r="AF443" i="13"/>
  <c r="AG443" i="13"/>
  <c r="AH443" i="13"/>
  <c r="AI443" i="13"/>
  <c r="AJ443" i="13"/>
  <c r="AK443" i="13"/>
  <c r="AL443" i="13"/>
  <c r="G444" i="13"/>
  <c r="H444" i="13"/>
  <c r="I444" i="13"/>
  <c r="J444" i="13"/>
  <c r="K444" i="13"/>
  <c r="L444" i="13"/>
  <c r="M444" i="13"/>
  <c r="N444" i="13"/>
  <c r="O444" i="13"/>
  <c r="P444" i="13"/>
  <c r="Q444" i="13"/>
  <c r="R444" i="13"/>
  <c r="S444" i="13"/>
  <c r="T444" i="13"/>
  <c r="U444" i="13"/>
  <c r="V444" i="13"/>
  <c r="W444" i="13"/>
  <c r="X444" i="13"/>
  <c r="Y444" i="13"/>
  <c r="Z444" i="13"/>
  <c r="AA444" i="13"/>
  <c r="AB444" i="13"/>
  <c r="AC444" i="13"/>
  <c r="AD444" i="13"/>
  <c r="AE444" i="13"/>
  <c r="AF444" i="13"/>
  <c r="AG444" i="13"/>
  <c r="AH444" i="13"/>
  <c r="AI444" i="13"/>
  <c r="AJ444" i="13"/>
  <c r="AK444" i="13"/>
  <c r="AL444" i="13"/>
  <c r="G445" i="13"/>
  <c r="H445" i="13"/>
  <c r="I445" i="13"/>
  <c r="J445" i="13"/>
  <c r="K445" i="13"/>
  <c r="L445" i="13"/>
  <c r="M445" i="13"/>
  <c r="N445" i="13"/>
  <c r="O445" i="13"/>
  <c r="P445" i="13"/>
  <c r="Q445" i="13"/>
  <c r="R445" i="13"/>
  <c r="S445" i="13"/>
  <c r="T445" i="13"/>
  <c r="U445" i="13"/>
  <c r="V445" i="13"/>
  <c r="W445" i="13"/>
  <c r="X445" i="13"/>
  <c r="Y445" i="13"/>
  <c r="Z445" i="13"/>
  <c r="AA445" i="13"/>
  <c r="AB445" i="13"/>
  <c r="AC445" i="13"/>
  <c r="AD445" i="13"/>
  <c r="AE445" i="13"/>
  <c r="AF445" i="13"/>
  <c r="AG445" i="13"/>
  <c r="AH445" i="13"/>
  <c r="AI445" i="13"/>
  <c r="AJ445" i="13"/>
  <c r="AK445" i="13"/>
  <c r="AL445" i="13"/>
  <c r="G446" i="13"/>
  <c r="H446" i="13"/>
  <c r="I446" i="13"/>
  <c r="J446" i="13"/>
  <c r="K446" i="13"/>
  <c r="L446" i="13"/>
  <c r="M446" i="13"/>
  <c r="N446" i="13"/>
  <c r="O446" i="13"/>
  <c r="P446" i="13"/>
  <c r="Q446" i="13"/>
  <c r="R446" i="13"/>
  <c r="S446" i="13"/>
  <c r="T446" i="13"/>
  <c r="U446" i="13"/>
  <c r="V446" i="13"/>
  <c r="W446" i="13"/>
  <c r="X446" i="13"/>
  <c r="Y446" i="13"/>
  <c r="Z446" i="13"/>
  <c r="AA446" i="13"/>
  <c r="AB446" i="13"/>
  <c r="AC446" i="13"/>
  <c r="AD446" i="13"/>
  <c r="AE446" i="13"/>
  <c r="AF446" i="13"/>
  <c r="AG446" i="13"/>
  <c r="AH446" i="13"/>
  <c r="AI446" i="13"/>
  <c r="AJ446" i="13"/>
  <c r="AK446" i="13"/>
  <c r="AL446" i="13"/>
  <c r="G447" i="13"/>
  <c r="H447" i="13"/>
  <c r="I447" i="13"/>
  <c r="J447" i="13"/>
  <c r="K447" i="13"/>
  <c r="L447" i="13"/>
  <c r="M447" i="13"/>
  <c r="N447" i="13"/>
  <c r="O447" i="13"/>
  <c r="P447" i="13"/>
  <c r="Q447" i="13"/>
  <c r="R447" i="13"/>
  <c r="S447" i="13"/>
  <c r="T447" i="13"/>
  <c r="U447" i="13"/>
  <c r="V447" i="13"/>
  <c r="W447" i="13"/>
  <c r="X447" i="13"/>
  <c r="Y447" i="13"/>
  <c r="Z447" i="13"/>
  <c r="AA447" i="13"/>
  <c r="AB447" i="13"/>
  <c r="AC447" i="13"/>
  <c r="AD447" i="13"/>
  <c r="AE447" i="13"/>
  <c r="AF447" i="13"/>
  <c r="AG447" i="13"/>
  <c r="AH447" i="13"/>
  <c r="AI447" i="13"/>
  <c r="AJ447" i="13"/>
  <c r="AK447" i="13"/>
  <c r="AL447" i="13"/>
  <c r="F448" i="13"/>
  <c r="G448" i="13"/>
  <c r="H448" i="13"/>
  <c r="I448" i="13"/>
  <c r="J448" i="13"/>
  <c r="K448" i="13"/>
  <c r="L448" i="13"/>
  <c r="M448" i="13"/>
  <c r="N448" i="13"/>
  <c r="O448" i="13"/>
  <c r="P448" i="13"/>
  <c r="Q448" i="13"/>
  <c r="R448" i="13"/>
  <c r="S448" i="13"/>
  <c r="T448" i="13"/>
  <c r="U448" i="13"/>
  <c r="V448" i="13"/>
  <c r="W448" i="13"/>
  <c r="X448" i="13"/>
  <c r="Y448" i="13"/>
  <c r="Z448" i="13"/>
  <c r="AA448" i="13"/>
  <c r="AB448" i="13"/>
  <c r="AC448" i="13"/>
  <c r="AD448" i="13"/>
  <c r="AE448" i="13"/>
  <c r="AF448" i="13"/>
  <c r="AG448" i="13"/>
  <c r="AH448" i="13"/>
  <c r="AI448" i="13"/>
  <c r="AJ448" i="13"/>
  <c r="AK448" i="13"/>
  <c r="AL448" i="13"/>
  <c r="I376" i="13"/>
  <c r="J376" i="13"/>
  <c r="K376" i="13"/>
  <c r="L376" i="13"/>
  <c r="M376" i="13"/>
  <c r="N376" i="13"/>
  <c r="O376" i="13"/>
  <c r="P376" i="13"/>
  <c r="Q376" i="13"/>
  <c r="R376" i="13"/>
  <c r="S376" i="13"/>
  <c r="T376" i="13"/>
  <c r="U376" i="13"/>
  <c r="V376" i="13"/>
  <c r="W376" i="13"/>
  <c r="X376" i="13"/>
  <c r="Y376" i="13"/>
  <c r="Z376" i="13"/>
  <c r="AA376" i="13"/>
  <c r="AB376" i="13"/>
  <c r="AC376" i="13"/>
  <c r="AD376" i="13"/>
  <c r="AE376" i="13"/>
  <c r="AF376" i="13"/>
  <c r="AG376" i="13"/>
  <c r="AH376" i="13"/>
  <c r="AI376" i="13"/>
  <c r="AJ376" i="13"/>
  <c r="AK376" i="13"/>
  <c r="AL376" i="13"/>
  <c r="H376" i="13"/>
  <c r="G376" i="13"/>
  <c r="F376" i="13"/>
  <c r="F370" i="13"/>
  <c r="F371" i="13"/>
  <c r="F372" i="13"/>
  <c r="F373" i="13"/>
  <c r="F374" i="13"/>
  <c r="F375" i="13"/>
  <c r="F369" i="13"/>
  <c r="F357" i="13"/>
  <c r="F359" i="13"/>
  <c r="F360" i="13"/>
  <c r="F361" i="13"/>
  <c r="F362" i="13"/>
  <c r="F363" i="13"/>
  <c r="F364" i="13"/>
  <c r="F365" i="13"/>
  <c r="F366" i="13"/>
  <c r="F367" i="13"/>
  <c r="F356" i="13"/>
  <c r="F349" i="13"/>
  <c r="F350" i="13"/>
  <c r="F351" i="13"/>
  <c r="F352" i="13"/>
  <c r="F353" i="13"/>
  <c r="F354" i="13"/>
  <c r="F348" i="13"/>
  <c r="F336" i="13"/>
  <c r="F338" i="13"/>
  <c r="F339" i="13"/>
  <c r="F340" i="13"/>
  <c r="F341" i="13"/>
  <c r="F342" i="13"/>
  <c r="F343" i="13"/>
  <c r="F344" i="13"/>
  <c r="F345" i="13"/>
  <c r="F346" i="13"/>
  <c r="F335" i="13"/>
  <c r="F328" i="13"/>
  <c r="F329" i="13"/>
  <c r="F330" i="13"/>
  <c r="F331" i="13"/>
  <c r="F332" i="13"/>
  <c r="F333" i="13"/>
  <c r="F327" i="13"/>
  <c r="F315" i="13"/>
  <c r="F317" i="13"/>
  <c r="F318" i="13"/>
  <c r="F319" i="13"/>
  <c r="F320" i="13"/>
  <c r="F321" i="13"/>
  <c r="F322" i="13"/>
  <c r="F323" i="13"/>
  <c r="F324" i="13"/>
  <c r="F325" i="13"/>
  <c r="F314" i="13"/>
  <c r="G374" i="13"/>
  <c r="H374" i="13"/>
  <c r="I374" i="13"/>
  <c r="J374" i="13"/>
  <c r="K374" i="13"/>
  <c r="L374" i="13"/>
  <c r="M374" i="13"/>
  <c r="N374" i="13"/>
  <c r="O374" i="13"/>
  <c r="P374" i="13"/>
  <c r="Q374" i="13"/>
  <c r="R374" i="13"/>
  <c r="S374" i="13"/>
  <c r="T374" i="13"/>
  <c r="U374" i="13"/>
  <c r="V374" i="13"/>
  <c r="W374" i="13"/>
  <c r="X374" i="13"/>
  <c r="Y374" i="13"/>
  <c r="Z374" i="13"/>
  <c r="AA374" i="13"/>
  <c r="AB374" i="13"/>
  <c r="AC374" i="13"/>
  <c r="AD374" i="13"/>
  <c r="AE374" i="13"/>
  <c r="AF374" i="13"/>
  <c r="AG374" i="13"/>
  <c r="AH374" i="13"/>
  <c r="AI374" i="13"/>
  <c r="AJ374" i="13"/>
  <c r="AK374" i="13"/>
  <c r="AL374" i="13"/>
  <c r="G375" i="13"/>
  <c r="H375" i="13"/>
  <c r="I375" i="13"/>
  <c r="J375" i="13"/>
  <c r="K375" i="13"/>
  <c r="L375" i="13"/>
  <c r="M375" i="13"/>
  <c r="N375" i="13"/>
  <c r="O375" i="13"/>
  <c r="P375" i="13"/>
  <c r="Q375" i="13"/>
  <c r="R375" i="13"/>
  <c r="S375" i="13"/>
  <c r="T375" i="13"/>
  <c r="U375" i="13"/>
  <c r="V375" i="13"/>
  <c r="W375" i="13"/>
  <c r="X375" i="13"/>
  <c r="Y375" i="13"/>
  <c r="Z375" i="13"/>
  <c r="AA375" i="13"/>
  <c r="AB375" i="13"/>
  <c r="AC375" i="13"/>
  <c r="AD375" i="13"/>
  <c r="AE375" i="13"/>
  <c r="AF375" i="13"/>
  <c r="AG375" i="13"/>
  <c r="AH375" i="13"/>
  <c r="AI375" i="13"/>
  <c r="AJ375" i="13"/>
  <c r="AK375" i="13"/>
  <c r="AL375" i="13"/>
  <c r="G314" i="13"/>
  <c r="H314" i="13"/>
  <c r="I314" i="13"/>
  <c r="J314" i="13"/>
  <c r="K314" i="13"/>
  <c r="L314" i="13"/>
  <c r="M314" i="13"/>
  <c r="N314" i="13"/>
  <c r="O314" i="13"/>
  <c r="P314" i="13"/>
  <c r="Q314" i="13"/>
  <c r="R314" i="13"/>
  <c r="S314" i="13"/>
  <c r="T314" i="13"/>
  <c r="U314" i="13"/>
  <c r="V314" i="13"/>
  <c r="W314" i="13"/>
  <c r="X314" i="13"/>
  <c r="Y314" i="13"/>
  <c r="Z314" i="13"/>
  <c r="AA314" i="13"/>
  <c r="AB314" i="13"/>
  <c r="AC314" i="13"/>
  <c r="AD314" i="13"/>
  <c r="AE314" i="13"/>
  <c r="AF314" i="13"/>
  <c r="AG314" i="13"/>
  <c r="AH314" i="13"/>
  <c r="AI314" i="13"/>
  <c r="AJ314" i="13"/>
  <c r="AK314" i="13"/>
  <c r="AL314" i="13"/>
  <c r="G315" i="13"/>
  <c r="H315" i="13"/>
  <c r="I315" i="13"/>
  <c r="J315" i="13"/>
  <c r="K315" i="13"/>
  <c r="L315" i="13"/>
  <c r="M315" i="13"/>
  <c r="N315" i="13"/>
  <c r="O315" i="13"/>
  <c r="P315" i="13"/>
  <c r="Q315" i="13"/>
  <c r="R315" i="13"/>
  <c r="S315" i="13"/>
  <c r="T315" i="13"/>
  <c r="U315" i="13"/>
  <c r="V315" i="13"/>
  <c r="W315" i="13"/>
  <c r="X315" i="13"/>
  <c r="Y315" i="13"/>
  <c r="Z315" i="13"/>
  <c r="AA315" i="13"/>
  <c r="AB315" i="13"/>
  <c r="AC315" i="13"/>
  <c r="AD315" i="13"/>
  <c r="AE315" i="13"/>
  <c r="AF315" i="13"/>
  <c r="AG315" i="13"/>
  <c r="AH315" i="13"/>
  <c r="AI315" i="13"/>
  <c r="AJ315" i="13"/>
  <c r="AK315" i="13"/>
  <c r="AL315" i="13"/>
  <c r="G317" i="13"/>
  <c r="H317" i="13"/>
  <c r="I317" i="13"/>
  <c r="J317" i="13"/>
  <c r="K317" i="13"/>
  <c r="L317" i="13"/>
  <c r="M317" i="13"/>
  <c r="N317" i="13"/>
  <c r="O317" i="13"/>
  <c r="P317" i="13"/>
  <c r="Q317" i="13"/>
  <c r="R317" i="13"/>
  <c r="S317" i="13"/>
  <c r="T317" i="13"/>
  <c r="U317" i="13"/>
  <c r="V317" i="13"/>
  <c r="W317" i="13"/>
  <c r="X317" i="13"/>
  <c r="Y317" i="13"/>
  <c r="Z317" i="13"/>
  <c r="AA317" i="13"/>
  <c r="AB317" i="13"/>
  <c r="AC317" i="13"/>
  <c r="AD317" i="13"/>
  <c r="AE317" i="13"/>
  <c r="AF317" i="13"/>
  <c r="AG317" i="13"/>
  <c r="AH317" i="13"/>
  <c r="AI317" i="13"/>
  <c r="AJ317" i="13"/>
  <c r="AK317" i="13"/>
  <c r="AL317" i="13"/>
  <c r="G318" i="13"/>
  <c r="H318" i="13"/>
  <c r="I318" i="13"/>
  <c r="J318" i="13"/>
  <c r="K318" i="13"/>
  <c r="L318" i="13"/>
  <c r="M318" i="13"/>
  <c r="N318" i="13"/>
  <c r="O318" i="13"/>
  <c r="P318" i="13"/>
  <c r="Q318" i="13"/>
  <c r="R318" i="13"/>
  <c r="S318" i="13"/>
  <c r="T318" i="13"/>
  <c r="U318" i="13"/>
  <c r="V318" i="13"/>
  <c r="W318" i="13"/>
  <c r="X318" i="13"/>
  <c r="Y318" i="13"/>
  <c r="Z318" i="13"/>
  <c r="AA318" i="13"/>
  <c r="AB318" i="13"/>
  <c r="AC318" i="13"/>
  <c r="AD318" i="13"/>
  <c r="AE318" i="13"/>
  <c r="AF318" i="13"/>
  <c r="AG318" i="13"/>
  <c r="AH318" i="13"/>
  <c r="AI318" i="13"/>
  <c r="AJ318" i="13"/>
  <c r="AK318" i="13"/>
  <c r="AL318" i="13"/>
  <c r="G319" i="13"/>
  <c r="H319" i="13"/>
  <c r="I319" i="13"/>
  <c r="J319" i="13"/>
  <c r="K319" i="13"/>
  <c r="L319" i="13"/>
  <c r="M319" i="13"/>
  <c r="N319" i="13"/>
  <c r="O319" i="13"/>
  <c r="P319" i="13"/>
  <c r="Q319" i="13"/>
  <c r="R319" i="13"/>
  <c r="S319" i="13"/>
  <c r="T319" i="13"/>
  <c r="U319" i="13"/>
  <c r="V319" i="13"/>
  <c r="W319" i="13"/>
  <c r="X319" i="13"/>
  <c r="Y319" i="13"/>
  <c r="Z319" i="13"/>
  <c r="AA319" i="13"/>
  <c r="AB319" i="13"/>
  <c r="AC319" i="13"/>
  <c r="AD319" i="13"/>
  <c r="AE319" i="13"/>
  <c r="AF319" i="13"/>
  <c r="AG319" i="13"/>
  <c r="AH319" i="13"/>
  <c r="AI319" i="13"/>
  <c r="AJ319" i="13"/>
  <c r="AK319" i="13"/>
  <c r="AL319" i="13"/>
  <c r="G320" i="13"/>
  <c r="H320" i="13"/>
  <c r="I320" i="13"/>
  <c r="J320" i="13"/>
  <c r="K320" i="13"/>
  <c r="L320" i="13"/>
  <c r="M320" i="13"/>
  <c r="N320" i="13"/>
  <c r="O320" i="13"/>
  <c r="P320" i="13"/>
  <c r="Q320" i="13"/>
  <c r="R320" i="13"/>
  <c r="S320" i="13"/>
  <c r="T320" i="13"/>
  <c r="U320" i="13"/>
  <c r="V320" i="13"/>
  <c r="W320" i="13"/>
  <c r="X320" i="13"/>
  <c r="Y320" i="13"/>
  <c r="Z320" i="13"/>
  <c r="AA320" i="13"/>
  <c r="AB320" i="13"/>
  <c r="AC320" i="13"/>
  <c r="AD320" i="13"/>
  <c r="AE320" i="13"/>
  <c r="AF320" i="13"/>
  <c r="AG320" i="13"/>
  <c r="AH320" i="13"/>
  <c r="AI320" i="13"/>
  <c r="AJ320" i="13"/>
  <c r="AK320" i="13"/>
  <c r="AL320" i="13"/>
  <c r="G321" i="13"/>
  <c r="H321" i="13"/>
  <c r="I321" i="13"/>
  <c r="J321" i="13"/>
  <c r="K321" i="13"/>
  <c r="L321" i="13"/>
  <c r="M321" i="13"/>
  <c r="N321" i="13"/>
  <c r="O321" i="13"/>
  <c r="P321" i="13"/>
  <c r="Q321" i="13"/>
  <c r="R321" i="13"/>
  <c r="S321" i="13"/>
  <c r="T321" i="13"/>
  <c r="U321" i="13"/>
  <c r="V321" i="13"/>
  <c r="W321" i="13"/>
  <c r="X321" i="13"/>
  <c r="Y321" i="13"/>
  <c r="Z321" i="13"/>
  <c r="AA321" i="13"/>
  <c r="AB321" i="13"/>
  <c r="AC321" i="13"/>
  <c r="AD321" i="13"/>
  <c r="AE321" i="13"/>
  <c r="AF321" i="13"/>
  <c r="AG321" i="13"/>
  <c r="AH321" i="13"/>
  <c r="AI321" i="13"/>
  <c r="AJ321" i="13"/>
  <c r="AK321" i="13"/>
  <c r="AL321" i="13"/>
  <c r="G322" i="13"/>
  <c r="H322" i="13"/>
  <c r="I322" i="13"/>
  <c r="J322" i="13"/>
  <c r="K322" i="13"/>
  <c r="L322" i="13"/>
  <c r="M322" i="13"/>
  <c r="N322" i="13"/>
  <c r="O322" i="13"/>
  <c r="P322" i="13"/>
  <c r="Q322" i="13"/>
  <c r="R322" i="13"/>
  <c r="S322" i="13"/>
  <c r="T322" i="13"/>
  <c r="U322" i="13"/>
  <c r="V322" i="13"/>
  <c r="W322" i="13"/>
  <c r="X322" i="13"/>
  <c r="Y322" i="13"/>
  <c r="Z322" i="13"/>
  <c r="AA322" i="13"/>
  <c r="AB322" i="13"/>
  <c r="AC322" i="13"/>
  <c r="AD322" i="13"/>
  <c r="AE322" i="13"/>
  <c r="AF322" i="13"/>
  <c r="AG322" i="13"/>
  <c r="AH322" i="13"/>
  <c r="AI322" i="13"/>
  <c r="AJ322" i="13"/>
  <c r="AK322" i="13"/>
  <c r="AL322" i="13"/>
  <c r="G323" i="13"/>
  <c r="H323" i="13"/>
  <c r="I323" i="13"/>
  <c r="J323" i="13"/>
  <c r="K323" i="13"/>
  <c r="L323" i="13"/>
  <c r="M323" i="13"/>
  <c r="N323" i="13"/>
  <c r="O323" i="13"/>
  <c r="P323" i="13"/>
  <c r="Q323" i="13"/>
  <c r="R323" i="13"/>
  <c r="S323" i="13"/>
  <c r="T323" i="13"/>
  <c r="U323" i="13"/>
  <c r="V323" i="13"/>
  <c r="W323" i="13"/>
  <c r="X323" i="13"/>
  <c r="Y323" i="13"/>
  <c r="Z323" i="13"/>
  <c r="AA323" i="13"/>
  <c r="AB323" i="13"/>
  <c r="AC323" i="13"/>
  <c r="AD323" i="13"/>
  <c r="AE323" i="13"/>
  <c r="AF323" i="13"/>
  <c r="AG323" i="13"/>
  <c r="AH323" i="13"/>
  <c r="AI323" i="13"/>
  <c r="AJ323" i="13"/>
  <c r="AK323" i="13"/>
  <c r="AL323" i="13"/>
  <c r="G324" i="13"/>
  <c r="H324" i="13"/>
  <c r="I324" i="13"/>
  <c r="J324" i="13"/>
  <c r="K324" i="13"/>
  <c r="L324" i="13"/>
  <c r="M324" i="13"/>
  <c r="N324" i="13"/>
  <c r="O324" i="13"/>
  <c r="P324" i="13"/>
  <c r="Q324" i="13"/>
  <c r="R324" i="13"/>
  <c r="S324" i="13"/>
  <c r="T324" i="13"/>
  <c r="U324" i="13"/>
  <c r="V324" i="13"/>
  <c r="W324" i="13"/>
  <c r="X324" i="13"/>
  <c r="Y324" i="13"/>
  <c r="Z324" i="13"/>
  <c r="AA324" i="13"/>
  <c r="AB324" i="13"/>
  <c r="AC324" i="13"/>
  <c r="AD324" i="13"/>
  <c r="AE324" i="13"/>
  <c r="AF324" i="13"/>
  <c r="AG324" i="13"/>
  <c r="AH324" i="13"/>
  <c r="AI324" i="13"/>
  <c r="AJ324" i="13"/>
  <c r="AK324" i="13"/>
  <c r="AL324" i="13"/>
  <c r="G325" i="13"/>
  <c r="H325" i="13"/>
  <c r="I325" i="13"/>
  <c r="J325" i="13"/>
  <c r="K325" i="13"/>
  <c r="L325" i="13"/>
  <c r="M325" i="13"/>
  <c r="N325" i="13"/>
  <c r="O325" i="13"/>
  <c r="P325" i="13"/>
  <c r="Q325" i="13"/>
  <c r="R325" i="13"/>
  <c r="S325" i="13"/>
  <c r="T325" i="13"/>
  <c r="U325" i="13"/>
  <c r="V325" i="13"/>
  <c r="W325" i="13"/>
  <c r="X325" i="13"/>
  <c r="Y325" i="13"/>
  <c r="Z325" i="13"/>
  <c r="AA325" i="13"/>
  <c r="AB325" i="13"/>
  <c r="AC325" i="13"/>
  <c r="AD325" i="13"/>
  <c r="AE325" i="13"/>
  <c r="AF325" i="13"/>
  <c r="AG325" i="13"/>
  <c r="AH325" i="13"/>
  <c r="AI325" i="13"/>
  <c r="AJ325" i="13"/>
  <c r="AK325" i="13"/>
  <c r="AL325" i="13"/>
  <c r="F326" i="13"/>
  <c r="G326" i="13"/>
  <c r="H326" i="13"/>
  <c r="I326" i="13"/>
  <c r="J326" i="13"/>
  <c r="K326" i="13"/>
  <c r="L326" i="13"/>
  <c r="M326" i="13"/>
  <c r="N326" i="13"/>
  <c r="O326" i="13"/>
  <c r="P326" i="13"/>
  <c r="Q326" i="13"/>
  <c r="R326" i="13"/>
  <c r="S326" i="13"/>
  <c r="T326" i="13"/>
  <c r="U326" i="13"/>
  <c r="V326" i="13"/>
  <c r="W326" i="13"/>
  <c r="X326" i="13"/>
  <c r="Y326" i="13"/>
  <c r="Z326" i="13"/>
  <c r="AA326" i="13"/>
  <c r="AB326" i="13"/>
  <c r="AC326" i="13"/>
  <c r="AD326" i="13"/>
  <c r="AE326" i="13"/>
  <c r="AF326" i="13"/>
  <c r="AG326" i="13"/>
  <c r="AH326" i="13"/>
  <c r="AI326" i="13"/>
  <c r="AJ326" i="13"/>
  <c r="AK326" i="13"/>
  <c r="AL326" i="13"/>
  <c r="G327" i="13"/>
  <c r="H327" i="13"/>
  <c r="I327" i="13"/>
  <c r="J327" i="13"/>
  <c r="K327" i="13"/>
  <c r="L327" i="13"/>
  <c r="M327" i="13"/>
  <c r="N327" i="13"/>
  <c r="O327" i="13"/>
  <c r="P327" i="13"/>
  <c r="Q327" i="13"/>
  <c r="R327" i="13"/>
  <c r="S327" i="13"/>
  <c r="T327" i="13"/>
  <c r="U327" i="13"/>
  <c r="V327" i="13"/>
  <c r="W327" i="13"/>
  <c r="X327" i="13"/>
  <c r="Y327" i="13"/>
  <c r="Z327" i="13"/>
  <c r="AA327" i="13"/>
  <c r="AB327" i="13"/>
  <c r="AC327" i="13"/>
  <c r="AD327" i="13"/>
  <c r="AE327" i="13"/>
  <c r="AF327" i="13"/>
  <c r="AG327" i="13"/>
  <c r="AH327" i="13"/>
  <c r="AI327" i="13"/>
  <c r="AJ327" i="13"/>
  <c r="AK327" i="13"/>
  <c r="AL327" i="13"/>
  <c r="G328" i="13"/>
  <c r="H328" i="13"/>
  <c r="I328" i="13"/>
  <c r="J328" i="13"/>
  <c r="K328" i="13"/>
  <c r="L328" i="13"/>
  <c r="M328" i="13"/>
  <c r="N328" i="13"/>
  <c r="O328" i="13"/>
  <c r="P328" i="13"/>
  <c r="Q328" i="13"/>
  <c r="R328" i="13"/>
  <c r="S328" i="13"/>
  <c r="T328" i="13"/>
  <c r="U328" i="13"/>
  <c r="V328" i="13"/>
  <c r="W328" i="13"/>
  <c r="X328" i="13"/>
  <c r="Y328" i="13"/>
  <c r="Z328" i="13"/>
  <c r="AA328" i="13"/>
  <c r="AB328" i="13"/>
  <c r="AC328" i="13"/>
  <c r="AD328" i="13"/>
  <c r="AE328" i="13"/>
  <c r="AF328" i="13"/>
  <c r="AG328" i="13"/>
  <c r="AH328" i="13"/>
  <c r="AI328" i="13"/>
  <c r="AJ328" i="13"/>
  <c r="AK328" i="13"/>
  <c r="AL328" i="13"/>
  <c r="G329" i="13"/>
  <c r="H329" i="13"/>
  <c r="I329" i="13"/>
  <c r="J329" i="13"/>
  <c r="K329" i="13"/>
  <c r="L329" i="13"/>
  <c r="M329" i="13"/>
  <c r="N329" i="13"/>
  <c r="O329" i="13"/>
  <c r="P329" i="13"/>
  <c r="Q329" i="13"/>
  <c r="R329" i="13"/>
  <c r="S329" i="13"/>
  <c r="T329" i="13"/>
  <c r="U329" i="13"/>
  <c r="V329" i="13"/>
  <c r="W329" i="13"/>
  <c r="X329" i="13"/>
  <c r="Y329" i="13"/>
  <c r="Z329" i="13"/>
  <c r="AA329" i="13"/>
  <c r="AB329" i="13"/>
  <c r="AC329" i="13"/>
  <c r="AD329" i="13"/>
  <c r="AE329" i="13"/>
  <c r="AF329" i="13"/>
  <c r="AG329" i="13"/>
  <c r="AH329" i="13"/>
  <c r="AI329" i="13"/>
  <c r="AJ329" i="13"/>
  <c r="AK329" i="13"/>
  <c r="AL329" i="13"/>
  <c r="G330" i="13"/>
  <c r="H330" i="13"/>
  <c r="I330" i="13"/>
  <c r="J330" i="13"/>
  <c r="K330" i="13"/>
  <c r="L330" i="13"/>
  <c r="M330" i="13"/>
  <c r="N330" i="13"/>
  <c r="O330" i="13"/>
  <c r="P330" i="13"/>
  <c r="Q330" i="13"/>
  <c r="R330" i="13"/>
  <c r="S330" i="13"/>
  <c r="T330" i="13"/>
  <c r="U330" i="13"/>
  <c r="V330" i="13"/>
  <c r="W330" i="13"/>
  <c r="X330" i="13"/>
  <c r="Y330" i="13"/>
  <c r="Z330" i="13"/>
  <c r="AA330" i="13"/>
  <c r="AB330" i="13"/>
  <c r="AC330" i="13"/>
  <c r="AD330" i="13"/>
  <c r="AE330" i="13"/>
  <c r="AF330" i="13"/>
  <c r="AG330" i="13"/>
  <c r="AH330" i="13"/>
  <c r="AI330" i="13"/>
  <c r="AJ330" i="13"/>
  <c r="AK330" i="13"/>
  <c r="AL330" i="13"/>
  <c r="G331" i="13"/>
  <c r="H331" i="13"/>
  <c r="I331" i="13"/>
  <c r="J331" i="13"/>
  <c r="K331" i="13"/>
  <c r="L331" i="13"/>
  <c r="M331" i="13"/>
  <c r="N331" i="13"/>
  <c r="O331" i="13"/>
  <c r="P331" i="13"/>
  <c r="Q331" i="13"/>
  <c r="R331" i="13"/>
  <c r="S331" i="13"/>
  <c r="T331" i="13"/>
  <c r="U331" i="13"/>
  <c r="V331" i="13"/>
  <c r="W331" i="13"/>
  <c r="X331" i="13"/>
  <c r="Y331" i="13"/>
  <c r="Z331" i="13"/>
  <c r="AA331" i="13"/>
  <c r="AB331" i="13"/>
  <c r="AC331" i="13"/>
  <c r="AD331" i="13"/>
  <c r="AE331" i="13"/>
  <c r="AF331" i="13"/>
  <c r="AG331" i="13"/>
  <c r="AH331" i="13"/>
  <c r="AI331" i="13"/>
  <c r="AJ331" i="13"/>
  <c r="AK331" i="13"/>
  <c r="AL331" i="13"/>
  <c r="G332" i="13"/>
  <c r="H332" i="13"/>
  <c r="I332" i="13"/>
  <c r="J332" i="13"/>
  <c r="K332" i="13"/>
  <c r="L332" i="13"/>
  <c r="M332" i="13"/>
  <c r="N332" i="13"/>
  <c r="O332" i="13"/>
  <c r="P332" i="13"/>
  <c r="Q332" i="13"/>
  <c r="R332" i="13"/>
  <c r="S332" i="13"/>
  <c r="T332" i="13"/>
  <c r="U332" i="13"/>
  <c r="V332" i="13"/>
  <c r="W332" i="13"/>
  <c r="X332" i="13"/>
  <c r="Y332" i="13"/>
  <c r="Z332" i="13"/>
  <c r="AA332" i="13"/>
  <c r="AB332" i="13"/>
  <c r="AC332" i="13"/>
  <c r="AD332" i="13"/>
  <c r="AE332" i="13"/>
  <c r="AF332" i="13"/>
  <c r="AG332" i="13"/>
  <c r="AH332" i="13"/>
  <c r="AI332" i="13"/>
  <c r="AJ332" i="13"/>
  <c r="AK332" i="13"/>
  <c r="AL332" i="13"/>
  <c r="G333" i="13"/>
  <c r="H333" i="13"/>
  <c r="I333" i="13"/>
  <c r="J333" i="13"/>
  <c r="K333" i="13"/>
  <c r="L333" i="13"/>
  <c r="M333" i="13"/>
  <c r="N333" i="13"/>
  <c r="O333" i="13"/>
  <c r="P333" i="13"/>
  <c r="Q333" i="13"/>
  <c r="R333" i="13"/>
  <c r="S333" i="13"/>
  <c r="T333" i="13"/>
  <c r="U333" i="13"/>
  <c r="W333" i="13"/>
  <c r="X333" i="13"/>
  <c r="Y333" i="13"/>
  <c r="Z333" i="13"/>
  <c r="AA333" i="13"/>
  <c r="AB333" i="13"/>
  <c r="AC333" i="13"/>
  <c r="AD333" i="13"/>
  <c r="AE333" i="13"/>
  <c r="AF333" i="13"/>
  <c r="AG333" i="13"/>
  <c r="AH333" i="13"/>
  <c r="AI333" i="13"/>
  <c r="AJ333" i="13"/>
  <c r="AK333" i="13"/>
  <c r="AL333" i="13"/>
  <c r="F334" i="13"/>
  <c r="G334" i="13"/>
  <c r="H334" i="13"/>
  <c r="I334" i="13"/>
  <c r="J334" i="13"/>
  <c r="K334" i="13"/>
  <c r="L334" i="13"/>
  <c r="M334" i="13"/>
  <c r="N334" i="13"/>
  <c r="O334" i="13"/>
  <c r="P334" i="13"/>
  <c r="Q334" i="13"/>
  <c r="R334" i="13"/>
  <c r="S334" i="13"/>
  <c r="T334" i="13"/>
  <c r="U334" i="13"/>
  <c r="V334" i="13"/>
  <c r="W334" i="13"/>
  <c r="X334" i="13"/>
  <c r="Y334" i="13"/>
  <c r="Z334" i="13"/>
  <c r="AA334" i="13"/>
  <c r="AB334" i="13"/>
  <c r="AC334" i="13"/>
  <c r="AD334" i="13"/>
  <c r="AE334" i="13"/>
  <c r="AF334" i="13"/>
  <c r="AG334" i="13"/>
  <c r="AH334" i="13"/>
  <c r="AI334" i="13"/>
  <c r="AJ334" i="13"/>
  <c r="AK334" i="13"/>
  <c r="AL334" i="13"/>
  <c r="G335" i="13"/>
  <c r="H335" i="13"/>
  <c r="I335" i="13"/>
  <c r="J335" i="13"/>
  <c r="K335" i="13"/>
  <c r="L335" i="13"/>
  <c r="M335" i="13"/>
  <c r="N335" i="13"/>
  <c r="O335" i="13"/>
  <c r="P335" i="13"/>
  <c r="Q335" i="13"/>
  <c r="R335" i="13"/>
  <c r="S335" i="13"/>
  <c r="T335" i="13"/>
  <c r="U335" i="13"/>
  <c r="V335" i="13"/>
  <c r="W335" i="13"/>
  <c r="X335" i="13"/>
  <c r="Y335" i="13"/>
  <c r="Z335" i="13"/>
  <c r="AA335" i="13"/>
  <c r="AB335" i="13"/>
  <c r="AC335" i="13"/>
  <c r="AD335" i="13"/>
  <c r="AE335" i="13"/>
  <c r="AF335" i="13"/>
  <c r="AG335" i="13"/>
  <c r="AH335" i="13"/>
  <c r="AI335" i="13"/>
  <c r="AJ335" i="13"/>
  <c r="AK335" i="13"/>
  <c r="AL335" i="13"/>
  <c r="G336" i="13"/>
  <c r="H336" i="13"/>
  <c r="I336" i="13"/>
  <c r="J336" i="13"/>
  <c r="K336" i="13"/>
  <c r="L336" i="13"/>
  <c r="M336" i="13"/>
  <c r="N336" i="13"/>
  <c r="O336" i="13"/>
  <c r="P336" i="13"/>
  <c r="Q336" i="13"/>
  <c r="R336" i="13"/>
  <c r="S336" i="13"/>
  <c r="T336" i="13"/>
  <c r="U336" i="13"/>
  <c r="V336" i="13"/>
  <c r="W336" i="13"/>
  <c r="X336" i="13"/>
  <c r="Y336" i="13"/>
  <c r="Z336" i="13"/>
  <c r="AA336" i="13"/>
  <c r="AB336" i="13"/>
  <c r="AC336" i="13"/>
  <c r="AD336" i="13"/>
  <c r="AE336" i="13"/>
  <c r="AF336" i="13"/>
  <c r="AG336" i="13"/>
  <c r="AH336" i="13"/>
  <c r="AI336" i="13"/>
  <c r="AJ336" i="13"/>
  <c r="AK336" i="13"/>
  <c r="AL336" i="13"/>
  <c r="G338" i="13"/>
  <c r="H338" i="13"/>
  <c r="I338" i="13"/>
  <c r="J338" i="13"/>
  <c r="K338" i="13"/>
  <c r="L338" i="13"/>
  <c r="M338" i="13"/>
  <c r="N338" i="13"/>
  <c r="O338" i="13"/>
  <c r="P338" i="13"/>
  <c r="Q338" i="13"/>
  <c r="R338" i="13"/>
  <c r="S338" i="13"/>
  <c r="T338" i="13"/>
  <c r="U338" i="13"/>
  <c r="V338" i="13"/>
  <c r="W338" i="13"/>
  <c r="X338" i="13"/>
  <c r="Y338" i="13"/>
  <c r="Z338" i="13"/>
  <c r="AA338" i="13"/>
  <c r="AB338" i="13"/>
  <c r="AC338" i="13"/>
  <c r="AD338" i="13"/>
  <c r="AE338" i="13"/>
  <c r="AF338" i="13"/>
  <c r="AG338" i="13"/>
  <c r="AH338" i="13"/>
  <c r="AI338" i="13"/>
  <c r="AJ338" i="13"/>
  <c r="AK338" i="13"/>
  <c r="AL338" i="13"/>
  <c r="G339" i="13"/>
  <c r="H339" i="13"/>
  <c r="I339" i="13"/>
  <c r="J339" i="13"/>
  <c r="K339" i="13"/>
  <c r="L339" i="13"/>
  <c r="M339" i="13"/>
  <c r="N339" i="13"/>
  <c r="O339" i="13"/>
  <c r="P339" i="13"/>
  <c r="Q339" i="13"/>
  <c r="R339" i="13"/>
  <c r="S339" i="13"/>
  <c r="T339" i="13"/>
  <c r="U339" i="13"/>
  <c r="V339" i="13"/>
  <c r="W339" i="13"/>
  <c r="X339" i="13"/>
  <c r="Y339" i="13"/>
  <c r="Z339" i="13"/>
  <c r="AA339" i="13"/>
  <c r="AB339" i="13"/>
  <c r="AC339" i="13"/>
  <c r="AD339" i="13"/>
  <c r="AE339" i="13"/>
  <c r="AF339" i="13"/>
  <c r="AG339" i="13"/>
  <c r="AH339" i="13"/>
  <c r="AI339" i="13"/>
  <c r="AJ339" i="13"/>
  <c r="AK339" i="13"/>
  <c r="AL339" i="13"/>
  <c r="G340" i="13"/>
  <c r="H340" i="13"/>
  <c r="I340" i="13"/>
  <c r="J340" i="13"/>
  <c r="K340" i="13"/>
  <c r="L340" i="13"/>
  <c r="M340" i="13"/>
  <c r="N340" i="13"/>
  <c r="O340" i="13"/>
  <c r="P340" i="13"/>
  <c r="Q340" i="13"/>
  <c r="R340" i="13"/>
  <c r="S340" i="13"/>
  <c r="T340" i="13"/>
  <c r="U340" i="13"/>
  <c r="V340" i="13"/>
  <c r="W340" i="13"/>
  <c r="X340" i="13"/>
  <c r="Y340" i="13"/>
  <c r="Z340" i="13"/>
  <c r="AA340" i="13"/>
  <c r="AB340" i="13"/>
  <c r="AC340" i="13"/>
  <c r="AD340" i="13"/>
  <c r="AE340" i="13"/>
  <c r="AF340" i="13"/>
  <c r="AG340" i="13"/>
  <c r="AH340" i="13"/>
  <c r="AI340" i="13"/>
  <c r="AJ340" i="13"/>
  <c r="AK340" i="13"/>
  <c r="AL340" i="13"/>
  <c r="G341" i="13"/>
  <c r="H341" i="13"/>
  <c r="I341" i="13"/>
  <c r="J341" i="13"/>
  <c r="K341" i="13"/>
  <c r="L341" i="13"/>
  <c r="M341" i="13"/>
  <c r="N341" i="13"/>
  <c r="O341" i="13"/>
  <c r="P341" i="13"/>
  <c r="Q341" i="13"/>
  <c r="R341" i="13"/>
  <c r="S341" i="13"/>
  <c r="T341" i="13"/>
  <c r="U341" i="13"/>
  <c r="V341" i="13"/>
  <c r="W341" i="13"/>
  <c r="X341" i="13"/>
  <c r="Y341" i="13"/>
  <c r="Z341" i="13"/>
  <c r="AA341" i="13"/>
  <c r="AB341" i="13"/>
  <c r="AC341" i="13"/>
  <c r="AD341" i="13"/>
  <c r="AE341" i="13"/>
  <c r="AF341" i="13"/>
  <c r="AG341" i="13"/>
  <c r="AH341" i="13"/>
  <c r="AI341" i="13"/>
  <c r="AJ341" i="13"/>
  <c r="AK341" i="13"/>
  <c r="AL341" i="13"/>
  <c r="G342" i="13"/>
  <c r="H342" i="13"/>
  <c r="I342" i="13"/>
  <c r="J342" i="13"/>
  <c r="K342" i="13"/>
  <c r="L342" i="13"/>
  <c r="M342" i="13"/>
  <c r="N342" i="13"/>
  <c r="O342" i="13"/>
  <c r="P342" i="13"/>
  <c r="Q342" i="13"/>
  <c r="R342" i="13"/>
  <c r="S342" i="13"/>
  <c r="T342" i="13"/>
  <c r="U342" i="13"/>
  <c r="V342" i="13"/>
  <c r="W342" i="13"/>
  <c r="X342" i="13"/>
  <c r="Y342" i="13"/>
  <c r="Z342" i="13"/>
  <c r="AA342" i="13"/>
  <c r="AB342" i="13"/>
  <c r="AC342" i="13"/>
  <c r="AD342" i="13"/>
  <c r="AE342" i="13"/>
  <c r="AF342" i="13"/>
  <c r="AG342" i="13"/>
  <c r="AH342" i="13"/>
  <c r="AI342" i="13"/>
  <c r="AJ342" i="13"/>
  <c r="AK342" i="13"/>
  <c r="AL342" i="13"/>
  <c r="G343" i="13"/>
  <c r="H343" i="13"/>
  <c r="I343" i="13"/>
  <c r="J343" i="13"/>
  <c r="K343" i="13"/>
  <c r="L343" i="13"/>
  <c r="M343" i="13"/>
  <c r="N343" i="13"/>
  <c r="O343" i="13"/>
  <c r="P343" i="13"/>
  <c r="Q343" i="13"/>
  <c r="R343" i="13"/>
  <c r="S343" i="13"/>
  <c r="T343" i="13"/>
  <c r="U343" i="13"/>
  <c r="V343" i="13"/>
  <c r="W343" i="13"/>
  <c r="X343" i="13"/>
  <c r="Y343" i="13"/>
  <c r="Z343" i="13"/>
  <c r="AA343" i="13"/>
  <c r="AB343" i="13"/>
  <c r="AC343" i="13"/>
  <c r="AD343" i="13"/>
  <c r="AE343" i="13"/>
  <c r="AF343" i="13"/>
  <c r="AG343" i="13"/>
  <c r="AH343" i="13"/>
  <c r="AI343" i="13"/>
  <c r="AJ343" i="13"/>
  <c r="AK343" i="13"/>
  <c r="AL343" i="13"/>
  <c r="G344" i="13"/>
  <c r="H344" i="13"/>
  <c r="I344" i="13"/>
  <c r="J344" i="13"/>
  <c r="K344" i="13"/>
  <c r="L344" i="13"/>
  <c r="M344" i="13"/>
  <c r="N344" i="13"/>
  <c r="O344" i="13"/>
  <c r="P344" i="13"/>
  <c r="Q344" i="13"/>
  <c r="R344" i="13"/>
  <c r="S344" i="13"/>
  <c r="T344" i="13"/>
  <c r="U344" i="13"/>
  <c r="V344" i="13"/>
  <c r="W344" i="13"/>
  <c r="X344" i="13"/>
  <c r="Y344" i="13"/>
  <c r="Z344" i="13"/>
  <c r="AA344" i="13"/>
  <c r="AB344" i="13"/>
  <c r="AC344" i="13"/>
  <c r="AD344" i="13"/>
  <c r="AE344" i="13"/>
  <c r="AF344" i="13"/>
  <c r="AG344" i="13"/>
  <c r="AH344" i="13"/>
  <c r="AI344" i="13"/>
  <c r="AJ344" i="13"/>
  <c r="AK344" i="13"/>
  <c r="AL344" i="13"/>
  <c r="G345" i="13"/>
  <c r="H345" i="13"/>
  <c r="I345" i="13"/>
  <c r="J345" i="13"/>
  <c r="K345" i="13"/>
  <c r="L345" i="13"/>
  <c r="M345" i="13"/>
  <c r="N345" i="13"/>
  <c r="O345" i="13"/>
  <c r="P345" i="13"/>
  <c r="Q345" i="13"/>
  <c r="R345" i="13"/>
  <c r="S345" i="13"/>
  <c r="T345" i="13"/>
  <c r="U345" i="13"/>
  <c r="V345" i="13"/>
  <c r="W345" i="13"/>
  <c r="X345" i="13"/>
  <c r="Y345" i="13"/>
  <c r="Z345" i="13"/>
  <c r="AA345" i="13"/>
  <c r="AB345" i="13"/>
  <c r="AC345" i="13"/>
  <c r="AD345" i="13"/>
  <c r="AE345" i="13"/>
  <c r="AF345" i="13"/>
  <c r="AG345" i="13"/>
  <c r="AH345" i="13"/>
  <c r="AI345" i="13"/>
  <c r="AJ345" i="13"/>
  <c r="AK345" i="13"/>
  <c r="AL345" i="13"/>
  <c r="G346" i="13"/>
  <c r="H346" i="13"/>
  <c r="I346" i="13"/>
  <c r="J346" i="13"/>
  <c r="K346" i="13"/>
  <c r="L346" i="13"/>
  <c r="M346" i="13"/>
  <c r="N346" i="13"/>
  <c r="O346" i="13"/>
  <c r="P346" i="13"/>
  <c r="Q346" i="13"/>
  <c r="R346" i="13"/>
  <c r="S346" i="13"/>
  <c r="T346" i="13"/>
  <c r="U346" i="13"/>
  <c r="V346" i="13"/>
  <c r="W346" i="13"/>
  <c r="X346" i="13"/>
  <c r="Y346" i="13"/>
  <c r="Z346" i="13"/>
  <c r="AA346" i="13"/>
  <c r="AB346" i="13"/>
  <c r="AC346" i="13"/>
  <c r="AD346" i="13"/>
  <c r="AE346" i="13"/>
  <c r="AF346" i="13"/>
  <c r="AG346" i="13"/>
  <c r="AH346" i="13"/>
  <c r="AI346" i="13"/>
  <c r="AJ346" i="13"/>
  <c r="AK346" i="13"/>
  <c r="AL346" i="13"/>
  <c r="F347" i="13"/>
  <c r="G347" i="13"/>
  <c r="H347" i="13"/>
  <c r="I347" i="13"/>
  <c r="J347" i="13"/>
  <c r="K347" i="13"/>
  <c r="L347" i="13"/>
  <c r="M347" i="13"/>
  <c r="N347" i="13"/>
  <c r="O347" i="13"/>
  <c r="P347" i="13"/>
  <c r="Q347" i="13"/>
  <c r="R347" i="13"/>
  <c r="S347" i="13"/>
  <c r="T347" i="13"/>
  <c r="U347" i="13"/>
  <c r="V347" i="13"/>
  <c r="W347" i="13"/>
  <c r="X347" i="13"/>
  <c r="Y347" i="13"/>
  <c r="Z347" i="13"/>
  <c r="AA347" i="13"/>
  <c r="AB347" i="13"/>
  <c r="AC347" i="13"/>
  <c r="AD347" i="13"/>
  <c r="AE347" i="13"/>
  <c r="AF347" i="13"/>
  <c r="AG347" i="13"/>
  <c r="AH347" i="13"/>
  <c r="AI347" i="13"/>
  <c r="AJ347" i="13"/>
  <c r="AK347" i="13"/>
  <c r="AL347" i="13"/>
  <c r="G348" i="13"/>
  <c r="H348" i="13"/>
  <c r="I348" i="13"/>
  <c r="J348" i="13"/>
  <c r="K348" i="13"/>
  <c r="L348" i="13"/>
  <c r="M348" i="13"/>
  <c r="N348" i="13"/>
  <c r="O348" i="13"/>
  <c r="P348" i="13"/>
  <c r="Q348" i="13"/>
  <c r="R348" i="13"/>
  <c r="S348" i="13"/>
  <c r="T348" i="13"/>
  <c r="U348" i="13"/>
  <c r="V348" i="13"/>
  <c r="W348" i="13"/>
  <c r="X348" i="13"/>
  <c r="Y348" i="13"/>
  <c r="Z348" i="13"/>
  <c r="AA348" i="13"/>
  <c r="AB348" i="13"/>
  <c r="AC348" i="13"/>
  <c r="AD348" i="13"/>
  <c r="AE348" i="13"/>
  <c r="AF348" i="13"/>
  <c r="AG348" i="13"/>
  <c r="AH348" i="13"/>
  <c r="AI348" i="13"/>
  <c r="AJ348" i="13"/>
  <c r="AK348" i="13"/>
  <c r="AL348" i="13"/>
  <c r="G349" i="13"/>
  <c r="H349" i="13"/>
  <c r="I349" i="13"/>
  <c r="J349" i="13"/>
  <c r="K349" i="13"/>
  <c r="L349" i="13"/>
  <c r="M349" i="13"/>
  <c r="N349" i="13"/>
  <c r="O349" i="13"/>
  <c r="P349" i="13"/>
  <c r="Q349" i="13"/>
  <c r="R349" i="13"/>
  <c r="S349" i="13"/>
  <c r="T349" i="13"/>
  <c r="U349" i="13"/>
  <c r="V349" i="13"/>
  <c r="W349" i="13"/>
  <c r="X349" i="13"/>
  <c r="Y349" i="13"/>
  <c r="Z349" i="13"/>
  <c r="AA349" i="13"/>
  <c r="AB349" i="13"/>
  <c r="AC349" i="13"/>
  <c r="AD349" i="13"/>
  <c r="AE349" i="13"/>
  <c r="AF349" i="13"/>
  <c r="AG349" i="13"/>
  <c r="AH349" i="13"/>
  <c r="AI349" i="13"/>
  <c r="AJ349" i="13"/>
  <c r="AK349" i="13"/>
  <c r="AL349" i="13"/>
  <c r="G350" i="13"/>
  <c r="H350" i="13"/>
  <c r="I350" i="13"/>
  <c r="J350" i="13"/>
  <c r="K350" i="13"/>
  <c r="L350" i="13"/>
  <c r="M350" i="13"/>
  <c r="N350" i="13"/>
  <c r="O350" i="13"/>
  <c r="P350" i="13"/>
  <c r="Q350" i="13"/>
  <c r="R350" i="13"/>
  <c r="S350" i="13"/>
  <c r="T350" i="13"/>
  <c r="U350" i="13"/>
  <c r="V350" i="13"/>
  <c r="W350" i="13"/>
  <c r="X350" i="13"/>
  <c r="Y350" i="13"/>
  <c r="Z350" i="13"/>
  <c r="AA350" i="13"/>
  <c r="AB350" i="13"/>
  <c r="AC350" i="13"/>
  <c r="AD350" i="13"/>
  <c r="AE350" i="13"/>
  <c r="AF350" i="13"/>
  <c r="AG350" i="13"/>
  <c r="AH350" i="13"/>
  <c r="AI350" i="13"/>
  <c r="AJ350" i="13"/>
  <c r="AK350" i="13"/>
  <c r="AL350" i="13"/>
  <c r="G351" i="13"/>
  <c r="H351" i="13"/>
  <c r="I351" i="13"/>
  <c r="J351" i="13"/>
  <c r="K351" i="13"/>
  <c r="L351" i="13"/>
  <c r="M351" i="13"/>
  <c r="N351" i="13"/>
  <c r="O351" i="13"/>
  <c r="P351" i="13"/>
  <c r="Q351" i="13"/>
  <c r="R351" i="13"/>
  <c r="S351" i="13"/>
  <c r="T351" i="13"/>
  <c r="U351" i="13"/>
  <c r="V351" i="13"/>
  <c r="W351" i="13"/>
  <c r="X351" i="13"/>
  <c r="Y351" i="13"/>
  <c r="Z351" i="13"/>
  <c r="AA351" i="13"/>
  <c r="AB351" i="13"/>
  <c r="AC351" i="13"/>
  <c r="AD351" i="13"/>
  <c r="AE351" i="13"/>
  <c r="AF351" i="13"/>
  <c r="AG351" i="13"/>
  <c r="AH351" i="13"/>
  <c r="AI351" i="13"/>
  <c r="AJ351" i="13"/>
  <c r="AK351" i="13"/>
  <c r="AL351" i="13"/>
  <c r="G352" i="13"/>
  <c r="H352" i="13"/>
  <c r="I352" i="13"/>
  <c r="J352" i="13"/>
  <c r="K352" i="13"/>
  <c r="L352" i="13"/>
  <c r="M352" i="13"/>
  <c r="N352" i="13"/>
  <c r="O352" i="13"/>
  <c r="P352" i="13"/>
  <c r="Q352" i="13"/>
  <c r="R352" i="13"/>
  <c r="S352" i="13"/>
  <c r="T352" i="13"/>
  <c r="U352" i="13"/>
  <c r="V352" i="13"/>
  <c r="W352" i="13"/>
  <c r="X352" i="13"/>
  <c r="Y352" i="13"/>
  <c r="Z352" i="13"/>
  <c r="AA352" i="13"/>
  <c r="AB352" i="13"/>
  <c r="AC352" i="13"/>
  <c r="AD352" i="13"/>
  <c r="AE352" i="13"/>
  <c r="AF352" i="13"/>
  <c r="AG352" i="13"/>
  <c r="AH352" i="13"/>
  <c r="AI352" i="13"/>
  <c r="AJ352" i="13"/>
  <c r="AK352" i="13"/>
  <c r="AL352" i="13"/>
  <c r="G353" i="13"/>
  <c r="H353" i="13"/>
  <c r="I353" i="13"/>
  <c r="J353" i="13"/>
  <c r="K353" i="13"/>
  <c r="L353" i="13"/>
  <c r="M353" i="13"/>
  <c r="N353" i="13"/>
  <c r="O353" i="13"/>
  <c r="P353" i="13"/>
  <c r="Q353" i="13"/>
  <c r="R353" i="13"/>
  <c r="S353" i="13"/>
  <c r="T353" i="13"/>
  <c r="U353" i="13"/>
  <c r="V353" i="13"/>
  <c r="W353" i="13"/>
  <c r="X353" i="13"/>
  <c r="Y353" i="13"/>
  <c r="Z353" i="13"/>
  <c r="AA353" i="13"/>
  <c r="AB353" i="13"/>
  <c r="AC353" i="13"/>
  <c r="AD353" i="13"/>
  <c r="AE353" i="13"/>
  <c r="AF353" i="13"/>
  <c r="AG353" i="13"/>
  <c r="AH353" i="13"/>
  <c r="AI353" i="13"/>
  <c r="AJ353" i="13"/>
  <c r="AK353" i="13"/>
  <c r="AL353" i="13"/>
  <c r="G354" i="13"/>
  <c r="H354" i="13"/>
  <c r="I354" i="13"/>
  <c r="J354" i="13"/>
  <c r="K354" i="13"/>
  <c r="L354" i="13"/>
  <c r="M354" i="13"/>
  <c r="N354" i="13"/>
  <c r="O354" i="13"/>
  <c r="P354" i="13"/>
  <c r="Q354" i="13"/>
  <c r="R354" i="13"/>
  <c r="S354" i="13"/>
  <c r="T354" i="13"/>
  <c r="U354" i="13"/>
  <c r="V354" i="13"/>
  <c r="W354" i="13"/>
  <c r="X354" i="13"/>
  <c r="Y354" i="13"/>
  <c r="Z354" i="13"/>
  <c r="AA354" i="13"/>
  <c r="AB354" i="13"/>
  <c r="AC354" i="13"/>
  <c r="AD354" i="13"/>
  <c r="AE354" i="13"/>
  <c r="AF354" i="13"/>
  <c r="AG354" i="13"/>
  <c r="AH354" i="13"/>
  <c r="AI354" i="13"/>
  <c r="AJ354" i="13"/>
  <c r="AK354" i="13"/>
  <c r="AL354" i="13"/>
  <c r="F355" i="13"/>
  <c r="G355" i="13"/>
  <c r="H355" i="13"/>
  <c r="I355" i="13"/>
  <c r="J355" i="13"/>
  <c r="K355" i="13"/>
  <c r="L355" i="13"/>
  <c r="M355" i="13"/>
  <c r="N355" i="13"/>
  <c r="O355" i="13"/>
  <c r="P355" i="13"/>
  <c r="Q355" i="13"/>
  <c r="R355" i="13"/>
  <c r="S355" i="13"/>
  <c r="T355" i="13"/>
  <c r="U355" i="13"/>
  <c r="V355" i="13"/>
  <c r="W355" i="13"/>
  <c r="X355" i="13"/>
  <c r="Y355" i="13"/>
  <c r="Z355" i="13"/>
  <c r="AA355" i="13"/>
  <c r="AB355" i="13"/>
  <c r="AC355" i="13"/>
  <c r="AD355" i="13"/>
  <c r="AE355" i="13"/>
  <c r="AF355" i="13"/>
  <c r="AG355" i="13"/>
  <c r="AH355" i="13"/>
  <c r="AI355" i="13"/>
  <c r="AJ355" i="13"/>
  <c r="AK355" i="13"/>
  <c r="AL355" i="13"/>
  <c r="G356" i="13"/>
  <c r="H356" i="13"/>
  <c r="I356" i="13"/>
  <c r="J356" i="13"/>
  <c r="K356" i="13"/>
  <c r="L356" i="13"/>
  <c r="M356" i="13"/>
  <c r="N356" i="13"/>
  <c r="O356" i="13"/>
  <c r="P356" i="13"/>
  <c r="Q356" i="13"/>
  <c r="R356" i="13"/>
  <c r="S356" i="13"/>
  <c r="T356" i="13"/>
  <c r="U356" i="13"/>
  <c r="V356" i="13"/>
  <c r="W356" i="13"/>
  <c r="X356" i="13"/>
  <c r="Y356" i="13"/>
  <c r="Z356" i="13"/>
  <c r="AA356" i="13"/>
  <c r="AB356" i="13"/>
  <c r="AC356" i="13"/>
  <c r="AD356" i="13"/>
  <c r="AE356" i="13"/>
  <c r="AF356" i="13"/>
  <c r="AG356" i="13"/>
  <c r="AH356" i="13"/>
  <c r="AI356" i="13"/>
  <c r="AJ356" i="13"/>
  <c r="AK356" i="13"/>
  <c r="AL356" i="13"/>
  <c r="G357" i="13"/>
  <c r="H357" i="13"/>
  <c r="I357" i="13"/>
  <c r="J357" i="13"/>
  <c r="K357" i="13"/>
  <c r="L357" i="13"/>
  <c r="M357" i="13"/>
  <c r="N357" i="13"/>
  <c r="O357" i="13"/>
  <c r="P357" i="13"/>
  <c r="Q357" i="13"/>
  <c r="R357" i="13"/>
  <c r="S357" i="13"/>
  <c r="T357" i="13"/>
  <c r="U357" i="13"/>
  <c r="V357" i="13"/>
  <c r="W357" i="13"/>
  <c r="X357" i="13"/>
  <c r="Y357" i="13"/>
  <c r="Z357" i="13"/>
  <c r="AA357" i="13"/>
  <c r="AB357" i="13"/>
  <c r="AC357" i="13"/>
  <c r="AD357" i="13"/>
  <c r="AE357" i="13"/>
  <c r="AF357" i="13"/>
  <c r="AG357" i="13"/>
  <c r="AH357" i="13"/>
  <c r="AI357" i="13"/>
  <c r="AJ357" i="13"/>
  <c r="AK357" i="13"/>
  <c r="AL357" i="13"/>
  <c r="G359" i="13"/>
  <c r="H359" i="13"/>
  <c r="I359" i="13"/>
  <c r="J359" i="13"/>
  <c r="K359" i="13"/>
  <c r="L359" i="13"/>
  <c r="M359" i="13"/>
  <c r="N359" i="13"/>
  <c r="O359" i="13"/>
  <c r="P359" i="13"/>
  <c r="Q359" i="13"/>
  <c r="R359" i="13"/>
  <c r="S359" i="13"/>
  <c r="T359" i="13"/>
  <c r="U359" i="13"/>
  <c r="V359" i="13"/>
  <c r="W359" i="13"/>
  <c r="X359" i="13"/>
  <c r="Y359" i="13"/>
  <c r="Z359" i="13"/>
  <c r="AA359" i="13"/>
  <c r="AB359" i="13"/>
  <c r="AC359" i="13"/>
  <c r="AD359" i="13"/>
  <c r="AE359" i="13"/>
  <c r="AF359" i="13"/>
  <c r="AG359" i="13"/>
  <c r="AH359" i="13"/>
  <c r="AI359" i="13"/>
  <c r="AJ359" i="13"/>
  <c r="AK359" i="13"/>
  <c r="AL359" i="13"/>
  <c r="G360" i="13"/>
  <c r="H360" i="13"/>
  <c r="I360" i="13"/>
  <c r="J360" i="13"/>
  <c r="K360" i="13"/>
  <c r="L360" i="13"/>
  <c r="M360" i="13"/>
  <c r="N360" i="13"/>
  <c r="O360" i="13"/>
  <c r="P360" i="13"/>
  <c r="Q360" i="13"/>
  <c r="R360" i="13"/>
  <c r="S360" i="13"/>
  <c r="T360" i="13"/>
  <c r="U360" i="13"/>
  <c r="V360" i="13"/>
  <c r="W360" i="13"/>
  <c r="X360" i="13"/>
  <c r="Y360" i="13"/>
  <c r="Z360" i="13"/>
  <c r="AA360" i="13"/>
  <c r="AB360" i="13"/>
  <c r="AC360" i="13"/>
  <c r="AD360" i="13"/>
  <c r="AE360" i="13"/>
  <c r="AF360" i="13"/>
  <c r="AG360" i="13"/>
  <c r="AH360" i="13"/>
  <c r="AI360" i="13"/>
  <c r="AJ360" i="13"/>
  <c r="AK360" i="13"/>
  <c r="AL360" i="13"/>
  <c r="G361" i="13"/>
  <c r="H361" i="13"/>
  <c r="I361" i="13"/>
  <c r="J361" i="13"/>
  <c r="K361" i="13"/>
  <c r="L361" i="13"/>
  <c r="M361" i="13"/>
  <c r="N361" i="13"/>
  <c r="O361" i="13"/>
  <c r="P361" i="13"/>
  <c r="Q361" i="13"/>
  <c r="R361" i="13"/>
  <c r="S361" i="13"/>
  <c r="T361" i="13"/>
  <c r="U361" i="13"/>
  <c r="V361" i="13"/>
  <c r="W361" i="13"/>
  <c r="X361" i="13"/>
  <c r="Y361" i="13"/>
  <c r="Z361" i="13"/>
  <c r="AA361" i="13"/>
  <c r="AB361" i="13"/>
  <c r="AC361" i="13"/>
  <c r="AD361" i="13"/>
  <c r="AE361" i="13"/>
  <c r="AF361" i="13"/>
  <c r="AG361" i="13"/>
  <c r="AH361" i="13"/>
  <c r="AI361" i="13"/>
  <c r="AJ361" i="13"/>
  <c r="AK361" i="13"/>
  <c r="AL361" i="13"/>
  <c r="G362" i="13"/>
  <c r="H362" i="13"/>
  <c r="I362" i="13"/>
  <c r="J362" i="13"/>
  <c r="K362" i="13"/>
  <c r="L362" i="13"/>
  <c r="M362" i="13"/>
  <c r="N362" i="13"/>
  <c r="O362" i="13"/>
  <c r="P362" i="13"/>
  <c r="Q362" i="13"/>
  <c r="R362" i="13"/>
  <c r="S362" i="13"/>
  <c r="T362" i="13"/>
  <c r="U362" i="13"/>
  <c r="V362" i="13"/>
  <c r="W362" i="13"/>
  <c r="X362" i="13"/>
  <c r="Y362" i="13"/>
  <c r="Z362" i="13"/>
  <c r="AA362" i="13"/>
  <c r="AB362" i="13"/>
  <c r="AC362" i="13"/>
  <c r="AD362" i="13"/>
  <c r="AE362" i="13"/>
  <c r="AF362" i="13"/>
  <c r="AG362" i="13"/>
  <c r="AH362" i="13"/>
  <c r="AI362" i="13"/>
  <c r="AJ362" i="13"/>
  <c r="AK362" i="13"/>
  <c r="AL362" i="13"/>
  <c r="G363" i="13"/>
  <c r="H363" i="13"/>
  <c r="I363" i="13"/>
  <c r="J363" i="13"/>
  <c r="K363" i="13"/>
  <c r="L363" i="13"/>
  <c r="M363" i="13"/>
  <c r="N363" i="13"/>
  <c r="O363" i="13"/>
  <c r="P363" i="13"/>
  <c r="Q363" i="13"/>
  <c r="R363" i="13"/>
  <c r="S363" i="13"/>
  <c r="T363" i="13"/>
  <c r="U363" i="13"/>
  <c r="V363" i="13"/>
  <c r="W363" i="13"/>
  <c r="X363" i="13"/>
  <c r="Y363" i="13"/>
  <c r="Z363" i="13"/>
  <c r="AA363" i="13"/>
  <c r="AB363" i="13"/>
  <c r="AC363" i="13"/>
  <c r="AD363" i="13"/>
  <c r="AE363" i="13"/>
  <c r="AF363" i="13"/>
  <c r="AG363" i="13"/>
  <c r="AH363" i="13"/>
  <c r="AI363" i="13"/>
  <c r="AJ363" i="13"/>
  <c r="AK363" i="13"/>
  <c r="AL363" i="13"/>
  <c r="G364" i="13"/>
  <c r="H364" i="13"/>
  <c r="I364" i="13"/>
  <c r="J364" i="13"/>
  <c r="K364" i="13"/>
  <c r="L364" i="13"/>
  <c r="M364" i="13"/>
  <c r="N364" i="13"/>
  <c r="O364" i="13"/>
  <c r="P364" i="13"/>
  <c r="Q364" i="13"/>
  <c r="R364" i="13"/>
  <c r="S364" i="13"/>
  <c r="T364" i="13"/>
  <c r="U364" i="13"/>
  <c r="V364" i="13"/>
  <c r="W364" i="13"/>
  <c r="X364" i="13"/>
  <c r="Y364" i="13"/>
  <c r="Z364" i="13"/>
  <c r="AA364" i="13"/>
  <c r="AB364" i="13"/>
  <c r="AC364" i="13"/>
  <c r="AD364" i="13"/>
  <c r="AE364" i="13"/>
  <c r="AF364" i="13"/>
  <c r="AG364" i="13"/>
  <c r="AH364" i="13"/>
  <c r="AI364" i="13"/>
  <c r="AJ364" i="13"/>
  <c r="AK364" i="13"/>
  <c r="AL364" i="13"/>
  <c r="G365" i="13"/>
  <c r="H365" i="13"/>
  <c r="I365" i="13"/>
  <c r="J365" i="13"/>
  <c r="K365" i="13"/>
  <c r="L365" i="13"/>
  <c r="M365" i="13"/>
  <c r="N365" i="13"/>
  <c r="O365" i="13"/>
  <c r="P365" i="13"/>
  <c r="Q365" i="13"/>
  <c r="R365" i="13"/>
  <c r="S365" i="13"/>
  <c r="T365" i="13"/>
  <c r="U365" i="13"/>
  <c r="V365" i="13"/>
  <c r="W365" i="13"/>
  <c r="X365" i="13"/>
  <c r="Y365" i="13"/>
  <c r="Z365" i="13"/>
  <c r="AA365" i="13"/>
  <c r="AB365" i="13"/>
  <c r="AC365" i="13"/>
  <c r="AD365" i="13"/>
  <c r="AE365" i="13"/>
  <c r="AF365" i="13"/>
  <c r="AG365" i="13"/>
  <c r="AH365" i="13"/>
  <c r="AI365" i="13"/>
  <c r="AJ365" i="13"/>
  <c r="AK365" i="13"/>
  <c r="AL365" i="13"/>
  <c r="G366" i="13"/>
  <c r="H366" i="13"/>
  <c r="I366" i="13"/>
  <c r="J366" i="13"/>
  <c r="K366" i="13"/>
  <c r="L366" i="13"/>
  <c r="M366" i="13"/>
  <c r="N366" i="13"/>
  <c r="O366" i="13"/>
  <c r="P366" i="13"/>
  <c r="Q366" i="13"/>
  <c r="R366" i="13"/>
  <c r="S366" i="13"/>
  <c r="T366" i="13"/>
  <c r="U366" i="13"/>
  <c r="V366" i="13"/>
  <c r="W366" i="13"/>
  <c r="X366" i="13"/>
  <c r="Y366" i="13"/>
  <c r="Z366" i="13"/>
  <c r="AA366" i="13"/>
  <c r="AB366" i="13"/>
  <c r="AC366" i="13"/>
  <c r="AD366" i="13"/>
  <c r="AE366" i="13"/>
  <c r="AF366" i="13"/>
  <c r="AG366" i="13"/>
  <c r="AH366" i="13"/>
  <c r="AI366" i="13"/>
  <c r="AJ366" i="13"/>
  <c r="AK366" i="13"/>
  <c r="AL366" i="13"/>
  <c r="G367" i="13"/>
  <c r="H367" i="13"/>
  <c r="I367" i="13"/>
  <c r="J367" i="13"/>
  <c r="K367" i="13"/>
  <c r="L367" i="13"/>
  <c r="M367" i="13"/>
  <c r="N367" i="13"/>
  <c r="O367" i="13"/>
  <c r="P367" i="13"/>
  <c r="Q367" i="13"/>
  <c r="R367" i="13"/>
  <c r="S367" i="13"/>
  <c r="T367" i="13"/>
  <c r="U367" i="13"/>
  <c r="V367" i="13"/>
  <c r="W367" i="13"/>
  <c r="X367" i="13"/>
  <c r="Y367" i="13"/>
  <c r="Z367" i="13"/>
  <c r="AA367" i="13"/>
  <c r="AB367" i="13"/>
  <c r="AC367" i="13"/>
  <c r="AD367" i="13"/>
  <c r="AE367" i="13"/>
  <c r="AF367" i="13"/>
  <c r="AG367" i="13"/>
  <c r="AH367" i="13"/>
  <c r="AI367" i="13"/>
  <c r="AJ367" i="13"/>
  <c r="AK367" i="13"/>
  <c r="AL367" i="13"/>
  <c r="F368" i="13"/>
  <c r="G368" i="13"/>
  <c r="H368" i="13"/>
  <c r="I368" i="13"/>
  <c r="J368" i="13"/>
  <c r="K368" i="13"/>
  <c r="L368" i="13"/>
  <c r="M368" i="13"/>
  <c r="N368" i="13"/>
  <c r="O368" i="13"/>
  <c r="P368" i="13"/>
  <c r="Q368" i="13"/>
  <c r="R368" i="13"/>
  <c r="S368" i="13"/>
  <c r="T368" i="13"/>
  <c r="U368" i="13"/>
  <c r="V368" i="13"/>
  <c r="W368" i="13"/>
  <c r="X368" i="13"/>
  <c r="Y368" i="13"/>
  <c r="Z368" i="13"/>
  <c r="AA368" i="13"/>
  <c r="AB368" i="13"/>
  <c r="AC368" i="13"/>
  <c r="AD368" i="13"/>
  <c r="AE368" i="13"/>
  <c r="AF368" i="13"/>
  <c r="AG368" i="13"/>
  <c r="AH368" i="13"/>
  <c r="AI368" i="13"/>
  <c r="AJ368" i="13"/>
  <c r="AK368" i="13"/>
  <c r="AL368" i="13"/>
  <c r="G369" i="13"/>
  <c r="H369" i="13"/>
  <c r="I369" i="13"/>
  <c r="J369" i="13"/>
  <c r="K369" i="13"/>
  <c r="L369" i="13"/>
  <c r="M369" i="13"/>
  <c r="N369" i="13"/>
  <c r="O369" i="13"/>
  <c r="P369" i="13"/>
  <c r="Q369" i="13"/>
  <c r="R369" i="13"/>
  <c r="S369" i="13"/>
  <c r="T369" i="13"/>
  <c r="U369" i="13"/>
  <c r="V369" i="13"/>
  <c r="W369" i="13"/>
  <c r="X369" i="13"/>
  <c r="Y369" i="13"/>
  <c r="Z369" i="13"/>
  <c r="AA369" i="13"/>
  <c r="AB369" i="13"/>
  <c r="AC369" i="13"/>
  <c r="AD369" i="13"/>
  <c r="AE369" i="13"/>
  <c r="AF369" i="13"/>
  <c r="AG369" i="13"/>
  <c r="AH369" i="13"/>
  <c r="AI369" i="13"/>
  <c r="AJ369" i="13"/>
  <c r="AK369" i="13"/>
  <c r="AL369" i="13"/>
  <c r="G370" i="13"/>
  <c r="H370" i="13"/>
  <c r="I370" i="13"/>
  <c r="J370" i="13"/>
  <c r="K370" i="13"/>
  <c r="L370" i="13"/>
  <c r="M370" i="13"/>
  <c r="N370" i="13"/>
  <c r="O370" i="13"/>
  <c r="P370" i="13"/>
  <c r="Q370" i="13"/>
  <c r="R370" i="13"/>
  <c r="S370" i="13"/>
  <c r="T370" i="13"/>
  <c r="U370" i="13"/>
  <c r="V370" i="13"/>
  <c r="W370" i="13"/>
  <c r="X370" i="13"/>
  <c r="Y370" i="13"/>
  <c r="Z370" i="13"/>
  <c r="AA370" i="13"/>
  <c r="AB370" i="13"/>
  <c r="AC370" i="13"/>
  <c r="AD370" i="13"/>
  <c r="AE370" i="13"/>
  <c r="AF370" i="13"/>
  <c r="AG370" i="13"/>
  <c r="AH370" i="13"/>
  <c r="AI370" i="13"/>
  <c r="AJ370" i="13"/>
  <c r="AK370" i="13"/>
  <c r="AL370" i="13"/>
  <c r="G371" i="13"/>
  <c r="H371" i="13"/>
  <c r="I371" i="13"/>
  <c r="J371" i="13"/>
  <c r="K371" i="13"/>
  <c r="L371" i="13"/>
  <c r="M371" i="13"/>
  <c r="N371" i="13"/>
  <c r="O371" i="13"/>
  <c r="P371" i="13"/>
  <c r="Q371" i="13"/>
  <c r="R371" i="13"/>
  <c r="S371" i="13"/>
  <c r="T371" i="13"/>
  <c r="U371" i="13"/>
  <c r="V371" i="13"/>
  <c r="W371" i="13"/>
  <c r="X371" i="13"/>
  <c r="Y371" i="13"/>
  <c r="Z371" i="13"/>
  <c r="AA371" i="13"/>
  <c r="AB371" i="13"/>
  <c r="AC371" i="13"/>
  <c r="AD371" i="13"/>
  <c r="AE371" i="13"/>
  <c r="AF371" i="13"/>
  <c r="AG371" i="13"/>
  <c r="AH371" i="13"/>
  <c r="AI371" i="13"/>
  <c r="AJ371" i="13"/>
  <c r="AK371" i="13"/>
  <c r="AL371" i="13"/>
  <c r="G372" i="13"/>
  <c r="H372" i="13"/>
  <c r="I372" i="13"/>
  <c r="J372" i="13"/>
  <c r="K372" i="13"/>
  <c r="L372" i="13"/>
  <c r="M372" i="13"/>
  <c r="N372" i="13"/>
  <c r="O372" i="13"/>
  <c r="P372" i="13"/>
  <c r="Q372" i="13"/>
  <c r="R372" i="13"/>
  <c r="S372" i="13"/>
  <c r="T372" i="13"/>
  <c r="U372" i="13"/>
  <c r="V372" i="13"/>
  <c r="W372" i="13"/>
  <c r="X372" i="13"/>
  <c r="Y372" i="13"/>
  <c r="Z372" i="13"/>
  <c r="AA372" i="13"/>
  <c r="AB372" i="13"/>
  <c r="AC372" i="13"/>
  <c r="AD372" i="13"/>
  <c r="AE372" i="13"/>
  <c r="AF372" i="13"/>
  <c r="AG372" i="13"/>
  <c r="AH372" i="13"/>
  <c r="AI372" i="13"/>
  <c r="AJ372" i="13"/>
  <c r="AK372" i="13"/>
  <c r="AL372" i="13"/>
  <c r="G373" i="13"/>
  <c r="H373" i="13"/>
  <c r="I373" i="13"/>
  <c r="J373" i="13"/>
  <c r="K373" i="13"/>
  <c r="L373" i="13"/>
  <c r="M373" i="13"/>
  <c r="N373" i="13"/>
  <c r="O373" i="13"/>
  <c r="P373" i="13"/>
  <c r="Q373" i="13"/>
  <c r="R373" i="13"/>
  <c r="S373" i="13"/>
  <c r="T373" i="13"/>
  <c r="U373" i="13"/>
  <c r="V373" i="13"/>
  <c r="W373" i="13"/>
  <c r="X373" i="13"/>
  <c r="Y373" i="13"/>
  <c r="Z373" i="13"/>
  <c r="AA373" i="13"/>
  <c r="AB373" i="13"/>
  <c r="AC373" i="13"/>
  <c r="AD373" i="13"/>
  <c r="AE373" i="13"/>
  <c r="AF373" i="13"/>
  <c r="AG373" i="13"/>
  <c r="AH373" i="13"/>
  <c r="AI373" i="13"/>
  <c r="AJ373" i="13"/>
  <c r="AK373" i="13"/>
  <c r="AL373" i="13"/>
  <c r="AN338" i="13"/>
  <c r="AN339" i="13"/>
  <c r="AN340" i="13"/>
  <c r="AN341" i="13"/>
  <c r="AN342" i="13"/>
  <c r="AN343" i="13"/>
  <c r="AN344" i="13"/>
  <c r="AN345" i="13"/>
  <c r="AN346" i="13"/>
  <c r="AN347" i="13"/>
  <c r="AN348" i="13"/>
  <c r="AN349" i="13"/>
  <c r="AN350" i="13"/>
  <c r="AN351" i="13"/>
  <c r="AN352" i="13"/>
  <c r="AN353" i="13"/>
  <c r="AN354" i="13"/>
  <c r="AN355" i="13"/>
  <c r="AN356" i="13"/>
  <c r="AN357" i="13"/>
  <c r="AN359" i="13"/>
  <c r="AN360" i="13"/>
  <c r="AN361" i="13"/>
  <c r="AN362" i="13"/>
  <c r="AN363" i="13"/>
  <c r="AN364" i="13"/>
  <c r="AN365" i="13"/>
  <c r="AN366" i="13"/>
  <c r="AN367" i="13"/>
  <c r="AN368" i="13"/>
  <c r="AN369" i="13"/>
  <c r="AN370" i="13"/>
  <c r="AN371" i="13"/>
  <c r="AN372" i="13"/>
  <c r="AN373" i="13"/>
  <c r="AN374" i="13"/>
  <c r="AN375" i="13"/>
  <c r="AN314" i="13"/>
  <c r="AN315" i="13"/>
  <c r="AN317" i="13"/>
  <c r="AN318" i="13"/>
  <c r="AN319" i="13"/>
  <c r="AN320" i="13"/>
  <c r="AN321" i="13"/>
  <c r="AN322" i="13"/>
  <c r="AN323" i="13"/>
  <c r="AN324" i="13"/>
  <c r="AN325" i="13"/>
  <c r="AN326" i="13"/>
  <c r="AN327" i="13"/>
  <c r="AN328" i="13"/>
  <c r="AN329" i="13"/>
  <c r="AN330" i="13"/>
  <c r="AN331" i="13"/>
  <c r="AN332" i="13"/>
  <c r="AN333" i="13"/>
  <c r="AN334" i="13"/>
  <c r="AN335" i="13"/>
  <c r="AN336" i="13"/>
  <c r="AN313" i="13"/>
  <c r="I313" i="13"/>
  <c r="J313" i="13"/>
  <c r="K313" i="13"/>
  <c r="L313" i="13"/>
  <c r="M313" i="13"/>
  <c r="N313" i="13"/>
  <c r="O313" i="13"/>
  <c r="P313" i="13"/>
  <c r="Q313" i="13"/>
  <c r="R313" i="13"/>
  <c r="S313" i="13"/>
  <c r="T313" i="13"/>
  <c r="U313" i="13"/>
  <c r="V313" i="13"/>
  <c r="W313" i="13"/>
  <c r="X313" i="13"/>
  <c r="Y313" i="13"/>
  <c r="Z313" i="13"/>
  <c r="AA313" i="13"/>
  <c r="AB313" i="13"/>
  <c r="AC313" i="13"/>
  <c r="AD313" i="13"/>
  <c r="AE313" i="13"/>
  <c r="AF313" i="13"/>
  <c r="AG313" i="13"/>
  <c r="AH313" i="13"/>
  <c r="AI313" i="13"/>
  <c r="AJ313" i="13"/>
  <c r="AK313" i="13"/>
  <c r="AL313" i="13"/>
  <c r="H313" i="13"/>
  <c r="G313" i="13"/>
  <c r="F313" i="13"/>
  <c r="B338" i="13"/>
  <c r="C338" i="13"/>
  <c r="D338" i="13"/>
  <c r="E338" i="13"/>
  <c r="B339" i="13"/>
  <c r="C339" i="13"/>
  <c r="D339" i="13"/>
  <c r="E339" i="13"/>
  <c r="B340" i="13"/>
  <c r="C340" i="13"/>
  <c r="D340" i="13"/>
  <c r="E340" i="13"/>
  <c r="B341" i="13"/>
  <c r="C341" i="13"/>
  <c r="D341" i="13"/>
  <c r="E341" i="13"/>
  <c r="B342" i="13"/>
  <c r="C342" i="13"/>
  <c r="D342" i="13"/>
  <c r="E342" i="13"/>
  <c r="B343" i="13"/>
  <c r="C343" i="13"/>
  <c r="D343" i="13"/>
  <c r="E343" i="13"/>
  <c r="B344" i="13"/>
  <c r="C344" i="13"/>
  <c r="D344" i="13"/>
  <c r="E344" i="13"/>
  <c r="B345" i="13"/>
  <c r="C345" i="13"/>
  <c r="D345" i="13"/>
  <c r="E345" i="13"/>
  <c r="B346" i="13"/>
  <c r="C346" i="13"/>
  <c r="D346" i="13"/>
  <c r="E346" i="13"/>
  <c r="B347" i="13"/>
  <c r="C347" i="13"/>
  <c r="D347" i="13"/>
  <c r="E347" i="13"/>
  <c r="B348" i="13"/>
  <c r="C348" i="13"/>
  <c r="D348" i="13"/>
  <c r="E348" i="13"/>
  <c r="B349" i="13"/>
  <c r="C349" i="13"/>
  <c r="D349" i="13"/>
  <c r="E349" i="13"/>
  <c r="B350" i="13"/>
  <c r="C350" i="13"/>
  <c r="D350" i="13"/>
  <c r="E350" i="13"/>
  <c r="B351" i="13"/>
  <c r="C351" i="13"/>
  <c r="D351" i="13"/>
  <c r="E351" i="13"/>
  <c r="B352" i="13"/>
  <c r="C352" i="13"/>
  <c r="D352" i="13"/>
  <c r="E352" i="13"/>
  <c r="B353" i="13"/>
  <c r="C353" i="13"/>
  <c r="D353" i="13"/>
  <c r="E353" i="13"/>
  <c r="B354" i="13"/>
  <c r="C354" i="13"/>
  <c r="D354" i="13"/>
  <c r="E354" i="13"/>
  <c r="B355" i="13"/>
  <c r="C355" i="13"/>
  <c r="D355" i="13"/>
  <c r="E355" i="13"/>
  <c r="B356" i="13"/>
  <c r="C356" i="13"/>
  <c r="D356" i="13"/>
  <c r="E356" i="13"/>
  <c r="B357" i="13"/>
  <c r="C357" i="13"/>
  <c r="D357" i="13"/>
  <c r="E357" i="13"/>
  <c r="B359" i="13"/>
  <c r="C359" i="13"/>
  <c r="D359" i="13"/>
  <c r="E359" i="13"/>
  <c r="B360" i="13"/>
  <c r="C360" i="13"/>
  <c r="D360" i="13"/>
  <c r="E360" i="13"/>
  <c r="B361" i="13"/>
  <c r="C361" i="13"/>
  <c r="D361" i="13"/>
  <c r="E361" i="13"/>
  <c r="B362" i="13"/>
  <c r="C362" i="13"/>
  <c r="D362" i="13"/>
  <c r="E362" i="13"/>
  <c r="B363" i="13"/>
  <c r="C363" i="13"/>
  <c r="D363" i="13"/>
  <c r="E363" i="13"/>
  <c r="B364" i="13"/>
  <c r="C364" i="13"/>
  <c r="D364" i="13"/>
  <c r="E364" i="13"/>
  <c r="B365" i="13"/>
  <c r="C365" i="13"/>
  <c r="D365" i="13"/>
  <c r="E365" i="13"/>
  <c r="B366" i="13"/>
  <c r="C366" i="13"/>
  <c r="D366" i="13"/>
  <c r="E366" i="13"/>
  <c r="B367" i="13"/>
  <c r="C367" i="13"/>
  <c r="D367" i="13"/>
  <c r="E367" i="13"/>
  <c r="B368" i="13"/>
  <c r="C368" i="13"/>
  <c r="D368" i="13"/>
  <c r="E368" i="13"/>
  <c r="B369" i="13"/>
  <c r="C369" i="13"/>
  <c r="D369" i="13"/>
  <c r="E369" i="13"/>
  <c r="B370" i="13"/>
  <c r="C370" i="13"/>
  <c r="D370" i="13"/>
  <c r="E370" i="13"/>
  <c r="B371" i="13"/>
  <c r="C371" i="13"/>
  <c r="D371" i="13"/>
  <c r="E371" i="13"/>
  <c r="B372" i="13"/>
  <c r="C372" i="13"/>
  <c r="D372" i="13"/>
  <c r="E372" i="13"/>
  <c r="B373" i="13"/>
  <c r="C373" i="13"/>
  <c r="D373" i="13"/>
  <c r="E373" i="13"/>
  <c r="B374" i="13"/>
  <c r="C374" i="13"/>
  <c r="D374" i="13"/>
  <c r="E374" i="13"/>
  <c r="B375" i="13"/>
  <c r="C375" i="13"/>
  <c r="D375" i="13"/>
  <c r="E375" i="13"/>
  <c r="B376" i="13"/>
  <c r="C376" i="13"/>
  <c r="D376" i="13"/>
  <c r="E376" i="13"/>
  <c r="B377" i="13"/>
  <c r="C377" i="13"/>
  <c r="D377" i="13"/>
  <c r="E377" i="13"/>
  <c r="B378" i="13"/>
  <c r="C378" i="13"/>
  <c r="D378" i="13"/>
  <c r="E378" i="13"/>
  <c r="B379" i="13"/>
  <c r="C379" i="13"/>
  <c r="D379" i="13"/>
  <c r="E379" i="13"/>
  <c r="B380" i="13"/>
  <c r="C380" i="13"/>
  <c r="D380" i="13"/>
  <c r="E380" i="13"/>
  <c r="B381" i="13"/>
  <c r="C381" i="13"/>
  <c r="D381" i="13"/>
  <c r="E381" i="13"/>
  <c r="B382" i="13"/>
  <c r="C382" i="13"/>
  <c r="D382" i="13"/>
  <c r="E382" i="13"/>
  <c r="B383" i="13"/>
  <c r="C383" i="13"/>
  <c r="D383" i="13"/>
  <c r="E383" i="13"/>
  <c r="B384" i="13"/>
  <c r="C384" i="13"/>
  <c r="D384" i="13"/>
  <c r="E384" i="13"/>
  <c r="B385" i="13"/>
  <c r="C385" i="13"/>
  <c r="D385" i="13"/>
  <c r="E385" i="13"/>
  <c r="B386" i="13"/>
  <c r="C386" i="13"/>
  <c r="D386" i="13"/>
  <c r="E386" i="13"/>
  <c r="B387" i="13"/>
  <c r="C387" i="13"/>
  <c r="D387" i="13"/>
  <c r="E387" i="13"/>
  <c r="B388" i="13"/>
  <c r="C388" i="13"/>
  <c r="D388" i="13"/>
  <c r="E388" i="13"/>
  <c r="B389" i="13"/>
  <c r="C389" i="13"/>
  <c r="D389" i="13"/>
  <c r="E389" i="13"/>
  <c r="B390" i="13"/>
  <c r="C390" i="13"/>
  <c r="D390" i="13"/>
  <c r="E390" i="13"/>
  <c r="B391" i="13"/>
  <c r="C391" i="13"/>
  <c r="D391" i="13"/>
  <c r="E391" i="13"/>
  <c r="B392" i="13"/>
  <c r="C392" i="13"/>
  <c r="D392" i="13"/>
  <c r="E392" i="13"/>
  <c r="B393" i="13"/>
  <c r="C393" i="13"/>
  <c r="D393" i="13"/>
  <c r="E393" i="13"/>
  <c r="B394" i="13"/>
  <c r="C394" i="13"/>
  <c r="D394" i="13"/>
  <c r="E394" i="13"/>
  <c r="B395" i="13"/>
  <c r="C395" i="13"/>
  <c r="D395" i="13"/>
  <c r="E395" i="13"/>
  <c r="B396" i="13"/>
  <c r="C396" i="13"/>
  <c r="D396" i="13"/>
  <c r="E396" i="13"/>
  <c r="B397" i="13"/>
  <c r="C397" i="13"/>
  <c r="D397" i="13"/>
  <c r="E397" i="13"/>
  <c r="B398" i="13"/>
  <c r="C398" i="13"/>
  <c r="D398" i="13"/>
  <c r="E398" i="13"/>
  <c r="B399" i="13"/>
  <c r="C399" i="13"/>
  <c r="D399" i="13"/>
  <c r="E399" i="13"/>
  <c r="B400" i="13"/>
  <c r="C400" i="13"/>
  <c r="D400" i="13"/>
  <c r="E400" i="13"/>
  <c r="B401" i="13"/>
  <c r="C401" i="13"/>
  <c r="D401" i="13"/>
  <c r="E401" i="13"/>
  <c r="B402" i="13"/>
  <c r="C402" i="13"/>
  <c r="D402" i="13"/>
  <c r="E402" i="13"/>
  <c r="B403" i="13"/>
  <c r="C403" i="13"/>
  <c r="D403" i="13"/>
  <c r="E403" i="13"/>
  <c r="B404" i="13"/>
  <c r="C404" i="13"/>
  <c r="D404" i="13"/>
  <c r="E404" i="13"/>
  <c r="B405" i="13"/>
  <c r="C405" i="13"/>
  <c r="D405" i="13"/>
  <c r="E405" i="13"/>
  <c r="B406" i="13"/>
  <c r="C406" i="13"/>
  <c r="D406" i="13"/>
  <c r="E406" i="13"/>
  <c r="B407" i="13"/>
  <c r="C407" i="13"/>
  <c r="D407" i="13"/>
  <c r="E407" i="13"/>
  <c r="B408" i="13"/>
  <c r="C408" i="13"/>
  <c r="D408" i="13"/>
  <c r="E408" i="13"/>
  <c r="B409" i="13"/>
  <c r="C409" i="13"/>
  <c r="D409" i="13"/>
  <c r="E409" i="13"/>
  <c r="B410" i="13"/>
  <c r="C410" i="13"/>
  <c r="D410" i="13"/>
  <c r="E410" i="13"/>
  <c r="B411" i="13"/>
  <c r="C411" i="13"/>
  <c r="D411" i="13"/>
  <c r="E411" i="13"/>
  <c r="B412" i="13"/>
  <c r="C412" i="13"/>
  <c r="D412" i="13"/>
  <c r="E412" i="13"/>
  <c r="B413" i="13"/>
  <c r="C413" i="13"/>
  <c r="D413" i="13"/>
  <c r="E413" i="13"/>
  <c r="B414" i="13"/>
  <c r="C414" i="13"/>
  <c r="D414" i="13"/>
  <c r="E414" i="13"/>
  <c r="B415" i="13"/>
  <c r="C415" i="13"/>
  <c r="D415" i="13"/>
  <c r="E415" i="13"/>
  <c r="B416" i="13"/>
  <c r="C416" i="13"/>
  <c r="D416" i="13"/>
  <c r="E416" i="13"/>
  <c r="B417" i="13"/>
  <c r="C417" i="13"/>
  <c r="D417" i="13"/>
  <c r="E417" i="13"/>
  <c r="B418" i="13"/>
  <c r="C418" i="13"/>
  <c r="D418" i="13"/>
  <c r="E418" i="13"/>
  <c r="B419" i="13"/>
  <c r="C419" i="13"/>
  <c r="D419" i="13"/>
  <c r="E419" i="13"/>
  <c r="B420" i="13"/>
  <c r="C420" i="13"/>
  <c r="D420" i="13"/>
  <c r="E420" i="13"/>
  <c r="B421" i="13"/>
  <c r="C421" i="13"/>
  <c r="D421" i="13"/>
  <c r="E421" i="13"/>
  <c r="B422" i="13"/>
  <c r="C422" i="13"/>
  <c r="D422" i="13"/>
  <c r="E422" i="13"/>
  <c r="B423" i="13"/>
  <c r="C423" i="13"/>
  <c r="D423" i="13"/>
  <c r="E423" i="13"/>
  <c r="B424" i="13"/>
  <c r="C424" i="13"/>
  <c r="D424" i="13"/>
  <c r="E424" i="13"/>
  <c r="B425" i="13"/>
  <c r="C425" i="13"/>
  <c r="D425" i="13"/>
  <c r="E425" i="13"/>
  <c r="B426" i="13"/>
  <c r="C426" i="13"/>
  <c r="D426" i="13"/>
  <c r="E426" i="13"/>
  <c r="I207" i="13"/>
  <c r="J207" i="13"/>
  <c r="K207" i="13"/>
  <c r="L207" i="13"/>
  <c r="M207" i="13"/>
  <c r="N207" i="13"/>
  <c r="O207" i="13"/>
  <c r="P207" i="13"/>
  <c r="Q207" i="13"/>
  <c r="R207" i="13"/>
  <c r="S207" i="13"/>
  <c r="T207" i="13"/>
  <c r="U207" i="13"/>
  <c r="V207" i="13"/>
  <c r="W207" i="13"/>
  <c r="X207" i="13"/>
  <c r="Y207" i="13"/>
  <c r="Z207" i="13"/>
  <c r="AA207" i="13"/>
  <c r="AB207" i="13"/>
  <c r="AC207" i="13"/>
  <c r="AD207" i="13"/>
  <c r="AE207" i="13"/>
  <c r="AF207" i="13"/>
  <c r="AG207" i="13"/>
  <c r="AH207" i="13"/>
  <c r="AI207" i="13"/>
  <c r="AJ207" i="13"/>
  <c r="AK207" i="13"/>
  <c r="AL207" i="13"/>
  <c r="I208" i="13"/>
  <c r="J208" i="13"/>
  <c r="K208" i="13"/>
  <c r="L208" i="13"/>
  <c r="M208" i="13"/>
  <c r="N208" i="13"/>
  <c r="O208" i="13"/>
  <c r="P208" i="13"/>
  <c r="Q208" i="13"/>
  <c r="R208" i="13"/>
  <c r="S208" i="13"/>
  <c r="T208" i="13"/>
  <c r="U208" i="13"/>
  <c r="V208" i="13"/>
  <c r="W208" i="13"/>
  <c r="X208" i="13"/>
  <c r="Y208" i="13"/>
  <c r="Z208" i="13"/>
  <c r="AA208" i="13"/>
  <c r="AB208" i="13"/>
  <c r="AC208" i="13"/>
  <c r="AD208" i="13"/>
  <c r="AE208" i="13"/>
  <c r="AF208" i="13"/>
  <c r="AG208" i="13"/>
  <c r="AH208" i="13"/>
  <c r="AI208" i="13"/>
  <c r="AJ208" i="13"/>
  <c r="AK208" i="13"/>
  <c r="AL208" i="13"/>
  <c r="I209" i="13"/>
  <c r="J209" i="13"/>
  <c r="K209" i="13"/>
  <c r="L209" i="13"/>
  <c r="M209" i="13"/>
  <c r="N209" i="13"/>
  <c r="O209" i="13"/>
  <c r="P209" i="13"/>
  <c r="Q209" i="13"/>
  <c r="R209" i="13"/>
  <c r="S209" i="13"/>
  <c r="T209" i="13"/>
  <c r="U209" i="13"/>
  <c r="V209" i="13"/>
  <c r="W209" i="13"/>
  <c r="X209" i="13"/>
  <c r="Y209" i="13"/>
  <c r="Z209" i="13"/>
  <c r="AA209" i="13"/>
  <c r="AB209" i="13"/>
  <c r="AC209" i="13"/>
  <c r="AD209" i="13"/>
  <c r="AE209" i="13"/>
  <c r="AF209" i="13"/>
  <c r="AG209" i="13"/>
  <c r="AH209" i="13"/>
  <c r="AI209" i="13"/>
  <c r="AJ209" i="13"/>
  <c r="AK209" i="13"/>
  <c r="AL209" i="13"/>
  <c r="I210" i="13"/>
  <c r="J210" i="13"/>
  <c r="K210" i="13"/>
  <c r="L210" i="13"/>
  <c r="M210" i="13"/>
  <c r="N210" i="13"/>
  <c r="O210" i="13"/>
  <c r="P210" i="13"/>
  <c r="Q210" i="13"/>
  <c r="R210" i="13"/>
  <c r="S210" i="13"/>
  <c r="T210" i="13"/>
  <c r="U210" i="13"/>
  <c r="V210" i="13"/>
  <c r="W210" i="13"/>
  <c r="X210" i="13"/>
  <c r="Y210" i="13"/>
  <c r="Z210" i="13"/>
  <c r="AA210" i="13"/>
  <c r="AB210" i="13"/>
  <c r="AC210" i="13"/>
  <c r="AD210" i="13"/>
  <c r="AE210" i="13"/>
  <c r="AF210" i="13"/>
  <c r="AG210" i="13"/>
  <c r="AH210" i="13"/>
  <c r="AI210" i="13"/>
  <c r="AJ210" i="13"/>
  <c r="AK210" i="13"/>
  <c r="AL210" i="13"/>
  <c r="I211" i="13"/>
  <c r="J211" i="13"/>
  <c r="K211" i="13"/>
  <c r="L211" i="13"/>
  <c r="M211" i="13"/>
  <c r="N211" i="13"/>
  <c r="O211" i="13"/>
  <c r="P211" i="13"/>
  <c r="Q211" i="13"/>
  <c r="R211" i="13"/>
  <c r="S211" i="13"/>
  <c r="T211" i="13"/>
  <c r="U211" i="13"/>
  <c r="V211" i="13"/>
  <c r="W211" i="13"/>
  <c r="X211" i="13"/>
  <c r="Y211" i="13"/>
  <c r="Z211" i="13"/>
  <c r="AA211" i="13"/>
  <c r="AB211" i="13"/>
  <c r="AC211" i="13"/>
  <c r="AD211" i="13"/>
  <c r="AE211" i="13"/>
  <c r="AF211" i="13"/>
  <c r="AG211" i="13"/>
  <c r="AH211" i="13"/>
  <c r="AI211" i="13"/>
  <c r="AJ211" i="13"/>
  <c r="AK211" i="13"/>
  <c r="AL211" i="13"/>
  <c r="I212" i="13"/>
  <c r="J212" i="13"/>
  <c r="K212" i="13"/>
  <c r="L212" i="13"/>
  <c r="M212" i="13"/>
  <c r="N212" i="13"/>
  <c r="O212" i="13"/>
  <c r="P212" i="13"/>
  <c r="Q212" i="13"/>
  <c r="R212" i="13"/>
  <c r="S212" i="13"/>
  <c r="T212" i="13"/>
  <c r="U212" i="13"/>
  <c r="V212" i="13"/>
  <c r="W212" i="13"/>
  <c r="X212" i="13"/>
  <c r="Y212" i="13"/>
  <c r="Z212" i="13"/>
  <c r="AA212" i="13"/>
  <c r="AB212" i="13"/>
  <c r="AC212" i="13"/>
  <c r="AD212" i="13"/>
  <c r="AE212" i="13"/>
  <c r="AF212" i="13"/>
  <c r="AG212" i="13"/>
  <c r="AH212" i="13"/>
  <c r="AI212" i="13"/>
  <c r="AJ212" i="13"/>
  <c r="AK212" i="13"/>
  <c r="AL212" i="13"/>
  <c r="I213" i="13"/>
  <c r="J213" i="13"/>
  <c r="K213" i="13"/>
  <c r="L213" i="13"/>
  <c r="M213" i="13"/>
  <c r="N213" i="13"/>
  <c r="O213" i="13"/>
  <c r="P213" i="13"/>
  <c r="Q213" i="13"/>
  <c r="R213" i="13"/>
  <c r="S213" i="13"/>
  <c r="T213" i="13"/>
  <c r="U213" i="13"/>
  <c r="V213" i="13"/>
  <c r="W213" i="13"/>
  <c r="X213" i="13"/>
  <c r="Y213" i="13"/>
  <c r="Z213" i="13"/>
  <c r="AA213" i="13"/>
  <c r="AB213" i="13"/>
  <c r="AC213" i="13"/>
  <c r="AD213" i="13"/>
  <c r="AE213" i="13"/>
  <c r="AF213" i="13"/>
  <c r="AG213" i="13"/>
  <c r="AH213" i="13"/>
  <c r="AI213" i="13"/>
  <c r="AJ213" i="13"/>
  <c r="AK213" i="13"/>
  <c r="AL213" i="13"/>
  <c r="I214" i="13"/>
  <c r="J214" i="13"/>
  <c r="K214" i="13"/>
  <c r="L214" i="13"/>
  <c r="M214" i="13"/>
  <c r="N214" i="13"/>
  <c r="O214" i="13"/>
  <c r="P214" i="13"/>
  <c r="Q214" i="13"/>
  <c r="R214" i="13"/>
  <c r="S214" i="13"/>
  <c r="T214" i="13"/>
  <c r="U214" i="13"/>
  <c r="V214" i="13"/>
  <c r="W214" i="13"/>
  <c r="X214" i="13"/>
  <c r="Y214" i="13"/>
  <c r="Z214" i="13"/>
  <c r="AA214" i="13"/>
  <c r="AB214" i="13"/>
  <c r="AC214" i="13"/>
  <c r="AD214" i="13"/>
  <c r="AE214" i="13"/>
  <c r="AF214" i="13"/>
  <c r="AG214" i="13"/>
  <c r="AH214" i="13"/>
  <c r="AI214" i="13"/>
  <c r="AJ214" i="13"/>
  <c r="AK214" i="13"/>
  <c r="AL214" i="13"/>
  <c r="I215" i="13"/>
  <c r="J215" i="13"/>
  <c r="K215" i="13"/>
  <c r="L215" i="13"/>
  <c r="M215" i="13"/>
  <c r="N215" i="13"/>
  <c r="O215" i="13"/>
  <c r="P215" i="13"/>
  <c r="Q215" i="13"/>
  <c r="R215" i="13"/>
  <c r="S215" i="13"/>
  <c r="T215" i="13"/>
  <c r="U215" i="13"/>
  <c r="V215" i="13"/>
  <c r="W215" i="13"/>
  <c r="X215" i="13"/>
  <c r="Y215" i="13"/>
  <c r="Z215" i="13"/>
  <c r="AA215" i="13"/>
  <c r="AB215" i="13"/>
  <c r="AC215" i="13"/>
  <c r="AD215" i="13"/>
  <c r="AE215" i="13"/>
  <c r="AF215" i="13"/>
  <c r="AG215" i="13"/>
  <c r="AH215" i="13"/>
  <c r="AI215" i="13"/>
  <c r="AJ215" i="13"/>
  <c r="AK215" i="13"/>
  <c r="AL215" i="13"/>
  <c r="I216" i="13"/>
  <c r="J216" i="13"/>
  <c r="K216" i="13"/>
  <c r="L216" i="13"/>
  <c r="M216" i="13"/>
  <c r="N216" i="13"/>
  <c r="O216" i="13"/>
  <c r="P216" i="13"/>
  <c r="Q216" i="13"/>
  <c r="R216" i="13"/>
  <c r="S216" i="13"/>
  <c r="T216" i="13"/>
  <c r="U216" i="13"/>
  <c r="V216" i="13"/>
  <c r="W216" i="13"/>
  <c r="X216" i="13"/>
  <c r="Y216" i="13"/>
  <c r="Z216" i="13"/>
  <c r="AA216" i="13"/>
  <c r="AB216" i="13"/>
  <c r="AC216" i="13"/>
  <c r="AD216" i="13"/>
  <c r="AE216" i="13"/>
  <c r="AF216" i="13"/>
  <c r="AG216" i="13"/>
  <c r="AH216" i="13"/>
  <c r="AI216" i="13"/>
  <c r="AJ216" i="13"/>
  <c r="AK216" i="13"/>
  <c r="AL216" i="13"/>
  <c r="I217" i="13"/>
  <c r="J217" i="13"/>
  <c r="K217" i="13"/>
  <c r="L217" i="13"/>
  <c r="M217" i="13"/>
  <c r="N217" i="13"/>
  <c r="O217" i="13"/>
  <c r="P217" i="13"/>
  <c r="Q217" i="13"/>
  <c r="R217" i="13"/>
  <c r="S217" i="13"/>
  <c r="T217" i="13"/>
  <c r="U217" i="13"/>
  <c r="V217" i="13"/>
  <c r="W217" i="13"/>
  <c r="X217" i="13"/>
  <c r="Y217" i="13"/>
  <c r="Z217" i="13"/>
  <c r="AA217" i="13"/>
  <c r="AB217" i="13"/>
  <c r="AC217" i="13"/>
  <c r="AD217" i="13"/>
  <c r="AE217" i="13"/>
  <c r="AF217" i="13"/>
  <c r="AG217" i="13"/>
  <c r="AH217" i="13"/>
  <c r="AI217" i="13"/>
  <c r="AJ217" i="13"/>
  <c r="AK217" i="13"/>
  <c r="AL217" i="13"/>
  <c r="I218" i="13"/>
  <c r="J218" i="13"/>
  <c r="K218" i="13"/>
  <c r="L218" i="13"/>
  <c r="M218" i="13"/>
  <c r="N218" i="13"/>
  <c r="O218" i="13"/>
  <c r="P218" i="13"/>
  <c r="Q218" i="13"/>
  <c r="R218" i="13"/>
  <c r="S218" i="13"/>
  <c r="T218" i="13"/>
  <c r="U218" i="13"/>
  <c r="V218" i="13"/>
  <c r="W218" i="13"/>
  <c r="X218" i="13"/>
  <c r="Y218" i="13"/>
  <c r="Z218" i="13"/>
  <c r="AA218" i="13"/>
  <c r="AB218" i="13"/>
  <c r="AC218" i="13"/>
  <c r="AD218" i="13"/>
  <c r="AE218" i="13"/>
  <c r="AF218" i="13"/>
  <c r="AG218" i="13"/>
  <c r="AH218" i="13"/>
  <c r="AI218" i="13"/>
  <c r="AJ218" i="13"/>
  <c r="AK218" i="13"/>
  <c r="AL218" i="13"/>
  <c r="I219" i="13"/>
  <c r="J219" i="13"/>
  <c r="K219" i="13"/>
  <c r="L219" i="13"/>
  <c r="M219" i="13"/>
  <c r="N219" i="13"/>
  <c r="O219" i="13"/>
  <c r="P219" i="13"/>
  <c r="Q219" i="13"/>
  <c r="R219" i="13"/>
  <c r="S219" i="13"/>
  <c r="T219" i="13"/>
  <c r="U219" i="13"/>
  <c r="V219" i="13"/>
  <c r="W219" i="13"/>
  <c r="X219" i="13"/>
  <c r="Y219" i="13"/>
  <c r="Z219" i="13"/>
  <c r="AA219" i="13"/>
  <c r="AB219" i="13"/>
  <c r="AC219" i="13"/>
  <c r="AD219" i="13"/>
  <c r="AE219" i="13"/>
  <c r="AF219" i="13"/>
  <c r="AG219" i="13"/>
  <c r="AH219" i="13"/>
  <c r="AI219" i="13"/>
  <c r="AJ219" i="13"/>
  <c r="AK219" i="13"/>
  <c r="AL219" i="13"/>
  <c r="I220" i="13"/>
  <c r="J220" i="13"/>
  <c r="K220" i="13"/>
  <c r="L220" i="13"/>
  <c r="M220" i="13"/>
  <c r="N220" i="13"/>
  <c r="O220" i="13"/>
  <c r="P220" i="13"/>
  <c r="Q220" i="13"/>
  <c r="R220" i="13"/>
  <c r="S220" i="13"/>
  <c r="T220" i="13"/>
  <c r="U220" i="13"/>
  <c r="V220" i="13"/>
  <c r="W220" i="13"/>
  <c r="X220" i="13"/>
  <c r="Y220" i="13"/>
  <c r="Z220" i="13"/>
  <c r="AA220" i="13"/>
  <c r="AB220" i="13"/>
  <c r="AC220" i="13"/>
  <c r="AD220" i="13"/>
  <c r="AE220" i="13"/>
  <c r="AF220" i="13"/>
  <c r="AG220" i="13"/>
  <c r="AH220" i="13"/>
  <c r="AI220" i="13"/>
  <c r="AJ220" i="13"/>
  <c r="AK220" i="13"/>
  <c r="AL220" i="13"/>
  <c r="I221" i="13"/>
  <c r="J221" i="13"/>
  <c r="K221" i="13"/>
  <c r="L221" i="13"/>
  <c r="M221" i="13"/>
  <c r="N221" i="13"/>
  <c r="O221" i="13"/>
  <c r="P221" i="13"/>
  <c r="Q221" i="13"/>
  <c r="R221" i="13"/>
  <c r="S221" i="13"/>
  <c r="T221" i="13"/>
  <c r="U221" i="13"/>
  <c r="V221" i="13"/>
  <c r="W221" i="13"/>
  <c r="X221" i="13"/>
  <c r="Y221" i="13"/>
  <c r="Z221" i="13"/>
  <c r="AA221" i="13"/>
  <c r="AB221" i="13"/>
  <c r="AC221" i="13"/>
  <c r="AD221" i="13"/>
  <c r="AE221" i="13"/>
  <c r="AF221" i="13"/>
  <c r="AG221" i="13"/>
  <c r="AH221" i="13"/>
  <c r="AI221" i="13"/>
  <c r="AJ221" i="13"/>
  <c r="AK221" i="13"/>
  <c r="AL221" i="13"/>
  <c r="I222" i="13"/>
  <c r="J222" i="13"/>
  <c r="K222" i="13"/>
  <c r="L222" i="13"/>
  <c r="M222" i="13"/>
  <c r="N222" i="13"/>
  <c r="O222" i="13"/>
  <c r="P222" i="13"/>
  <c r="Q222" i="13"/>
  <c r="R222" i="13"/>
  <c r="S222" i="13"/>
  <c r="T222" i="13"/>
  <c r="U222" i="13"/>
  <c r="V222" i="13"/>
  <c r="W222" i="13"/>
  <c r="X222" i="13"/>
  <c r="Y222" i="13"/>
  <c r="Z222" i="13"/>
  <c r="AA222" i="13"/>
  <c r="AB222" i="13"/>
  <c r="AC222" i="13"/>
  <c r="AD222" i="13"/>
  <c r="AE222" i="13"/>
  <c r="AF222" i="13"/>
  <c r="AG222" i="13"/>
  <c r="AH222" i="13"/>
  <c r="AI222" i="13"/>
  <c r="AJ222" i="13"/>
  <c r="AK222" i="13"/>
  <c r="AL222" i="13"/>
  <c r="I223" i="13"/>
  <c r="J223" i="13"/>
  <c r="K223" i="13"/>
  <c r="L223" i="13"/>
  <c r="M223" i="13"/>
  <c r="N223" i="13"/>
  <c r="O223" i="13"/>
  <c r="P223" i="13"/>
  <c r="Q223" i="13"/>
  <c r="R223" i="13"/>
  <c r="S223" i="13"/>
  <c r="T223" i="13"/>
  <c r="U223" i="13"/>
  <c r="V223" i="13"/>
  <c r="W223" i="13"/>
  <c r="X223" i="13"/>
  <c r="Y223" i="13"/>
  <c r="Z223" i="13"/>
  <c r="AA223" i="13"/>
  <c r="AB223" i="13"/>
  <c r="AC223" i="13"/>
  <c r="AD223" i="13"/>
  <c r="AE223" i="13"/>
  <c r="AF223" i="13"/>
  <c r="AG223" i="13"/>
  <c r="AH223" i="13"/>
  <c r="AI223" i="13"/>
  <c r="AJ223" i="13"/>
  <c r="AK223" i="13"/>
  <c r="AL223" i="13"/>
  <c r="I224" i="13"/>
  <c r="J224" i="13"/>
  <c r="K224" i="13"/>
  <c r="L224" i="13"/>
  <c r="M224" i="13"/>
  <c r="N224" i="13"/>
  <c r="O224" i="13"/>
  <c r="P224" i="13"/>
  <c r="Q224" i="13"/>
  <c r="R224" i="13"/>
  <c r="S224" i="13"/>
  <c r="T224" i="13"/>
  <c r="U224" i="13"/>
  <c r="V224" i="13"/>
  <c r="W224" i="13"/>
  <c r="X224" i="13"/>
  <c r="Y224" i="13"/>
  <c r="Z224" i="13"/>
  <c r="AA224" i="13"/>
  <c r="AB224" i="13"/>
  <c r="AC224" i="13"/>
  <c r="AD224" i="13"/>
  <c r="AE224" i="13"/>
  <c r="AF224" i="13"/>
  <c r="AG224" i="13"/>
  <c r="AH224" i="13"/>
  <c r="AI224" i="13"/>
  <c r="AJ224" i="13"/>
  <c r="AK224" i="13"/>
  <c r="AL224" i="13"/>
  <c r="I225" i="13"/>
  <c r="J225" i="13"/>
  <c r="K225" i="13"/>
  <c r="L225" i="13"/>
  <c r="M225" i="13"/>
  <c r="N225" i="13"/>
  <c r="O225" i="13"/>
  <c r="P225" i="13"/>
  <c r="Q225" i="13"/>
  <c r="R225" i="13"/>
  <c r="S225" i="13"/>
  <c r="T225" i="13"/>
  <c r="U225" i="13"/>
  <c r="V225" i="13"/>
  <c r="W225" i="13"/>
  <c r="X225" i="13"/>
  <c r="Y225" i="13"/>
  <c r="Z225" i="13"/>
  <c r="AA225" i="13"/>
  <c r="AB225" i="13"/>
  <c r="AC225" i="13"/>
  <c r="AD225" i="13"/>
  <c r="AE225" i="13"/>
  <c r="AF225" i="13"/>
  <c r="AG225" i="13"/>
  <c r="AH225" i="13"/>
  <c r="AI225" i="13"/>
  <c r="AJ225" i="13"/>
  <c r="AK225" i="13"/>
  <c r="AL225" i="13"/>
  <c r="I226" i="13"/>
  <c r="J226" i="13"/>
  <c r="K226" i="13"/>
  <c r="L226" i="13"/>
  <c r="M226" i="13"/>
  <c r="N226" i="13"/>
  <c r="O226" i="13"/>
  <c r="P226" i="13"/>
  <c r="Q226" i="13"/>
  <c r="R226" i="13"/>
  <c r="S226" i="13"/>
  <c r="T226" i="13"/>
  <c r="U226" i="13"/>
  <c r="V226" i="13"/>
  <c r="W226" i="13"/>
  <c r="X226" i="13"/>
  <c r="Y226" i="13"/>
  <c r="Z226" i="13"/>
  <c r="AA226" i="13"/>
  <c r="AB226" i="13"/>
  <c r="AC226" i="13"/>
  <c r="AD226" i="13"/>
  <c r="AE226" i="13"/>
  <c r="AF226" i="13"/>
  <c r="AG226" i="13"/>
  <c r="AH226" i="13"/>
  <c r="AI226" i="13"/>
  <c r="AJ226" i="13"/>
  <c r="AK226" i="13"/>
  <c r="AL226" i="13"/>
  <c r="I227" i="13"/>
  <c r="J227" i="13"/>
  <c r="K227" i="13"/>
  <c r="L227" i="13"/>
  <c r="M227" i="13"/>
  <c r="N227" i="13"/>
  <c r="O227" i="13"/>
  <c r="P227" i="13"/>
  <c r="Q227" i="13"/>
  <c r="R227" i="13"/>
  <c r="S227" i="13"/>
  <c r="T227" i="13"/>
  <c r="U227" i="13"/>
  <c r="V227" i="13"/>
  <c r="W227" i="13"/>
  <c r="X227" i="13"/>
  <c r="Y227" i="13"/>
  <c r="Z227" i="13"/>
  <c r="AA227" i="13"/>
  <c r="AB227" i="13"/>
  <c r="AC227" i="13"/>
  <c r="AD227" i="13"/>
  <c r="AE227" i="13"/>
  <c r="AF227" i="13"/>
  <c r="AG227" i="13"/>
  <c r="AH227" i="13"/>
  <c r="AI227" i="13"/>
  <c r="AJ227" i="13"/>
  <c r="AK227" i="13"/>
  <c r="AL227" i="13"/>
  <c r="I228" i="13"/>
  <c r="J228" i="13"/>
  <c r="K228" i="13"/>
  <c r="L228" i="13"/>
  <c r="M228" i="13"/>
  <c r="N228" i="13"/>
  <c r="O228" i="13"/>
  <c r="P228" i="13"/>
  <c r="Q228" i="13"/>
  <c r="R228" i="13"/>
  <c r="S228" i="13"/>
  <c r="T228" i="13"/>
  <c r="U228" i="13"/>
  <c r="V228" i="13"/>
  <c r="W228" i="13"/>
  <c r="X228" i="13"/>
  <c r="Y228" i="13"/>
  <c r="Z228" i="13"/>
  <c r="AA228" i="13"/>
  <c r="AB228" i="13"/>
  <c r="AC228" i="13"/>
  <c r="AD228" i="13"/>
  <c r="AE228" i="13"/>
  <c r="AF228" i="13"/>
  <c r="AG228" i="13"/>
  <c r="AH228" i="13"/>
  <c r="AI228" i="13"/>
  <c r="AJ228" i="13"/>
  <c r="AK228" i="13"/>
  <c r="AL228" i="13"/>
  <c r="I229" i="13"/>
  <c r="J229" i="13"/>
  <c r="K229" i="13"/>
  <c r="L229" i="13"/>
  <c r="M229" i="13"/>
  <c r="N229" i="13"/>
  <c r="O229" i="13"/>
  <c r="P229" i="13"/>
  <c r="Q229" i="13"/>
  <c r="R229" i="13"/>
  <c r="S229" i="13"/>
  <c r="T229" i="13"/>
  <c r="U229" i="13"/>
  <c r="V229" i="13"/>
  <c r="W229" i="13"/>
  <c r="X229" i="13"/>
  <c r="Y229" i="13"/>
  <c r="Z229" i="13"/>
  <c r="AA229" i="13"/>
  <c r="AB229" i="13"/>
  <c r="AC229" i="13"/>
  <c r="AD229" i="13"/>
  <c r="AE229" i="13"/>
  <c r="AF229" i="13"/>
  <c r="AG229" i="13"/>
  <c r="AH229" i="13"/>
  <c r="AI229" i="13"/>
  <c r="AJ229" i="13"/>
  <c r="AK229" i="13"/>
  <c r="AL229" i="13"/>
  <c r="I230" i="13"/>
  <c r="J230" i="13"/>
  <c r="K230" i="13"/>
  <c r="L230" i="13"/>
  <c r="M230" i="13"/>
  <c r="N230" i="13"/>
  <c r="O230" i="13"/>
  <c r="P230" i="13"/>
  <c r="Q230" i="13"/>
  <c r="R230" i="13"/>
  <c r="S230" i="13"/>
  <c r="T230" i="13"/>
  <c r="U230" i="13"/>
  <c r="V230" i="13"/>
  <c r="W230" i="13"/>
  <c r="X230" i="13"/>
  <c r="Y230" i="13"/>
  <c r="Z230" i="13"/>
  <c r="AA230" i="13"/>
  <c r="AB230" i="13"/>
  <c r="AC230" i="13"/>
  <c r="AD230" i="13"/>
  <c r="AE230" i="13"/>
  <c r="AF230" i="13"/>
  <c r="AG230" i="13"/>
  <c r="AH230" i="13"/>
  <c r="AI230" i="13"/>
  <c r="AJ230" i="13"/>
  <c r="AK230" i="13"/>
  <c r="AL230" i="13"/>
  <c r="I231" i="13"/>
  <c r="J231" i="13"/>
  <c r="K231" i="13"/>
  <c r="L231" i="13"/>
  <c r="M231" i="13"/>
  <c r="N231" i="13"/>
  <c r="O231" i="13"/>
  <c r="P231" i="13"/>
  <c r="Q231" i="13"/>
  <c r="R231" i="13"/>
  <c r="S231" i="13"/>
  <c r="T231" i="13"/>
  <c r="U231" i="13"/>
  <c r="V231" i="13"/>
  <c r="W231" i="13"/>
  <c r="X231" i="13"/>
  <c r="Y231" i="13"/>
  <c r="Z231" i="13"/>
  <c r="AA231" i="13"/>
  <c r="AB231" i="13"/>
  <c r="AC231" i="13"/>
  <c r="AD231" i="13"/>
  <c r="AE231" i="13"/>
  <c r="AF231" i="13"/>
  <c r="AG231" i="13"/>
  <c r="AH231" i="13"/>
  <c r="AI231" i="13"/>
  <c r="AJ231" i="13"/>
  <c r="AK231" i="13"/>
  <c r="AL231" i="13"/>
  <c r="I232" i="13"/>
  <c r="J232" i="13"/>
  <c r="K232" i="13"/>
  <c r="L232" i="13"/>
  <c r="M232" i="13"/>
  <c r="N232" i="13"/>
  <c r="O232" i="13"/>
  <c r="P232" i="13"/>
  <c r="Q232" i="13"/>
  <c r="R232" i="13"/>
  <c r="S232" i="13"/>
  <c r="T232" i="13"/>
  <c r="U232" i="13"/>
  <c r="V232" i="13"/>
  <c r="W232" i="13"/>
  <c r="X232" i="13"/>
  <c r="Y232" i="13"/>
  <c r="Z232" i="13"/>
  <c r="AA232" i="13"/>
  <c r="AB232" i="13"/>
  <c r="AC232" i="13"/>
  <c r="AD232" i="13"/>
  <c r="AE232" i="13"/>
  <c r="AF232" i="13"/>
  <c r="AG232" i="13"/>
  <c r="AH232" i="13"/>
  <c r="AI232" i="13"/>
  <c r="AJ232" i="13"/>
  <c r="AK232" i="13"/>
  <c r="AL232" i="13"/>
  <c r="I233" i="13"/>
  <c r="J233" i="13"/>
  <c r="K233" i="13"/>
  <c r="L233" i="13"/>
  <c r="M233" i="13"/>
  <c r="N233" i="13"/>
  <c r="O233" i="13"/>
  <c r="P233" i="13"/>
  <c r="Q233" i="13"/>
  <c r="R233" i="13"/>
  <c r="S233" i="13"/>
  <c r="T233" i="13"/>
  <c r="U233" i="13"/>
  <c r="V233" i="13"/>
  <c r="W233" i="13"/>
  <c r="X233" i="13"/>
  <c r="Y233" i="13"/>
  <c r="Z233" i="13"/>
  <c r="AA233" i="13"/>
  <c r="AB233" i="13"/>
  <c r="AC233" i="13"/>
  <c r="AD233" i="13"/>
  <c r="AE233" i="13"/>
  <c r="AF233" i="13"/>
  <c r="AG233" i="13"/>
  <c r="AH233" i="13"/>
  <c r="AI233" i="13"/>
  <c r="AJ233" i="13"/>
  <c r="AK233" i="13"/>
  <c r="AL233" i="13"/>
  <c r="I234" i="13"/>
  <c r="J234" i="13"/>
  <c r="K234" i="13"/>
  <c r="L234" i="13"/>
  <c r="M234" i="13"/>
  <c r="N234" i="13"/>
  <c r="O234" i="13"/>
  <c r="P234" i="13"/>
  <c r="Q234" i="13"/>
  <c r="R234" i="13"/>
  <c r="S234" i="13"/>
  <c r="T234" i="13"/>
  <c r="U234" i="13"/>
  <c r="V234" i="13"/>
  <c r="W234" i="13"/>
  <c r="X234" i="13"/>
  <c r="Y234" i="13"/>
  <c r="Z234" i="13"/>
  <c r="AA234" i="13"/>
  <c r="AB234" i="13"/>
  <c r="AC234" i="13"/>
  <c r="AD234" i="13"/>
  <c r="AE234" i="13"/>
  <c r="AF234" i="13"/>
  <c r="AG234" i="13"/>
  <c r="AH234" i="13"/>
  <c r="AI234" i="13"/>
  <c r="AJ234" i="13"/>
  <c r="AK234" i="13"/>
  <c r="AL234" i="13"/>
  <c r="I235" i="13"/>
  <c r="J235" i="13"/>
  <c r="K235" i="13"/>
  <c r="L235" i="13"/>
  <c r="M235" i="13"/>
  <c r="N235" i="13"/>
  <c r="O235" i="13"/>
  <c r="P235" i="13"/>
  <c r="Q235" i="13"/>
  <c r="R235" i="13"/>
  <c r="S235" i="13"/>
  <c r="T235" i="13"/>
  <c r="U235" i="13"/>
  <c r="V235" i="13"/>
  <c r="W235" i="13"/>
  <c r="X235" i="13"/>
  <c r="Y235" i="13"/>
  <c r="Z235" i="13"/>
  <c r="AA235" i="13"/>
  <c r="AB235" i="13"/>
  <c r="AC235" i="13"/>
  <c r="AD235" i="13"/>
  <c r="AE235" i="13"/>
  <c r="AF235" i="13"/>
  <c r="AG235" i="13"/>
  <c r="AH235" i="13"/>
  <c r="AI235" i="13"/>
  <c r="AJ235" i="13"/>
  <c r="AK235" i="13"/>
  <c r="AL235" i="13"/>
  <c r="I236" i="13"/>
  <c r="J236" i="13"/>
  <c r="K236" i="13"/>
  <c r="L236" i="13"/>
  <c r="M236" i="13"/>
  <c r="N236" i="13"/>
  <c r="O236" i="13"/>
  <c r="P236" i="13"/>
  <c r="Q236" i="13"/>
  <c r="R236" i="13"/>
  <c r="S236" i="13"/>
  <c r="T236" i="13"/>
  <c r="U236" i="13"/>
  <c r="V236" i="13"/>
  <c r="W236" i="13"/>
  <c r="X236" i="13"/>
  <c r="Y236" i="13"/>
  <c r="Z236" i="13"/>
  <c r="AA236" i="13"/>
  <c r="AB236" i="13"/>
  <c r="AC236" i="13"/>
  <c r="AD236" i="13"/>
  <c r="AE236" i="13"/>
  <c r="AF236" i="13"/>
  <c r="AG236" i="13"/>
  <c r="AH236" i="13"/>
  <c r="AI236" i="13"/>
  <c r="AJ236" i="13"/>
  <c r="AK236" i="13"/>
  <c r="AL236" i="13"/>
  <c r="I237" i="13"/>
  <c r="J237" i="13"/>
  <c r="K237" i="13"/>
  <c r="L237" i="13"/>
  <c r="M237" i="13"/>
  <c r="N237" i="13"/>
  <c r="O237" i="13"/>
  <c r="P237" i="13"/>
  <c r="Q237" i="13"/>
  <c r="R237" i="13"/>
  <c r="S237" i="13"/>
  <c r="T237" i="13"/>
  <c r="U237" i="13"/>
  <c r="V237" i="13"/>
  <c r="W237" i="13"/>
  <c r="X237" i="13"/>
  <c r="Y237" i="13"/>
  <c r="Z237" i="13"/>
  <c r="AA237" i="13"/>
  <c r="AB237" i="13"/>
  <c r="AC237" i="13"/>
  <c r="AD237" i="13"/>
  <c r="AE237" i="13"/>
  <c r="AF237" i="13"/>
  <c r="AG237" i="13"/>
  <c r="AH237" i="13"/>
  <c r="AI237" i="13"/>
  <c r="AJ237" i="13"/>
  <c r="AK237" i="13"/>
  <c r="AL237" i="13"/>
  <c r="I238" i="13"/>
  <c r="J238" i="13"/>
  <c r="K238" i="13"/>
  <c r="L238" i="13"/>
  <c r="M238" i="13"/>
  <c r="N238" i="13"/>
  <c r="O238" i="13"/>
  <c r="P238" i="13"/>
  <c r="Q238" i="13"/>
  <c r="R238" i="13"/>
  <c r="S238" i="13"/>
  <c r="T238" i="13"/>
  <c r="U238" i="13"/>
  <c r="V238" i="13"/>
  <c r="W238" i="13"/>
  <c r="X238" i="13"/>
  <c r="Y238" i="13"/>
  <c r="Z238" i="13"/>
  <c r="AA238" i="13"/>
  <c r="AB238" i="13"/>
  <c r="AC238" i="13"/>
  <c r="AD238" i="13"/>
  <c r="AE238" i="13"/>
  <c r="AF238" i="13"/>
  <c r="AG238" i="13"/>
  <c r="AH238" i="13"/>
  <c r="AI238" i="13"/>
  <c r="AJ238" i="13"/>
  <c r="AK238" i="13"/>
  <c r="AL238" i="13"/>
  <c r="I239" i="13"/>
  <c r="J239" i="13"/>
  <c r="K239" i="13"/>
  <c r="L239" i="13"/>
  <c r="M239" i="13"/>
  <c r="N239" i="13"/>
  <c r="O239" i="13"/>
  <c r="P239" i="13"/>
  <c r="Q239" i="13"/>
  <c r="R239" i="13"/>
  <c r="S239" i="13"/>
  <c r="T239" i="13"/>
  <c r="U239" i="13"/>
  <c r="V239" i="13"/>
  <c r="W239" i="13"/>
  <c r="X239" i="13"/>
  <c r="Y239" i="13"/>
  <c r="Z239" i="13"/>
  <c r="AA239" i="13"/>
  <c r="AB239" i="13"/>
  <c r="AC239" i="13"/>
  <c r="AD239" i="13"/>
  <c r="AE239" i="13"/>
  <c r="AF239" i="13"/>
  <c r="AG239" i="13"/>
  <c r="AH239" i="13"/>
  <c r="AI239" i="13"/>
  <c r="AJ239" i="13"/>
  <c r="AK239" i="13"/>
  <c r="AL239" i="13"/>
  <c r="I240" i="13"/>
  <c r="J240" i="13"/>
  <c r="K240" i="13"/>
  <c r="L240" i="13"/>
  <c r="M240" i="13"/>
  <c r="N240" i="13"/>
  <c r="O240" i="13"/>
  <c r="P240" i="13"/>
  <c r="Q240" i="13"/>
  <c r="R240" i="13"/>
  <c r="S240" i="13"/>
  <c r="T240" i="13"/>
  <c r="U240" i="13"/>
  <c r="V240" i="13"/>
  <c r="W240" i="13"/>
  <c r="X240" i="13"/>
  <c r="Y240" i="13"/>
  <c r="Z240" i="13"/>
  <c r="AA240" i="13"/>
  <c r="AB240" i="13"/>
  <c r="AC240" i="13"/>
  <c r="AD240" i="13"/>
  <c r="AE240" i="13"/>
  <c r="AF240" i="13"/>
  <c r="AG240" i="13"/>
  <c r="AH240" i="13"/>
  <c r="AI240" i="13"/>
  <c r="AJ240" i="13"/>
  <c r="AK240" i="13"/>
  <c r="AL240" i="13"/>
  <c r="I241" i="13"/>
  <c r="J241" i="13"/>
  <c r="K241" i="13"/>
  <c r="L241" i="13"/>
  <c r="M241" i="13"/>
  <c r="N241" i="13"/>
  <c r="O241" i="13"/>
  <c r="P241" i="13"/>
  <c r="Q241" i="13"/>
  <c r="R241" i="13"/>
  <c r="S241" i="13"/>
  <c r="T241" i="13"/>
  <c r="U241" i="13"/>
  <c r="V241" i="13"/>
  <c r="W241" i="13"/>
  <c r="X241" i="13"/>
  <c r="Y241" i="13"/>
  <c r="Z241" i="13"/>
  <c r="AA241" i="13"/>
  <c r="AB241" i="13"/>
  <c r="AC241" i="13"/>
  <c r="AD241" i="13"/>
  <c r="AE241" i="13"/>
  <c r="AF241" i="13"/>
  <c r="AG241" i="13"/>
  <c r="AH241" i="13"/>
  <c r="AI241" i="13"/>
  <c r="AJ241" i="13"/>
  <c r="AK241" i="13"/>
  <c r="AL241" i="13"/>
  <c r="I242" i="13"/>
  <c r="J242" i="13"/>
  <c r="K242" i="13"/>
  <c r="L242" i="13"/>
  <c r="M242" i="13"/>
  <c r="N242" i="13"/>
  <c r="O242" i="13"/>
  <c r="P242" i="13"/>
  <c r="Q242" i="13"/>
  <c r="R242" i="13"/>
  <c r="S242" i="13"/>
  <c r="T242" i="13"/>
  <c r="U242" i="13"/>
  <c r="V242" i="13"/>
  <c r="W242" i="13"/>
  <c r="X242" i="13"/>
  <c r="Y242" i="13"/>
  <c r="Z242" i="13"/>
  <c r="AA242" i="13"/>
  <c r="AB242" i="13"/>
  <c r="AC242" i="13"/>
  <c r="AD242" i="13"/>
  <c r="AE242" i="13"/>
  <c r="AF242" i="13"/>
  <c r="AG242" i="13"/>
  <c r="AH242" i="13"/>
  <c r="AI242" i="13"/>
  <c r="AJ242" i="13"/>
  <c r="AK242" i="13"/>
  <c r="AL242" i="13"/>
  <c r="I243" i="13"/>
  <c r="J243" i="13"/>
  <c r="K243" i="13"/>
  <c r="L243" i="13"/>
  <c r="M243" i="13"/>
  <c r="N243" i="13"/>
  <c r="O243" i="13"/>
  <c r="P243" i="13"/>
  <c r="Q243" i="13"/>
  <c r="R243" i="13"/>
  <c r="S243" i="13"/>
  <c r="T243" i="13"/>
  <c r="U243" i="13"/>
  <c r="V243" i="13"/>
  <c r="W243" i="13"/>
  <c r="X243" i="13"/>
  <c r="Y243" i="13"/>
  <c r="Z243" i="13"/>
  <c r="AA243" i="13"/>
  <c r="AB243" i="13"/>
  <c r="AC243" i="13"/>
  <c r="AD243" i="13"/>
  <c r="AE243" i="13"/>
  <c r="AF243" i="13"/>
  <c r="AG243" i="13"/>
  <c r="AH243" i="13"/>
  <c r="AI243" i="13"/>
  <c r="AJ243" i="13"/>
  <c r="AK243" i="13"/>
  <c r="AL243" i="13"/>
  <c r="I244" i="13"/>
  <c r="J244" i="13"/>
  <c r="K244" i="13"/>
  <c r="L244" i="13"/>
  <c r="M244" i="13"/>
  <c r="N244" i="13"/>
  <c r="O244" i="13"/>
  <c r="P244" i="13"/>
  <c r="Q244" i="13"/>
  <c r="R244" i="13"/>
  <c r="S244" i="13"/>
  <c r="T244" i="13"/>
  <c r="U244" i="13"/>
  <c r="V244" i="13"/>
  <c r="W244" i="13"/>
  <c r="X244" i="13"/>
  <c r="Y244" i="13"/>
  <c r="Z244" i="13"/>
  <c r="AA244" i="13"/>
  <c r="AB244" i="13"/>
  <c r="AC244" i="13"/>
  <c r="AD244" i="13"/>
  <c r="AE244" i="13"/>
  <c r="AF244" i="13"/>
  <c r="AG244" i="13"/>
  <c r="AH244" i="13"/>
  <c r="AI244" i="13"/>
  <c r="AJ244" i="13"/>
  <c r="AK244" i="13"/>
  <c r="AL244" i="13"/>
  <c r="I245" i="13"/>
  <c r="J245" i="13"/>
  <c r="K245" i="13"/>
  <c r="L245" i="13"/>
  <c r="M245" i="13"/>
  <c r="N245" i="13"/>
  <c r="O245" i="13"/>
  <c r="P245" i="13"/>
  <c r="Q245" i="13"/>
  <c r="R245" i="13"/>
  <c r="S245" i="13"/>
  <c r="T245" i="13"/>
  <c r="U245" i="13"/>
  <c r="V245" i="13"/>
  <c r="W245" i="13"/>
  <c r="X245" i="13"/>
  <c r="Y245" i="13"/>
  <c r="Z245" i="13"/>
  <c r="AA245" i="13"/>
  <c r="AB245" i="13"/>
  <c r="AC245" i="13"/>
  <c r="AD245" i="13"/>
  <c r="AE245" i="13"/>
  <c r="AF245" i="13"/>
  <c r="AG245" i="13"/>
  <c r="AH245" i="13"/>
  <c r="AI245" i="13"/>
  <c r="AJ245" i="13"/>
  <c r="AK245" i="13"/>
  <c r="AL245" i="13"/>
  <c r="I246" i="13"/>
  <c r="J246" i="13"/>
  <c r="K246" i="13"/>
  <c r="L246" i="13"/>
  <c r="M246" i="13"/>
  <c r="N246" i="13"/>
  <c r="O246" i="13"/>
  <c r="P246" i="13"/>
  <c r="Q246" i="13"/>
  <c r="R246" i="13"/>
  <c r="S246" i="13"/>
  <c r="T246" i="13"/>
  <c r="U246" i="13"/>
  <c r="V246" i="13"/>
  <c r="W246" i="13"/>
  <c r="X246" i="13"/>
  <c r="Y246" i="13"/>
  <c r="Z246" i="13"/>
  <c r="AA246" i="13"/>
  <c r="AB246" i="13"/>
  <c r="AC246" i="13"/>
  <c r="AD246" i="13"/>
  <c r="AE246" i="13"/>
  <c r="AF246" i="13"/>
  <c r="AG246" i="13"/>
  <c r="AH246" i="13"/>
  <c r="AI246" i="13"/>
  <c r="AJ246" i="13"/>
  <c r="AK246" i="13"/>
  <c r="AL246" i="13"/>
  <c r="I247" i="13"/>
  <c r="J247" i="13"/>
  <c r="K247" i="13"/>
  <c r="L247" i="13"/>
  <c r="M247" i="13"/>
  <c r="N247" i="13"/>
  <c r="O247" i="13"/>
  <c r="P247" i="13"/>
  <c r="Q247" i="13"/>
  <c r="R247" i="13"/>
  <c r="S247" i="13"/>
  <c r="T247" i="13"/>
  <c r="U247" i="13"/>
  <c r="V247" i="13"/>
  <c r="W247" i="13"/>
  <c r="X247" i="13"/>
  <c r="Y247" i="13"/>
  <c r="Z247" i="13"/>
  <c r="AA247" i="13"/>
  <c r="AB247" i="13"/>
  <c r="AC247" i="13"/>
  <c r="AD247" i="13"/>
  <c r="AE247" i="13"/>
  <c r="AF247" i="13"/>
  <c r="AG247" i="13"/>
  <c r="AH247" i="13"/>
  <c r="AI247" i="13"/>
  <c r="AJ247" i="13"/>
  <c r="AK247" i="13"/>
  <c r="AL247" i="13"/>
  <c r="I248" i="13"/>
  <c r="J248" i="13"/>
  <c r="K248" i="13"/>
  <c r="L248" i="13"/>
  <c r="M248" i="13"/>
  <c r="N248" i="13"/>
  <c r="O248" i="13"/>
  <c r="P248" i="13"/>
  <c r="Q248" i="13"/>
  <c r="R248" i="13"/>
  <c r="S248" i="13"/>
  <c r="T248" i="13"/>
  <c r="U248" i="13"/>
  <c r="V248" i="13"/>
  <c r="W248" i="13"/>
  <c r="X248" i="13"/>
  <c r="Y248" i="13"/>
  <c r="Z248" i="13"/>
  <c r="AA248" i="13"/>
  <c r="AB248" i="13"/>
  <c r="AC248" i="13"/>
  <c r="AD248" i="13"/>
  <c r="AE248" i="13"/>
  <c r="AF248" i="13"/>
  <c r="AG248" i="13"/>
  <c r="AH248" i="13"/>
  <c r="AI248" i="13"/>
  <c r="AJ248" i="13"/>
  <c r="AK248" i="13"/>
  <c r="AL248" i="13"/>
  <c r="I249" i="13"/>
  <c r="J249" i="13"/>
  <c r="K249" i="13"/>
  <c r="L249" i="13"/>
  <c r="M249" i="13"/>
  <c r="N249" i="13"/>
  <c r="O249" i="13"/>
  <c r="P249" i="13"/>
  <c r="Q249" i="13"/>
  <c r="R249" i="13"/>
  <c r="S249" i="13"/>
  <c r="T249" i="13"/>
  <c r="U249" i="13"/>
  <c r="V249" i="13"/>
  <c r="W249" i="13"/>
  <c r="X249" i="13"/>
  <c r="Y249" i="13"/>
  <c r="Z249" i="13"/>
  <c r="AA249" i="13"/>
  <c r="AB249" i="13"/>
  <c r="AC249" i="13"/>
  <c r="AD249" i="13"/>
  <c r="AE249" i="13"/>
  <c r="AF249" i="13"/>
  <c r="AG249" i="13"/>
  <c r="AH249" i="13"/>
  <c r="AI249" i="13"/>
  <c r="AJ249" i="13"/>
  <c r="AK249" i="13"/>
  <c r="AL249" i="13"/>
  <c r="I250" i="13"/>
  <c r="J250" i="13"/>
  <c r="K250" i="13"/>
  <c r="L250" i="13"/>
  <c r="M250" i="13"/>
  <c r="N250" i="13"/>
  <c r="O250" i="13"/>
  <c r="P250" i="13"/>
  <c r="Q250" i="13"/>
  <c r="R250" i="13"/>
  <c r="S250" i="13"/>
  <c r="T250" i="13"/>
  <c r="U250" i="13"/>
  <c r="V250" i="13"/>
  <c r="W250" i="13"/>
  <c r="X250" i="13"/>
  <c r="Y250" i="13"/>
  <c r="Z250" i="13"/>
  <c r="AA250" i="13"/>
  <c r="AB250" i="13"/>
  <c r="AC250" i="13"/>
  <c r="AD250" i="13"/>
  <c r="AE250" i="13"/>
  <c r="AF250" i="13"/>
  <c r="AG250" i="13"/>
  <c r="AH250" i="13"/>
  <c r="AI250" i="13"/>
  <c r="AJ250" i="13"/>
  <c r="AK250" i="13"/>
  <c r="AL250" i="13"/>
  <c r="I251" i="13"/>
  <c r="J251" i="13"/>
  <c r="K251" i="13"/>
  <c r="L251" i="13"/>
  <c r="M251" i="13"/>
  <c r="N251" i="13"/>
  <c r="O251" i="13"/>
  <c r="P251" i="13"/>
  <c r="Q251" i="13"/>
  <c r="R251" i="13"/>
  <c r="S251" i="13"/>
  <c r="T251" i="13"/>
  <c r="U251" i="13"/>
  <c r="V251" i="13"/>
  <c r="W251" i="13"/>
  <c r="X251" i="13"/>
  <c r="Y251" i="13"/>
  <c r="Z251" i="13"/>
  <c r="AA251" i="13"/>
  <c r="AB251" i="13"/>
  <c r="AC251" i="13"/>
  <c r="AD251" i="13"/>
  <c r="AE251" i="13"/>
  <c r="AF251" i="13"/>
  <c r="AG251" i="13"/>
  <c r="AH251" i="13"/>
  <c r="AI251" i="13"/>
  <c r="AJ251" i="13"/>
  <c r="AK251" i="13"/>
  <c r="AL251" i="13"/>
  <c r="I252" i="13"/>
  <c r="J252" i="13"/>
  <c r="K252" i="13"/>
  <c r="L252" i="13"/>
  <c r="M252" i="13"/>
  <c r="N252" i="13"/>
  <c r="O252" i="13"/>
  <c r="P252" i="13"/>
  <c r="Q252" i="13"/>
  <c r="R252" i="13"/>
  <c r="S252" i="13"/>
  <c r="T252" i="13"/>
  <c r="U252" i="13"/>
  <c r="V252" i="13"/>
  <c r="W252" i="13"/>
  <c r="X252" i="13"/>
  <c r="Y252" i="13"/>
  <c r="Z252" i="13"/>
  <c r="AA252" i="13"/>
  <c r="AB252" i="13"/>
  <c r="AC252" i="13"/>
  <c r="AD252" i="13"/>
  <c r="AE252" i="13"/>
  <c r="AF252" i="13"/>
  <c r="AG252" i="13"/>
  <c r="AH252" i="13"/>
  <c r="AI252" i="13"/>
  <c r="AJ252" i="13"/>
  <c r="AK252" i="13"/>
  <c r="AL252" i="13"/>
  <c r="I253" i="13"/>
  <c r="J253" i="13"/>
  <c r="K253" i="13"/>
  <c r="L253" i="13"/>
  <c r="M253" i="13"/>
  <c r="N253" i="13"/>
  <c r="O253" i="13"/>
  <c r="P253" i="13"/>
  <c r="Q253" i="13"/>
  <c r="R253" i="13"/>
  <c r="S253" i="13"/>
  <c r="T253" i="13"/>
  <c r="U253" i="13"/>
  <c r="V253" i="13"/>
  <c r="W253" i="13"/>
  <c r="X253" i="13"/>
  <c r="Y253" i="13"/>
  <c r="Z253" i="13"/>
  <c r="AA253" i="13"/>
  <c r="AB253" i="13"/>
  <c r="AC253" i="13"/>
  <c r="AD253" i="13"/>
  <c r="AE253" i="13"/>
  <c r="AF253" i="13"/>
  <c r="AG253" i="13"/>
  <c r="AH253" i="13"/>
  <c r="AI253" i="13"/>
  <c r="AJ253" i="13"/>
  <c r="AK253" i="13"/>
  <c r="AL253" i="13"/>
  <c r="I254" i="13"/>
  <c r="J254" i="13"/>
  <c r="K254" i="13"/>
  <c r="L254" i="13"/>
  <c r="M254" i="13"/>
  <c r="N254" i="13"/>
  <c r="O254" i="13"/>
  <c r="P254" i="13"/>
  <c r="Q254" i="13"/>
  <c r="R254" i="13"/>
  <c r="S254" i="13"/>
  <c r="T254" i="13"/>
  <c r="U254" i="13"/>
  <c r="V254" i="13"/>
  <c r="W254" i="13"/>
  <c r="X254" i="13"/>
  <c r="Y254" i="13"/>
  <c r="Z254" i="13"/>
  <c r="AA254" i="13"/>
  <c r="AB254" i="13"/>
  <c r="AC254" i="13"/>
  <c r="AD254" i="13"/>
  <c r="AE254" i="13"/>
  <c r="AF254" i="13"/>
  <c r="AG254" i="13"/>
  <c r="AH254" i="13"/>
  <c r="AI254" i="13"/>
  <c r="AJ254" i="13"/>
  <c r="AK254" i="13"/>
  <c r="AL254" i="13"/>
  <c r="I255" i="13"/>
  <c r="J255" i="13"/>
  <c r="K255" i="13"/>
  <c r="L255" i="13"/>
  <c r="M255" i="13"/>
  <c r="N255" i="13"/>
  <c r="O255" i="13"/>
  <c r="P255" i="13"/>
  <c r="Q255" i="13"/>
  <c r="R255" i="13"/>
  <c r="S255" i="13"/>
  <c r="T255" i="13"/>
  <c r="U255" i="13"/>
  <c r="V255" i="13"/>
  <c r="W255" i="13"/>
  <c r="X255" i="13"/>
  <c r="Y255" i="13"/>
  <c r="Z255" i="13"/>
  <c r="AA255" i="13"/>
  <c r="AB255" i="13"/>
  <c r="AC255" i="13"/>
  <c r="AD255" i="13"/>
  <c r="AE255" i="13"/>
  <c r="AF255" i="13"/>
  <c r="AG255" i="13"/>
  <c r="AH255" i="13"/>
  <c r="AI255" i="13"/>
  <c r="AJ255" i="13"/>
  <c r="AK255" i="13"/>
  <c r="AL255" i="13"/>
  <c r="I256" i="13"/>
  <c r="J256" i="13"/>
  <c r="K256" i="13"/>
  <c r="L256" i="13"/>
  <c r="M256" i="13"/>
  <c r="N256" i="13"/>
  <c r="O256" i="13"/>
  <c r="P256" i="13"/>
  <c r="Q256" i="13"/>
  <c r="R256" i="13"/>
  <c r="S256" i="13"/>
  <c r="T256" i="13"/>
  <c r="U256" i="13"/>
  <c r="V256" i="13"/>
  <c r="W256" i="13"/>
  <c r="X256" i="13"/>
  <c r="Y256" i="13"/>
  <c r="Z256" i="13"/>
  <c r="AA256" i="13"/>
  <c r="AB256" i="13"/>
  <c r="AC256" i="13"/>
  <c r="AD256" i="13"/>
  <c r="AE256" i="13"/>
  <c r="AF256" i="13"/>
  <c r="AG256" i="13"/>
  <c r="AH256" i="13"/>
  <c r="AI256" i="13"/>
  <c r="AJ256" i="13"/>
  <c r="AK256" i="13"/>
  <c r="AL256" i="13"/>
  <c r="I257" i="13"/>
  <c r="J257" i="13"/>
  <c r="K257" i="13"/>
  <c r="L257" i="13"/>
  <c r="M257" i="13"/>
  <c r="N257" i="13"/>
  <c r="O257" i="13"/>
  <c r="P257" i="13"/>
  <c r="Q257" i="13"/>
  <c r="R257" i="13"/>
  <c r="S257" i="13"/>
  <c r="T257" i="13"/>
  <c r="U257" i="13"/>
  <c r="V257" i="13"/>
  <c r="W257" i="13"/>
  <c r="X257" i="13"/>
  <c r="Y257" i="13"/>
  <c r="Z257" i="13"/>
  <c r="AA257" i="13"/>
  <c r="AB257" i="13"/>
  <c r="AC257" i="13"/>
  <c r="AD257" i="13"/>
  <c r="AE257" i="13"/>
  <c r="AF257" i="13"/>
  <c r="AG257" i="13"/>
  <c r="AH257" i="13"/>
  <c r="AI257" i="13"/>
  <c r="AJ257" i="13"/>
  <c r="AK257" i="13"/>
  <c r="AL257" i="13"/>
  <c r="I258" i="13"/>
  <c r="J258" i="13"/>
  <c r="K258" i="13"/>
  <c r="L258" i="13"/>
  <c r="M258" i="13"/>
  <c r="N258" i="13"/>
  <c r="O258" i="13"/>
  <c r="P258" i="13"/>
  <c r="Q258" i="13"/>
  <c r="R258" i="13"/>
  <c r="S258" i="13"/>
  <c r="T258" i="13"/>
  <c r="U258" i="13"/>
  <c r="V258" i="13"/>
  <c r="W258" i="13"/>
  <c r="X258" i="13"/>
  <c r="Y258" i="13"/>
  <c r="Z258" i="13"/>
  <c r="AA258" i="13"/>
  <c r="AB258" i="13"/>
  <c r="AC258" i="13"/>
  <c r="AD258" i="13"/>
  <c r="AE258" i="13"/>
  <c r="AF258" i="13"/>
  <c r="AG258" i="13"/>
  <c r="AH258" i="13"/>
  <c r="AI258" i="13"/>
  <c r="AJ258" i="13"/>
  <c r="AK258" i="13"/>
  <c r="AL258" i="13"/>
  <c r="I259" i="13"/>
  <c r="J259" i="13"/>
  <c r="K259" i="13"/>
  <c r="L259" i="13"/>
  <c r="M259" i="13"/>
  <c r="N259" i="13"/>
  <c r="O259" i="13"/>
  <c r="P259" i="13"/>
  <c r="Q259" i="13"/>
  <c r="R259" i="13"/>
  <c r="S259" i="13"/>
  <c r="T259" i="13"/>
  <c r="U259" i="13"/>
  <c r="V259" i="13"/>
  <c r="W259" i="13"/>
  <c r="X259" i="13"/>
  <c r="Y259" i="13"/>
  <c r="Z259" i="13"/>
  <c r="AA259" i="13"/>
  <c r="AB259" i="13"/>
  <c r="AC259" i="13"/>
  <c r="AD259" i="13"/>
  <c r="AE259" i="13"/>
  <c r="AF259" i="13"/>
  <c r="AG259" i="13"/>
  <c r="AH259" i="13"/>
  <c r="AI259" i="13"/>
  <c r="AJ259" i="13"/>
  <c r="AK259" i="13"/>
  <c r="AL259" i="13"/>
  <c r="I260" i="13"/>
  <c r="J260" i="13"/>
  <c r="K260" i="13"/>
  <c r="L260" i="13"/>
  <c r="M260" i="13"/>
  <c r="N260" i="13"/>
  <c r="O260" i="13"/>
  <c r="P260" i="13"/>
  <c r="Q260" i="13"/>
  <c r="R260" i="13"/>
  <c r="S260" i="13"/>
  <c r="T260" i="13"/>
  <c r="U260" i="13"/>
  <c r="V260" i="13"/>
  <c r="W260" i="13"/>
  <c r="X260" i="13"/>
  <c r="Y260" i="13"/>
  <c r="Z260" i="13"/>
  <c r="AA260" i="13"/>
  <c r="AB260" i="13"/>
  <c r="AC260" i="13"/>
  <c r="AD260" i="13"/>
  <c r="AE260" i="13"/>
  <c r="AF260" i="13"/>
  <c r="AG260" i="13"/>
  <c r="AH260" i="13"/>
  <c r="AI260" i="13"/>
  <c r="AJ260" i="13"/>
  <c r="AK260" i="13"/>
  <c r="AL260" i="13"/>
  <c r="I261" i="13"/>
  <c r="J261" i="13"/>
  <c r="K261" i="13"/>
  <c r="L261" i="13"/>
  <c r="M261" i="13"/>
  <c r="N261" i="13"/>
  <c r="O261" i="13"/>
  <c r="P261" i="13"/>
  <c r="Q261" i="13"/>
  <c r="R261" i="13"/>
  <c r="S261" i="13"/>
  <c r="T261" i="13"/>
  <c r="U261" i="13"/>
  <c r="V261" i="13"/>
  <c r="W261" i="13"/>
  <c r="X261" i="13"/>
  <c r="Y261" i="13"/>
  <c r="Z261" i="13"/>
  <c r="AA261" i="13"/>
  <c r="AB261" i="13"/>
  <c r="AC261" i="13"/>
  <c r="AD261" i="13"/>
  <c r="AE261" i="13"/>
  <c r="AF261" i="13"/>
  <c r="AG261" i="13"/>
  <c r="AH261" i="13"/>
  <c r="AI261" i="13"/>
  <c r="AJ261" i="13"/>
  <c r="AK261" i="13"/>
  <c r="AL261" i="13"/>
  <c r="I262" i="13"/>
  <c r="J262" i="13"/>
  <c r="K262" i="13"/>
  <c r="L262" i="13"/>
  <c r="M262" i="13"/>
  <c r="N262" i="13"/>
  <c r="O262" i="13"/>
  <c r="P262" i="13"/>
  <c r="Q262" i="13"/>
  <c r="R262" i="13"/>
  <c r="S262" i="13"/>
  <c r="T262" i="13"/>
  <c r="U262" i="13"/>
  <c r="V262" i="13"/>
  <c r="W262" i="13"/>
  <c r="X262" i="13"/>
  <c r="Y262" i="13"/>
  <c r="Z262" i="13"/>
  <c r="AA262" i="13"/>
  <c r="AB262" i="13"/>
  <c r="AC262" i="13"/>
  <c r="AD262" i="13"/>
  <c r="AE262" i="13"/>
  <c r="AF262" i="13"/>
  <c r="AG262" i="13"/>
  <c r="AH262" i="13"/>
  <c r="AI262" i="13"/>
  <c r="AJ262" i="13"/>
  <c r="AK262" i="13"/>
  <c r="AL262" i="13"/>
  <c r="I263" i="13"/>
  <c r="J263" i="13"/>
  <c r="K263" i="13"/>
  <c r="L263" i="13"/>
  <c r="M263" i="13"/>
  <c r="N263" i="13"/>
  <c r="O263" i="13"/>
  <c r="P263" i="13"/>
  <c r="Q263" i="13"/>
  <c r="R263" i="13"/>
  <c r="S263" i="13"/>
  <c r="T263" i="13"/>
  <c r="U263" i="13"/>
  <c r="V263" i="13"/>
  <c r="W263" i="13"/>
  <c r="X263" i="13"/>
  <c r="Y263" i="13"/>
  <c r="Z263" i="13"/>
  <c r="AA263" i="13"/>
  <c r="AB263" i="13"/>
  <c r="AC263" i="13"/>
  <c r="AD263" i="13"/>
  <c r="AE263" i="13"/>
  <c r="AF263" i="13"/>
  <c r="AG263" i="13"/>
  <c r="AH263" i="13"/>
  <c r="AI263" i="13"/>
  <c r="AJ263" i="13"/>
  <c r="AK263" i="13"/>
  <c r="AL263" i="13"/>
  <c r="I264" i="13"/>
  <c r="J264" i="13"/>
  <c r="K264" i="13"/>
  <c r="L264" i="13"/>
  <c r="M264" i="13"/>
  <c r="N264" i="13"/>
  <c r="O264" i="13"/>
  <c r="P264" i="13"/>
  <c r="Q264" i="13"/>
  <c r="R264" i="13"/>
  <c r="S264" i="13"/>
  <c r="T264" i="13"/>
  <c r="U264" i="13"/>
  <c r="V264" i="13"/>
  <c r="W264" i="13"/>
  <c r="X264" i="13"/>
  <c r="Y264" i="13"/>
  <c r="Z264" i="13"/>
  <c r="AA264" i="13"/>
  <c r="AB264" i="13"/>
  <c r="AC264" i="13"/>
  <c r="AD264" i="13"/>
  <c r="AE264" i="13"/>
  <c r="AF264" i="13"/>
  <c r="AG264" i="13"/>
  <c r="AH264" i="13"/>
  <c r="AI264" i="13"/>
  <c r="AJ264" i="13"/>
  <c r="AK264" i="13"/>
  <c r="AL264" i="13"/>
  <c r="I265" i="13"/>
  <c r="J265" i="13"/>
  <c r="K265" i="13"/>
  <c r="L265" i="13"/>
  <c r="M265" i="13"/>
  <c r="N265" i="13"/>
  <c r="O265" i="13"/>
  <c r="P265" i="13"/>
  <c r="Q265" i="13"/>
  <c r="R265" i="13"/>
  <c r="S265" i="13"/>
  <c r="T265" i="13"/>
  <c r="U265" i="13"/>
  <c r="V265" i="13"/>
  <c r="W265" i="13"/>
  <c r="X265" i="13"/>
  <c r="Y265" i="13"/>
  <c r="Z265" i="13"/>
  <c r="AA265" i="13"/>
  <c r="AB265" i="13"/>
  <c r="AC265" i="13"/>
  <c r="AD265" i="13"/>
  <c r="AE265" i="13"/>
  <c r="AF265" i="13"/>
  <c r="AG265" i="13"/>
  <c r="AH265" i="13"/>
  <c r="AI265" i="13"/>
  <c r="AJ265" i="13"/>
  <c r="AK265" i="13"/>
  <c r="AL265" i="13"/>
  <c r="I266" i="13"/>
  <c r="J266" i="13"/>
  <c r="K266" i="13"/>
  <c r="L266" i="13"/>
  <c r="M266" i="13"/>
  <c r="N266" i="13"/>
  <c r="O266" i="13"/>
  <c r="P266" i="13"/>
  <c r="Q266" i="13"/>
  <c r="R266" i="13"/>
  <c r="S266" i="13"/>
  <c r="T266" i="13"/>
  <c r="U266" i="13"/>
  <c r="V266" i="13"/>
  <c r="W266" i="13"/>
  <c r="X266" i="13"/>
  <c r="Y266" i="13"/>
  <c r="Z266" i="13"/>
  <c r="AA266" i="13"/>
  <c r="AB266" i="13"/>
  <c r="AC266" i="13"/>
  <c r="AD266" i="13"/>
  <c r="AE266" i="13"/>
  <c r="AF266" i="13"/>
  <c r="AG266" i="13"/>
  <c r="AH266" i="13"/>
  <c r="AI266" i="13"/>
  <c r="AJ266" i="13"/>
  <c r="AK266" i="13"/>
  <c r="AL266" i="13"/>
  <c r="I267" i="13"/>
  <c r="J267" i="13"/>
  <c r="K267" i="13"/>
  <c r="L267" i="13"/>
  <c r="M267" i="13"/>
  <c r="N267" i="13"/>
  <c r="O267" i="13"/>
  <c r="P267" i="13"/>
  <c r="Q267" i="13"/>
  <c r="R267" i="13"/>
  <c r="S267" i="13"/>
  <c r="T267" i="13"/>
  <c r="U267" i="13"/>
  <c r="V267" i="13"/>
  <c r="W267" i="13"/>
  <c r="X267" i="13"/>
  <c r="Y267" i="13"/>
  <c r="Z267" i="13"/>
  <c r="AA267" i="13"/>
  <c r="AB267" i="13"/>
  <c r="AC267" i="13"/>
  <c r="AD267" i="13"/>
  <c r="AE267" i="13"/>
  <c r="AF267" i="13"/>
  <c r="AG267" i="13"/>
  <c r="AH267" i="13"/>
  <c r="AI267" i="13"/>
  <c r="AJ267" i="13"/>
  <c r="AK267" i="13"/>
  <c r="AL267" i="13"/>
  <c r="I268" i="13"/>
  <c r="J268" i="13"/>
  <c r="K268" i="13"/>
  <c r="L268" i="13"/>
  <c r="M268" i="13"/>
  <c r="N268" i="13"/>
  <c r="O268" i="13"/>
  <c r="P268" i="13"/>
  <c r="Q268" i="13"/>
  <c r="R268" i="13"/>
  <c r="S268" i="13"/>
  <c r="T268" i="13"/>
  <c r="U268" i="13"/>
  <c r="V268" i="13"/>
  <c r="W268" i="13"/>
  <c r="X268" i="13"/>
  <c r="Y268" i="13"/>
  <c r="Z268" i="13"/>
  <c r="AA268" i="13"/>
  <c r="AB268" i="13"/>
  <c r="AC268" i="13"/>
  <c r="AD268" i="13"/>
  <c r="AE268" i="13"/>
  <c r="AF268" i="13"/>
  <c r="AG268" i="13"/>
  <c r="AH268" i="13"/>
  <c r="AI268" i="13"/>
  <c r="AJ268" i="13"/>
  <c r="AK268" i="13"/>
  <c r="AL268" i="13"/>
  <c r="I269" i="13"/>
  <c r="J269" i="13"/>
  <c r="K269" i="13"/>
  <c r="L269" i="13"/>
  <c r="M269" i="13"/>
  <c r="N269" i="13"/>
  <c r="O269" i="13"/>
  <c r="P269" i="13"/>
  <c r="Q269" i="13"/>
  <c r="R269" i="13"/>
  <c r="S269" i="13"/>
  <c r="T269" i="13"/>
  <c r="U269" i="13"/>
  <c r="V269" i="13"/>
  <c r="W269" i="13"/>
  <c r="X269" i="13"/>
  <c r="Y269" i="13"/>
  <c r="Z269" i="13"/>
  <c r="AA269" i="13"/>
  <c r="AB269" i="13"/>
  <c r="AC269" i="13"/>
  <c r="AD269" i="13"/>
  <c r="AE269" i="13"/>
  <c r="AF269" i="13"/>
  <c r="AG269" i="13"/>
  <c r="AH269" i="13"/>
  <c r="AI269" i="13"/>
  <c r="AJ269" i="13"/>
  <c r="AK269" i="13"/>
  <c r="AL269" i="13"/>
  <c r="I270" i="13"/>
  <c r="J270" i="13"/>
  <c r="K270" i="13"/>
  <c r="L270" i="13"/>
  <c r="M270" i="13"/>
  <c r="N270" i="13"/>
  <c r="O270" i="13"/>
  <c r="P270" i="13"/>
  <c r="Q270" i="13"/>
  <c r="R270" i="13"/>
  <c r="S270" i="13"/>
  <c r="T270" i="13"/>
  <c r="U270" i="13"/>
  <c r="V270" i="13"/>
  <c r="W270" i="13"/>
  <c r="X270" i="13"/>
  <c r="Y270" i="13"/>
  <c r="Z270" i="13"/>
  <c r="AA270" i="13"/>
  <c r="AB270" i="13"/>
  <c r="AC270" i="13"/>
  <c r="AD270" i="13"/>
  <c r="AE270" i="13"/>
  <c r="AF270" i="13"/>
  <c r="AG270" i="13"/>
  <c r="AH270" i="13"/>
  <c r="AI270" i="13"/>
  <c r="AJ270" i="13"/>
  <c r="AK270" i="13"/>
  <c r="AL270" i="13"/>
  <c r="I271" i="13"/>
  <c r="J271" i="13"/>
  <c r="K271" i="13"/>
  <c r="L271" i="13"/>
  <c r="M271" i="13"/>
  <c r="N271" i="13"/>
  <c r="O271" i="13"/>
  <c r="P271" i="13"/>
  <c r="Q271" i="13"/>
  <c r="R271" i="13"/>
  <c r="S271" i="13"/>
  <c r="T271" i="13"/>
  <c r="U271" i="13"/>
  <c r="V271" i="13"/>
  <c r="W271" i="13"/>
  <c r="X271" i="13"/>
  <c r="Y271" i="13"/>
  <c r="Z271" i="13"/>
  <c r="AA271" i="13"/>
  <c r="AB271" i="13"/>
  <c r="AC271" i="13"/>
  <c r="AD271" i="13"/>
  <c r="AE271" i="13"/>
  <c r="AF271" i="13"/>
  <c r="AG271" i="13"/>
  <c r="AH271" i="13"/>
  <c r="AI271" i="13"/>
  <c r="AJ271" i="13"/>
  <c r="AK271" i="13"/>
  <c r="AL271" i="13"/>
  <c r="I272" i="13"/>
  <c r="J272" i="13"/>
  <c r="K272" i="13"/>
  <c r="L272" i="13"/>
  <c r="M272" i="13"/>
  <c r="N272" i="13"/>
  <c r="O272" i="13"/>
  <c r="P272" i="13"/>
  <c r="Q272" i="13"/>
  <c r="R272" i="13"/>
  <c r="S272" i="13"/>
  <c r="T272" i="13"/>
  <c r="U272" i="13"/>
  <c r="V272" i="13"/>
  <c r="W272" i="13"/>
  <c r="X272" i="13"/>
  <c r="Y272" i="13"/>
  <c r="Z272" i="13"/>
  <c r="AA272" i="13"/>
  <c r="AB272" i="13"/>
  <c r="AC272" i="13"/>
  <c r="AD272" i="13"/>
  <c r="AE272" i="13"/>
  <c r="AF272" i="13"/>
  <c r="AG272" i="13"/>
  <c r="AH272" i="13"/>
  <c r="AI272" i="13"/>
  <c r="AJ272" i="13"/>
  <c r="AK272" i="13"/>
  <c r="AL272" i="13"/>
  <c r="I273" i="13"/>
  <c r="J273" i="13"/>
  <c r="K273" i="13"/>
  <c r="L273" i="13"/>
  <c r="M273" i="13"/>
  <c r="N273" i="13"/>
  <c r="O273" i="13"/>
  <c r="P273" i="13"/>
  <c r="Q273" i="13"/>
  <c r="R273" i="13"/>
  <c r="S273" i="13"/>
  <c r="T273" i="13"/>
  <c r="U273" i="13"/>
  <c r="V273" i="13"/>
  <c r="W273" i="13"/>
  <c r="X273" i="13"/>
  <c r="Y273" i="13"/>
  <c r="Z273" i="13"/>
  <c r="AA273" i="13"/>
  <c r="AB273" i="13"/>
  <c r="AC273" i="13"/>
  <c r="AD273" i="13"/>
  <c r="AE273" i="13"/>
  <c r="AF273" i="13"/>
  <c r="AG273" i="13"/>
  <c r="AH273" i="13"/>
  <c r="AI273" i="13"/>
  <c r="AJ273" i="13"/>
  <c r="AK273" i="13"/>
  <c r="AL273" i="13"/>
  <c r="I274" i="13"/>
  <c r="J274" i="13"/>
  <c r="K274" i="13"/>
  <c r="L274" i="13"/>
  <c r="M274" i="13"/>
  <c r="N274" i="13"/>
  <c r="O274" i="13"/>
  <c r="P274" i="13"/>
  <c r="Q274" i="13"/>
  <c r="R274" i="13"/>
  <c r="S274" i="13"/>
  <c r="T274" i="13"/>
  <c r="U274" i="13"/>
  <c r="V274" i="13"/>
  <c r="W274" i="13"/>
  <c r="X274" i="13"/>
  <c r="Y274" i="13"/>
  <c r="Z274" i="13"/>
  <c r="AA274" i="13"/>
  <c r="AB274" i="13"/>
  <c r="AC274" i="13"/>
  <c r="AD274" i="13"/>
  <c r="AE274" i="13"/>
  <c r="AF274" i="13"/>
  <c r="AG274" i="13"/>
  <c r="AH274" i="13"/>
  <c r="AI274" i="13"/>
  <c r="AJ274" i="13"/>
  <c r="AK274" i="13"/>
  <c r="AL274" i="13"/>
  <c r="I275" i="13"/>
  <c r="J275" i="13"/>
  <c r="K275" i="13"/>
  <c r="L275" i="13"/>
  <c r="M275" i="13"/>
  <c r="N275" i="13"/>
  <c r="O275" i="13"/>
  <c r="P275" i="13"/>
  <c r="Q275" i="13"/>
  <c r="R275" i="13"/>
  <c r="S275" i="13"/>
  <c r="T275" i="13"/>
  <c r="U275" i="13"/>
  <c r="V275" i="13"/>
  <c r="W275" i="13"/>
  <c r="X275" i="13"/>
  <c r="Y275" i="13"/>
  <c r="Z275" i="13"/>
  <c r="AA275" i="13"/>
  <c r="AB275" i="13"/>
  <c r="AC275" i="13"/>
  <c r="AD275" i="13"/>
  <c r="AE275" i="13"/>
  <c r="AF275" i="13"/>
  <c r="AG275" i="13"/>
  <c r="AH275" i="13"/>
  <c r="AI275" i="13"/>
  <c r="AJ275" i="13"/>
  <c r="AK275" i="13"/>
  <c r="AL275" i="13"/>
  <c r="I276" i="13"/>
  <c r="J276" i="13"/>
  <c r="K276" i="13"/>
  <c r="L276" i="13"/>
  <c r="M276" i="13"/>
  <c r="N276" i="13"/>
  <c r="O276" i="13"/>
  <c r="P276" i="13"/>
  <c r="Q276" i="13"/>
  <c r="R276" i="13"/>
  <c r="S276" i="13"/>
  <c r="T276" i="13"/>
  <c r="U276" i="13"/>
  <c r="V276" i="13"/>
  <c r="W276" i="13"/>
  <c r="X276" i="13"/>
  <c r="Y276" i="13"/>
  <c r="Z276" i="13"/>
  <c r="AA276" i="13"/>
  <c r="AB276" i="13"/>
  <c r="AC276" i="13"/>
  <c r="AD276" i="13"/>
  <c r="AE276" i="13"/>
  <c r="AF276" i="13"/>
  <c r="AG276" i="13"/>
  <c r="AH276" i="13"/>
  <c r="AI276" i="13"/>
  <c r="AJ276" i="13"/>
  <c r="AK276" i="13"/>
  <c r="AL276" i="13"/>
  <c r="I277" i="13"/>
  <c r="J277" i="13"/>
  <c r="K277" i="13"/>
  <c r="L277" i="13"/>
  <c r="M277" i="13"/>
  <c r="N277" i="13"/>
  <c r="O277" i="13"/>
  <c r="P277" i="13"/>
  <c r="Q277" i="13"/>
  <c r="R277" i="13"/>
  <c r="S277" i="13"/>
  <c r="T277" i="13"/>
  <c r="U277" i="13"/>
  <c r="V277" i="13"/>
  <c r="W277" i="13"/>
  <c r="X277" i="13"/>
  <c r="Y277" i="13"/>
  <c r="Z277" i="13"/>
  <c r="AA277" i="13"/>
  <c r="AB277" i="13"/>
  <c r="AC277" i="13"/>
  <c r="AD277" i="13"/>
  <c r="AE277" i="13"/>
  <c r="AF277" i="13"/>
  <c r="AG277" i="13"/>
  <c r="AH277" i="13"/>
  <c r="AI277" i="13"/>
  <c r="AJ277" i="13"/>
  <c r="AK277" i="13"/>
  <c r="AL277" i="13"/>
  <c r="I278" i="13"/>
  <c r="J278" i="13"/>
  <c r="K278" i="13"/>
  <c r="L278" i="13"/>
  <c r="M278" i="13"/>
  <c r="N278" i="13"/>
  <c r="O278" i="13"/>
  <c r="P278" i="13"/>
  <c r="Q278" i="13"/>
  <c r="R278" i="13"/>
  <c r="S278" i="13"/>
  <c r="T278" i="13"/>
  <c r="U278" i="13"/>
  <c r="V278" i="13"/>
  <c r="W278" i="13"/>
  <c r="X278" i="13"/>
  <c r="Y278" i="13"/>
  <c r="Z278" i="13"/>
  <c r="AA278" i="13"/>
  <c r="AB278" i="13"/>
  <c r="AC278" i="13"/>
  <c r="AD278" i="13"/>
  <c r="AE278" i="13"/>
  <c r="AF278" i="13"/>
  <c r="AG278" i="13"/>
  <c r="AH278" i="13"/>
  <c r="AI278" i="13"/>
  <c r="AJ278" i="13"/>
  <c r="AK278" i="13"/>
  <c r="AL278" i="13"/>
  <c r="I279" i="13"/>
  <c r="J279" i="13"/>
  <c r="K279" i="13"/>
  <c r="L279" i="13"/>
  <c r="M279" i="13"/>
  <c r="N279" i="13"/>
  <c r="O279" i="13"/>
  <c r="P279" i="13"/>
  <c r="Q279" i="13"/>
  <c r="R279" i="13"/>
  <c r="S279" i="13"/>
  <c r="T279" i="13"/>
  <c r="U279" i="13"/>
  <c r="V279" i="13"/>
  <c r="W279" i="13"/>
  <c r="X279" i="13"/>
  <c r="Y279" i="13"/>
  <c r="Z279" i="13"/>
  <c r="AA279" i="13"/>
  <c r="AB279" i="13"/>
  <c r="AC279" i="13"/>
  <c r="AD279" i="13"/>
  <c r="AE279" i="13"/>
  <c r="AF279" i="13"/>
  <c r="AG279" i="13"/>
  <c r="AH279" i="13"/>
  <c r="AI279" i="13"/>
  <c r="AJ279" i="13"/>
  <c r="AK279" i="13"/>
  <c r="AL279" i="13"/>
  <c r="I280" i="13"/>
  <c r="J280" i="13"/>
  <c r="K280" i="13"/>
  <c r="L280" i="13"/>
  <c r="M280" i="13"/>
  <c r="N280" i="13"/>
  <c r="O280" i="13"/>
  <c r="P280" i="13"/>
  <c r="Q280" i="13"/>
  <c r="R280" i="13"/>
  <c r="S280" i="13"/>
  <c r="T280" i="13"/>
  <c r="U280" i="13"/>
  <c r="V280" i="13"/>
  <c r="W280" i="13"/>
  <c r="X280" i="13"/>
  <c r="Y280" i="13"/>
  <c r="Z280" i="13"/>
  <c r="AA280" i="13"/>
  <c r="AB280" i="13"/>
  <c r="AC280" i="13"/>
  <c r="AD280" i="13"/>
  <c r="AE280" i="13"/>
  <c r="AF280" i="13"/>
  <c r="AG280" i="13"/>
  <c r="AH280" i="13"/>
  <c r="AI280" i="13"/>
  <c r="AJ280" i="13"/>
  <c r="AK280" i="13"/>
  <c r="AL280" i="13"/>
  <c r="I281" i="13"/>
  <c r="J281" i="13"/>
  <c r="K281" i="13"/>
  <c r="L281" i="13"/>
  <c r="M281" i="13"/>
  <c r="N281" i="13"/>
  <c r="O281" i="13"/>
  <c r="P281" i="13"/>
  <c r="Q281" i="13"/>
  <c r="R281" i="13"/>
  <c r="S281" i="13"/>
  <c r="T281" i="13"/>
  <c r="U281" i="13"/>
  <c r="V281" i="13"/>
  <c r="W281" i="13"/>
  <c r="X281" i="13"/>
  <c r="Y281" i="13"/>
  <c r="Z281" i="13"/>
  <c r="AA281" i="13"/>
  <c r="AB281" i="13"/>
  <c r="AC281" i="13"/>
  <c r="AD281" i="13"/>
  <c r="AE281" i="13"/>
  <c r="AF281" i="13"/>
  <c r="AG281" i="13"/>
  <c r="AH281" i="13"/>
  <c r="AI281" i="13"/>
  <c r="AJ281" i="13"/>
  <c r="AK281" i="13"/>
  <c r="AL281" i="13"/>
  <c r="I282" i="13"/>
  <c r="J282" i="13"/>
  <c r="K282" i="13"/>
  <c r="L282" i="13"/>
  <c r="M282" i="13"/>
  <c r="N282" i="13"/>
  <c r="O282" i="13"/>
  <c r="P282" i="13"/>
  <c r="Q282" i="13"/>
  <c r="R282" i="13"/>
  <c r="S282" i="13"/>
  <c r="T282" i="13"/>
  <c r="U282" i="13"/>
  <c r="V282" i="13"/>
  <c r="W282" i="13"/>
  <c r="X282" i="13"/>
  <c r="Y282" i="13"/>
  <c r="Z282" i="13"/>
  <c r="AA282" i="13"/>
  <c r="AB282" i="13"/>
  <c r="AC282" i="13"/>
  <c r="AD282" i="13"/>
  <c r="AE282" i="13"/>
  <c r="AF282" i="13"/>
  <c r="AG282" i="13"/>
  <c r="AH282" i="13"/>
  <c r="AI282" i="13"/>
  <c r="AJ282" i="13"/>
  <c r="AK282" i="13"/>
  <c r="AL282" i="13"/>
  <c r="I283" i="13"/>
  <c r="J283" i="13"/>
  <c r="K283" i="13"/>
  <c r="L283" i="13"/>
  <c r="M283" i="13"/>
  <c r="N283" i="13"/>
  <c r="O283" i="13"/>
  <c r="P283" i="13"/>
  <c r="Q283" i="13"/>
  <c r="R283" i="13"/>
  <c r="S283" i="13"/>
  <c r="T283" i="13"/>
  <c r="U283" i="13"/>
  <c r="V283" i="13"/>
  <c r="W283" i="13"/>
  <c r="X283" i="13"/>
  <c r="Y283" i="13"/>
  <c r="Z283" i="13"/>
  <c r="AA283" i="13"/>
  <c r="AB283" i="13"/>
  <c r="AC283" i="13"/>
  <c r="AD283" i="13"/>
  <c r="AE283" i="13"/>
  <c r="AF283" i="13"/>
  <c r="AG283" i="13"/>
  <c r="AH283" i="13"/>
  <c r="AI283" i="13"/>
  <c r="AJ283" i="13"/>
  <c r="AK283" i="13"/>
  <c r="AL283" i="13"/>
  <c r="I284" i="13"/>
  <c r="J284" i="13"/>
  <c r="K284" i="13"/>
  <c r="L284" i="13"/>
  <c r="M284" i="13"/>
  <c r="N284" i="13"/>
  <c r="O284" i="13"/>
  <c r="P284" i="13"/>
  <c r="Q284" i="13"/>
  <c r="R284" i="13"/>
  <c r="S284" i="13"/>
  <c r="T284" i="13"/>
  <c r="U284" i="13"/>
  <c r="V284" i="13"/>
  <c r="W284" i="13"/>
  <c r="X284" i="13"/>
  <c r="Y284" i="13"/>
  <c r="Z284" i="13"/>
  <c r="AA284" i="13"/>
  <c r="AB284" i="13"/>
  <c r="AC284" i="13"/>
  <c r="AD284" i="13"/>
  <c r="AE284" i="13"/>
  <c r="AF284" i="13"/>
  <c r="AG284" i="13"/>
  <c r="AH284" i="13"/>
  <c r="AI284" i="13"/>
  <c r="AJ284" i="13"/>
  <c r="AK284" i="13"/>
  <c r="AL284" i="13"/>
  <c r="I285" i="13"/>
  <c r="J285" i="13"/>
  <c r="K285" i="13"/>
  <c r="L285" i="13"/>
  <c r="M285" i="13"/>
  <c r="N285" i="13"/>
  <c r="O285" i="13"/>
  <c r="P285" i="13"/>
  <c r="Q285" i="13"/>
  <c r="R285" i="13"/>
  <c r="S285" i="13"/>
  <c r="T285" i="13"/>
  <c r="U285" i="13"/>
  <c r="V285" i="13"/>
  <c r="W285" i="13"/>
  <c r="X285" i="13"/>
  <c r="Y285" i="13"/>
  <c r="Z285" i="13"/>
  <c r="AA285" i="13"/>
  <c r="AB285" i="13"/>
  <c r="AC285" i="13"/>
  <c r="AD285" i="13"/>
  <c r="AE285" i="13"/>
  <c r="AF285" i="13"/>
  <c r="AG285" i="13"/>
  <c r="AH285" i="13"/>
  <c r="AI285" i="13"/>
  <c r="AJ285" i="13"/>
  <c r="AK285" i="13"/>
  <c r="AL285" i="13"/>
  <c r="I286" i="13"/>
  <c r="J286" i="13"/>
  <c r="K286" i="13"/>
  <c r="L286" i="13"/>
  <c r="M286" i="13"/>
  <c r="N286" i="13"/>
  <c r="O286" i="13"/>
  <c r="P286" i="13"/>
  <c r="Q286" i="13"/>
  <c r="R286" i="13"/>
  <c r="S286" i="13"/>
  <c r="T286" i="13"/>
  <c r="U286" i="13"/>
  <c r="V286" i="13"/>
  <c r="W286" i="13"/>
  <c r="X286" i="13"/>
  <c r="Y286" i="13"/>
  <c r="Z286" i="13"/>
  <c r="AA286" i="13"/>
  <c r="AB286" i="13"/>
  <c r="AC286" i="13"/>
  <c r="AD286" i="13"/>
  <c r="AE286" i="13"/>
  <c r="AF286" i="13"/>
  <c r="AG286" i="13"/>
  <c r="AH286" i="13"/>
  <c r="AI286" i="13"/>
  <c r="AJ286" i="13"/>
  <c r="AK286" i="13"/>
  <c r="AL286" i="13"/>
  <c r="I287" i="13"/>
  <c r="J287" i="13"/>
  <c r="K287" i="13"/>
  <c r="L287" i="13"/>
  <c r="M287" i="13"/>
  <c r="N287" i="13"/>
  <c r="O287" i="13"/>
  <c r="P287" i="13"/>
  <c r="Q287" i="13"/>
  <c r="R287" i="13"/>
  <c r="S287" i="13"/>
  <c r="T287" i="13"/>
  <c r="U287" i="13"/>
  <c r="V287" i="13"/>
  <c r="W287" i="13"/>
  <c r="X287" i="13"/>
  <c r="Y287" i="13"/>
  <c r="Z287" i="13"/>
  <c r="AA287" i="13"/>
  <c r="AB287" i="13"/>
  <c r="AC287" i="13"/>
  <c r="AD287" i="13"/>
  <c r="AE287" i="13"/>
  <c r="AF287" i="13"/>
  <c r="AG287" i="13"/>
  <c r="AH287" i="13"/>
  <c r="AI287" i="13"/>
  <c r="AJ287" i="13"/>
  <c r="AK287" i="13"/>
  <c r="AL287" i="13"/>
  <c r="I288" i="13"/>
  <c r="J288" i="13"/>
  <c r="K288" i="13"/>
  <c r="L288" i="13"/>
  <c r="M288" i="13"/>
  <c r="N288" i="13"/>
  <c r="O288" i="13"/>
  <c r="P288" i="13"/>
  <c r="Q288" i="13"/>
  <c r="R288" i="13"/>
  <c r="S288" i="13"/>
  <c r="T288" i="13"/>
  <c r="U288" i="13"/>
  <c r="V288" i="13"/>
  <c r="W288" i="13"/>
  <c r="X288" i="13"/>
  <c r="Y288" i="13"/>
  <c r="Z288" i="13"/>
  <c r="AA288" i="13"/>
  <c r="AB288" i="13"/>
  <c r="AC288" i="13"/>
  <c r="AD288" i="13"/>
  <c r="AE288" i="13"/>
  <c r="AF288" i="13"/>
  <c r="AG288" i="13"/>
  <c r="AH288" i="13"/>
  <c r="AI288" i="13"/>
  <c r="AJ288" i="13"/>
  <c r="AK288" i="13"/>
  <c r="AL288" i="13"/>
  <c r="I289" i="13"/>
  <c r="J289" i="13"/>
  <c r="K289" i="13"/>
  <c r="L289" i="13"/>
  <c r="M289" i="13"/>
  <c r="N289" i="13"/>
  <c r="O289" i="13"/>
  <c r="P289" i="13"/>
  <c r="Q289" i="13"/>
  <c r="R289" i="13"/>
  <c r="S289" i="13"/>
  <c r="T289" i="13"/>
  <c r="U289" i="13"/>
  <c r="V289" i="13"/>
  <c r="W289" i="13"/>
  <c r="X289" i="13"/>
  <c r="Y289" i="13"/>
  <c r="Z289" i="13"/>
  <c r="AA289" i="13"/>
  <c r="AB289" i="13"/>
  <c r="AC289" i="13"/>
  <c r="AD289" i="13"/>
  <c r="AE289" i="13"/>
  <c r="AF289" i="13"/>
  <c r="AG289" i="13"/>
  <c r="AH289" i="13"/>
  <c r="AI289" i="13"/>
  <c r="AJ289" i="13"/>
  <c r="AK289" i="13"/>
  <c r="AL289" i="13"/>
  <c r="I290" i="13"/>
  <c r="J290" i="13"/>
  <c r="K290" i="13"/>
  <c r="L290" i="13"/>
  <c r="M290" i="13"/>
  <c r="N290" i="13"/>
  <c r="O290" i="13"/>
  <c r="P290" i="13"/>
  <c r="Q290" i="13"/>
  <c r="R290" i="13"/>
  <c r="S290" i="13"/>
  <c r="T290" i="13"/>
  <c r="U290" i="13"/>
  <c r="V290" i="13"/>
  <c r="W290" i="13"/>
  <c r="X290" i="13"/>
  <c r="Y290" i="13"/>
  <c r="Z290" i="13"/>
  <c r="AA290" i="13"/>
  <c r="AB290" i="13"/>
  <c r="AC290" i="13"/>
  <c r="AD290" i="13"/>
  <c r="AE290" i="13"/>
  <c r="AF290" i="13"/>
  <c r="AG290" i="13"/>
  <c r="AH290" i="13"/>
  <c r="AI290" i="13"/>
  <c r="AJ290" i="13"/>
  <c r="AK290" i="13"/>
  <c r="AL290" i="13"/>
  <c r="I291" i="13"/>
  <c r="J291" i="13"/>
  <c r="K291" i="13"/>
  <c r="L291" i="13"/>
  <c r="M291" i="13"/>
  <c r="N291" i="13"/>
  <c r="O291" i="13"/>
  <c r="P291" i="13"/>
  <c r="Q291" i="13"/>
  <c r="R291" i="13"/>
  <c r="S291" i="13"/>
  <c r="T291" i="13"/>
  <c r="U291" i="13"/>
  <c r="V291" i="13"/>
  <c r="W291" i="13"/>
  <c r="X291" i="13"/>
  <c r="Y291" i="13"/>
  <c r="Z291" i="13"/>
  <c r="AA291" i="13"/>
  <c r="AB291" i="13"/>
  <c r="AC291" i="13"/>
  <c r="AD291" i="13"/>
  <c r="AE291" i="13"/>
  <c r="AF291" i="13"/>
  <c r="AG291" i="13"/>
  <c r="AH291" i="13"/>
  <c r="AI291" i="13"/>
  <c r="AJ291" i="13"/>
  <c r="AK291" i="13"/>
  <c r="AL291" i="13"/>
  <c r="I292" i="13"/>
  <c r="J292" i="13"/>
  <c r="K292" i="13"/>
  <c r="L292" i="13"/>
  <c r="M292" i="13"/>
  <c r="N292" i="13"/>
  <c r="O292" i="13"/>
  <c r="P292" i="13"/>
  <c r="Q292" i="13"/>
  <c r="R292" i="13"/>
  <c r="S292" i="13"/>
  <c r="T292" i="13"/>
  <c r="U292" i="13"/>
  <c r="V292" i="13"/>
  <c r="W292" i="13"/>
  <c r="X292" i="13"/>
  <c r="Y292" i="13"/>
  <c r="Z292" i="13"/>
  <c r="AA292" i="13"/>
  <c r="AB292" i="13"/>
  <c r="AC292" i="13"/>
  <c r="AD292" i="13"/>
  <c r="AE292" i="13"/>
  <c r="AF292" i="13"/>
  <c r="AG292" i="13"/>
  <c r="AH292" i="13"/>
  <c r="AI292" i="13"/>
  <c r="AJ292" i="13"/>
  <c r="AK292" i="13"/>
  <c r="AL292" i="13"/>
  <c r="I293" i="13"/>
  <c r="J293" i="13"/>
  <c r="K293" i="13"/>
  <c r="L293" i="13"/>
  <c r="M293" i="13"/>
  <c r="N293" i="13"/>
  <c r="O293" i="13"/>
  <c r="P293" i="13"/>
  <c r="Q293" i="13"/>
  <c r="R293" i="13"/>
  <c r="S293" i="13"/>
  <c r="T293" i="13"/>
  <c r="U293" i="13"/>
  <c r="V293" i="13"/>
  <c r="W293" i="13"/>
  <c r="X293" i="13"/>
  <c r="Y293" i="13"/>
  <c r="Z293" i="13"/>
  <c r="AA293" i="13"/>
  <c r="AB293" i="13"/>
  <c r="AC293" i="13"/>
  <c r="AD293" i="13"/>
  <c r="AE293" i="13"/>
  <c r="AF293" i="13"/>
  <c r="AG293" i="13"/>
  <c r="AH293" i="13"/>
  <c r="AI293" i="13"/>
  <c r="AJ293" i="13"/>
  <c r="AK293" i="13"/>
  <c r="AL293" i="13"/>
  <c r="I294" i="13"/>
  <c r="J294" i="13"/>
  <c r="K294" i="13"/>
  <c r="L294" i="13"/>
  <c r="M294" i="13"/>
  <c r="N294" i="13"/>
  <c r="O294" i="13"/>
  <c r="P294" i="13"/>
  <c r="Q294" i="13"/>
  <c r="R294" i="13"/>
  <c r="S294" i="13"/>
  <c r="T294" i="13"/>
  <c r="U294" i="13"/>
  <c r="V294" i="13"/>
  <c r="W294" i="13"/>
  <c r="X294" i="13"/>
  <c r="Y294" i="13"/>
  <c r="Z294" i="13"/>
  <c r="AA294" i="13"/>
  <c r="AB294" i="13"/>
  <c r="AC294" i="13"/>
  <c r="AD294" i="13"/>
  <c r="AE294" i="13"/>
  <c r="AF294" i="13"/>
  <c r="AG294" i="13"/>
  <c r="AH294" i="13"/>
  <c r="AI294" i="13"/>
  <c r="AJ294" i="13"/>
  <c r="AK294" i="13"/>
  <c r="AL294" i="13"/>
  <c r="I295" i="13"/>
  <c r="J295" i="13"/>
  <c r="K295" i="13"/>
  <c r="L295" i="13"/>
  <c r="M295" i="13"/>
  <c r="N295" i="13"/>
  <c r="O295" i="13"/>
  <c r="P295" i="13"/>
  <c r="Q295" i="13"/>
  <c r="R295" i="13"/>
  <c r="S295" i="13"/>
  <c r="T295" i="13"/>
  <c r="U295" i="13"/>
  <c r="V295" i="13"/>
  <c r="W295" i="13"/>
  <c r="X295" i="13"/>
  <c r="Y295" i="13"/>
  <c r="Z295" i="13"/>
  <c r="AA295" i="13"/>
  <c r="AB295" i="13"/>
  <c r="AC295" i="13"/>
  <c r="AD295" i="13"/>
  <c r="AE295" i="13"/>
  <c r="AF295" i="13"/>
  <c r="AG295" i="13"/>
  <c r="AH295" i="13"/>
  <c r="AI295" i="13"/>
  <c r="AJ295" i="13"/>
  <c r="AK295" i="13"/>
  <c r="AL295" i="13"/>
  <c r="I296" i="13"/>
  <c r="J296" i="13"/>
  <c r="K296" i="13"/>
  <c r="L296" i="13"/>
  <c r="M296" i="13"/>
  <c r="N296" i="13"/>
  <c r="O296" i="13"/>
  <c r="P296" i="13"/>
  <c r="Q296" i="13"/>
  <c r="R296" i="13"/>
  <c r="S296" i="13"/>
  <c r="T296" i="13"/>
  <c r="U296" i="13"/>
  <c r="V296" i="13"/>
  <c r="W296" i="13"/>
  <c r="X296" i="13"/>
  <c r="Y296" i="13"/>
  <c r="Z296" i="13"/>
  <c r="AA296" i="13"/>
  <c r="AB296" i="13"/>
  <c r="AC296" i="13"/>
  <c r="AD296" i="13"/>
  <c r="AE296" i="13"/>
  <c r="AF296" i="13"/>
  <c r="AG296" i="13"/>
  <c r="AH296" i="13"/>
  <c r="AI296" i="13"/>
  <c r="AJ296" i="13"/>
  <c r="AK296" i="13"/>
  <c r="AL296" i="13"/>
  <c r="I297" i="13"/>
  <c r="J297" i="13"/>
  <c r="K297" i="13"/>
  <c r="L297" i="13"/>
  <c r="M297" i="13"/>
  <c r="N297" i="13"/>
  <c r="O297" i="13"/>
  <c r="P297" i="13"/>
  <c r="Q297" i="13"/>
  <c r="R297" i="13"/>
  <c r="S297" i="13"/>
  <c r="T297" i="13"/>
  <c r="U297" i="13"/>
  <c r="V297" i="13"/>
  <c r="W297" i="13"/>
  <c r="X297" i="13"/>
  <c r="Y297" i="13"/>
  <c r="Z297" i="13"/>
  <c r="AA297" i="13"/>
  <c r="AB297" i="13"/>
  <c r="AC297" i="13"/>
  <c r="AD297" i="13"/>
  <c r="AE297" i="13"/>
  <c r="AF297" i="13"/>
  <c r="AG297" i="13"/>
  <c r="AH297" i="13"/>
  <c r="AI297" i="13"/>
  <c r="AJ297" i="13"/>
  <c r="AK297" i="13"/>
  <c r="AL297" i="13"/>
  <c r="I298" i="13"/>
  <c r="J298" i="13"/>
  <c r="K298" i="13"/>
  <c r="L298" i="13"/>
  <c r="M298" i="13"/>
  <c r="N298" i="13"/>
  <c r="O298" i="13"/>
  <c r="P298" i="13"/>
  <c r="Q298" i="13"/>
  <c r="R298" i="13"/>
  <c r="S298" i="13"/>
  <c r="T298" i="13"/>
  <c r="U298" i="13"/>
  <c r="V298" i="13"/>
  <c r="W298" i="13"/>
  <c r="X298" i="13"/>
  <c r="Y298" i="13"/>
  <c r="Z298" i="13"/>
  <c r="AA298" i="13"/>
  <c r="AB298" i="13"/>
  <c r="AC298" i="13"/>
  <c r="AD298" i="13"/>
  <c r="AE298" i="13"/>
  <c r="AF298" i="13"/>
  <c r="AG298" i="13"/>
  <c r="AH298" i="13"/>
  <c r="AI298" i="13"/>
  <c r="AJ298" i="13"/>
  <c r="AK298" i="13"/>
  <c r="AL298" i="13"/>
  <c r="I299" i="13"/>
  <c r="J299" i="13"/>
  <c r="K299" i="13"/>
  <c r="L299" i="13"/>
  <c r="M299" i="13"/>
  <c r="N299" i="13"/>
  <c r="O299" i="13"/>
  <c r="P299" i="13"/>
  <c r="Q299" i="13"/>
  <c r="R299" i="13"/>
  <c r="S299" i="13"/>
  <c r="T299" i="13"/>
  <c r="U299" i="13"/>
  <c r="V299" i="13"/>
  <c r="W299" i="13"/>
  <c r="X299" i="13"/>
  <c r="Y299" i="13"/>
  <c r="Z299" i="13"/>
  <c r="AA299" i="13"/>
  <c r="AB299" i="13"/>
  <c r="AC299" i="13"/>
  <c r="AD299" i="13"/>
  <c r="AE299" i="13"/>
  <c r="AF299" i="13"/>
  <c r="AG299" i="13"/>
  <c r="AH299" i="13"/>
  <c r="AI299" i="13"/>
  <c r="AJ299" i="13"/>
  <c r="AK299" i="13"/>
  <c r="AL299" i="13"/>
  <c r="I300" i="13"/>
  <c r="J300" i="13"/>
  <c r="K300" i="13"/>
  <c r="L300" i="13"/>
  <c r="M300" i="13"/>
  <c r="N300" i="13"/>
  <c r="O300" i="13"/>
  <c r="P300" i="13"/>
  <c r="Q300" i="13"/>
  <c r="R300" i="13"/>
  <c r="S300" i="13"/>
  <c r="T300" i="13"/>
  <c r="U300" i="13"/>
  <c r="V300" i="13"/>
  <c r="W300" i="13"/>
  <c r="X300" i="13"/>
  <c r="Y300" i="13"/>
  <c r="Z300" i="13"/>
  <c r="AA300" i="13"/>
  <c r="AB300" i="13"/>
  <c r="AC300" i="13"/>
  <c r="AD300" i="13"/>
  <c r="AE300" i="13"/>
  <c r="AF300" i="13"/>
  <c r="AG300" i="13"/>
  <c r="AH300" i="13"/>
  <c r="AI300" i="13"/>
  <c r="AJ300" i="13"/>
  <c r="AK300" i="13"/>
  <c r="AL300" i="13"/>
  <c r="I301" i="13"/>
  <c r="J301" i="13"/>
  <c r="K301" i="13"/>
  <c r="L301" i="13"/>
  <c r="M301" i="13"/>
  <c r="N301" i="13"/>
  <c r="O301" i="13"/>
  <c r="P301" i="13"/>
  <c r="Q301" i="13"/>
  <c r="R301" i="13"/>
  <c r="S301" i="13"/>
  <c r="T301" i="13"/>
  <c r="U301" i="13"/>
  <c r="V301" i="13"/>
  <c r="W301" i="13"/>
  <c r="X301" i="13"/>
  <c r="Y301" i="13"/>
  <c r="Z301" i="13"/>
  <c r="AA301" i="13"/>
  <c r="AB301" i="13"/>
  <c r="AC301" i="13"/>
  <c r="AD301" i="13"/>
  <c r="AE301" i="13"/>
  <c r="AF301" i="13"/>
  <c r="AG301" i="13"/>
  <c r="AH301" i="13"/>
  <c r="AI301" i="13"/>
  <c r="AJ301" i="13"/>
  <c r="AK301" i="13"/>
  <c r="AL301" i="13"/>
  <c r="I302" i="13"/>
  <c r="J302" i="13"/>
  <c r="K302" i="13"/>
  <c r="L302" i="13"/>
  <c r="M302" i="13"/>
  <c r="N302" i="13"/>
  <c r="O302" i="13"/>
  <c r="P302" i="13"/>
  <c r="Q302" i="13"/>
  <c r="R302" i="13"/>
  <c r="S302" i="13"/>
  <c r="T302" i="13"/>
  <c r="U302" i="13"/>
  <c r="V302" i="13"/>
  <c r="W302" i="13"/>
  <c r="X302" i="13"/>
  <c r="Y302" i="13"/>
  <c r="Z302" i="13"/>
  <c r="AA302" i="13"/>
  <c r="AB302" i="13"/>
  <c r="AC302" i="13"/>
  <c r="AD302" i="13"/>
  <c r="AE302" i="13"/>
  <c r="AF302" i="13"/>
  <c r="AG302" i="13"/>
  <c r="AH302" i="13"/>
  <c r="AI302" i="13"/>
  <c r="AJ302" i="13"/>
  <c r="AK302" i="13"/>
  <c r="AL302" i="13"/>
  <c r="I303" i="13"/>
  <c r="J303" i="13"/>
  <c r="K303" i="13"/>
  <c r="L303" i="13"/>
  <c r="M303" i="13"/>
  <c r="N303" i="13"/>
  <c r="O303" i="13"/>
  <c r="P303" i="13"/>
  <c r="Q303" i="13"/>
  <c r="R303" i="13"/>
  <c r="S303" i="13"/>
  <c r="T303" i="13"/>
  <c r="U303" i="13"/>
  <c r="V303" i="13"/>
  <c r="W303" i="13"/>
  <c r="X303" i="13"/>
  <c r="Y303" i="13"/>
  <c r="Z303" i="13"/>
  <c r="AA303" i="13"/>
  <c r="AB303" i="13"/>
  <c r="AC303" i="13"/>
  <c r="AD303" i="13"/>
  <c r="AE303" i="13"/>
  <c r="AF303" i="13"/>
  <c r="AG303" i="13"/>
  <c r="AH303" i="13"/>
  <c r="AI303" i="13"/>
  <c r="AJ303" i="13"/>
  <c r="AK303" i="13"/>
  <c r="AL303" i="13"/>
  <c r="I304" i="13"/>
  <c r="J304" i="13"/>
  <c r="K304" i="13"/>
  <c r="L304" i="13"/>
  <c r="M304" i="13"/>
  <c r="N304" i="13"/>
  <c r="O304" i="13"/>
  <c r="P304" i="13"/>
  <c r="Q304" i="13"/>
  <c r="R304" i="13"/>
  <c r="S304" i="13"/>
  <c r="T304" i="13"/>
  <c r="U304" i="13"/>
  <c r="V304" i="13"/>
  <c r="W304" i="13"/>
  <c r="X304" i="13"/>
  <c r="Y304" i="13"/>
  <c r="Z304" i="13"/>
  <c r="AA304" i="13"/>
  <c r="AB304" i="13"/>
  <c r="AC304" i="13"/>
  <c r="AD304" i="13"/>
  <c r="AE304" i="13"/>
  <c r="AF304" i="13"/>
  <c r="AG304" i="13"/>
  <c r="AH304" i="13"/>
  <c r="AI304" i="13"/>
  <c r="AJ304" i="13"/>
  <c r="AK304" i="13"/>
  <c r="AL304" i="13"/>
  <c r="I305" i="13"/>
  <c r="J305" i="13"/>
  <c r="K305" i="13"/>
  <c r="L305" i="13"/>
  <c r="M305" i="13"/>
  <c r="N305" i="13"/>
  <c r="O305" i="13"/>
  <c r="P305" i="13"/>
  <c r="Q305" i="13"/>
  <c r="R305" i="13"/>
  <c r="S305" i="13"/>
  <c r="T305" i="13"/>
  <c r="U305" i="13"/>
  <c r="W305" i="13"/>
  <c r="X305" i="13"/>
  <c r="Y305" i="13"/>
  <c r="Z305" i="13"/>
  <c r="AA305" i="13"/>
  <c r="AB305" i="13"/>
  <c r="AC305" i="13"/>
  <c r="AD305" i="13"/>
  <c r="AE305" i="13"/>
  <c r="AF305" i="13"/>
  <c r="AG305" i="13"/>
  <c r="AH305" i="13"/>
  <c r="AI305" i="13"/>
  <c r="AJ305" i="13"/>
  <c r="AK305" i="13"/>
  <c r="AL305" i="13"/>
  <c r="I306" i="13"/>
  <c r="J306" i="13"/>
  <c r="K306" i="13"/>
  <c r="L306" i="13"/>
  <c r="M306" i="13"/>
  <c r="N306" i="13"/>
  <c r="O306" i="13"/>
  <c r="P306" i="13"/>
  <c r="Q306" i="13"/>
  <c r="R306" i="13"/>
  <c r="S306" i="13"/>
  <c r="T306" i="13"/>
  <c r="U306" i="13"/>
  <c r="V306" i="13"/>
  <c r="W306" i="13"/>
  <c r="X306" i="13"/>
  <c r="Y306" i="13"/>
  <c r="Z306" i="13"/>
  <c r="AA306" i="13"/>
  <c r="AB306" i="13"/>
  <c r="AC306" i="13"/>
  <c r="AD306" i="13"/>
  <c r="AE306" i="13"/>
  <c r="AF306" i="13"/>
  <c r="AG306" i="13"/>
  <c r="AH306" i="13"/>
  <c r="AI306" i="13"/>
  <c r="AJ306" i="13"/>
  <c r="AK306" i="13"/>
  <c r="AL306" i="13"/>
  <c r="I307" i="13"/>
  <c r="J307" i="13"/>
  <c r="K307" i="13"/>
  <c r="L307" i="13"/>
  <c r="M307" i="13"/>
  <c r="N307" i="13"/>
  <c r="O307" i="13"/>
  <c r="P307" i="13"/>
  <c r="Q307" i="13"/>
  <c r="R307" i="13"/>
  <c r="S307" i="13"/>
  <c r="T307" i="13"/>
  <c r="U307" i="13"/>
  <c r="V307" i="13"/>
  <c r="W307" i="13"/>
  <c r="X307" i="13"/>
  <c r="Y307" i="13"/>
  <c r="Z307" i="13"/>
  <c r="AA307" i="13"/>
  <c r="AB307" i="13"/>
  <c r="AC307" i="13"/>
  <c r="AD307" i="13"/>
  <c r="AE307" i="13"/>
  <c r="AF307" i="13"/>
  <c r="AG307" i="13"/>
  <c r="AH307" i="13"/>
  <c r="AI307" i="13"/>
  <c r="AJ307" i="13"/>
  <c r="AK307" i="13"/>
  <c r="AL307" i="13"/>
  <c r="I308" i="13"/>
  <c r="J308" i="13"/>
  <c r="K308" i="13"/>
  <c r="L308" i="13"/>
  <c r="M308" i="13"/>
  <c r="N308" i="13"/>
  <c r="O308" i="13"/>
  <c r="P308" i="13"/>
  <c r="Q308" i="13"/>
  <c r="R308" i="13"/>
  <c r="S308" i="13"/>
  <c r="T308" i="13"/>
  <c r="U308" i="13"/>
  <c r="V308" i="13"/>
  <c r="W308" i="13"/>
  <c r="X308" i="13"/>
  <c r="Y308" i="13"/>
  <c r="Z308" i="13"/>
  <c r="AA308" i="13"/>
  <c r="AB308" i="13"/>
  <c r="AC308" i="13"/>
  <c r="AD308" i="13"/>
  <c r="AE308" i="13"/>
  <c r="AF308" i="13"/>
  <c r="AG308" i="13"/>
  <c r="AH308" i="13"/>
  <c r="AI308" i="13"/>
  <c r="AJ308" i="13"/>
  <c r="AK308" i="13"/>
  <c r="AL308" i="13"/>
  <c r="I309" i="13"/>
  <c r="J309" i="13"/>
  <c r="K309" i="13"/>
  <c r="L309" i="13"/>
  <c r="M309" i="13"/>
  <c r="N309" i="13"/>
  <c r="O309" i="13"/>
  <c r="P309" i="13"/>
  <c r="Q309" i="13"/>
  <c r="R309" i="13"/>
  <c r="S309" i="13"/>
  <c r="T309" i="13"/>
  <c r="U309" i="13"/>
  <c r="V309" i="13"/>
  <c r="W309" i="13"/>
  <c r="X309" i="13"/>
  <c r="Y309" i="13"/>
  <c r="Z309" i="13"/>
  <c r="AA309" i="13"/>
  <c r="AB309" i="13"/>
  <c r="AC309" i="13"/>
  <c r="AD309" i="13"/>
  <c r="AE309" i="13"/>
  <c r="AF309" i="13"/>
  <c r="AG309" i="13"/>
  <c r="AH309" i="13"/>
  <c r="AI309" i="13"/>
  <c r="AJ309" i="13"/>
  <c r="AK309" i="13"/>
  <c r="AL309" i="13"/>
  <c r="I310" i="13"/>
  <c r="J310" i="13"/>
  <c r="K310" i="13"/>
  <c r="L310" i="13"/>
  <c r="M310" i="13"/>
  <c r="N310" i="13"/>
  <c r="O310" i="13"/>
  <c r="P310" i="13"/>
  <c r="Q310" i="13"/>
  <c r="R310" i="13"/>
  <c r="S310" i="13"/>
  <c r="T310" i="13"/>
  <c r="U310" i="13"/>
  <c r="V310" i="13"/>
  <c r="W310" i="13"/>
  <c r="X310" i="13"/>
  <c r="Y310" i="13"/>
  <c r="Z310" i="13"/>
  <c r="AA310" i="13"/>
  <c r="AB310" i="13"/>
  <c r="AC310" i="13"/>
  <c r="AD310" i="13"/>
  <c r="AE310" i="13"/>
  <c r="AF310" i="13"/>
  <c r="AG310" i="13"/>
  <c r="AH310" i="13"/>
  <c r="AI310" i="13"/>
  <c r="AJ310" i="13"/>
  <c r="AK310" i="13"/>
  <c r="AL310" i="13"/>
  <c r="I311" i="13"/>
  <c r="J311" i="13"/>
  <c r="K311" i="13"/>
  <c r="L311" i="13"/>
  <c r="M311" i="13"/>
  <c r="N311" i="13"/>
  <c r="O311" i="13"/>
  <c r="P311" i="13"/>
  <c r="Q311" i="13"/>
  <c r="R311" i="13"/>
  <c r="S311" i="13"/>
  <c r="T311" i="13"/>
  <c r="U311" i="13"/>
  <c r="V311" i="13"/>
  <c r="W311" i="13"/>
  <c r="X311" i="13"/>
  <c r="Y311" i="13"/>
  <c r="Z311" i="13"/>
  <c r="AA311" i="13"/>
  <c r="AB311" i="13"/>
  <c r="AC311" i="13"/>
  <c r="AD311" i="13"/>
  <c r="AE311" i="13"/>
  <c r="AF311" i="13"/>
  <c r="AG311" i="13"/>
  <c r="AH311" i="13"/>
  <c r="AI311" i="13"/>
  <c r="AJ311" i="13"/>
  <c r="AK311" i="13"/>
  <c r="AL311" i="13"/>
  <c r="I312" i="13"/>
  <c r="J312" i="13"/>
  <c r="K312" i="13"/>
  <c r="L312" i="13"/>
  <c r="M312" i="13"/>
  <c r="N312" i="13"/>
  <c r="O312" i="13"/>
  <c r="P312" i="13"/>
  <c r="Q312" i="13"/>
  <c r="R312" i="13"/>
  <c r="S312" i="13"/>
  <c r="T312" i="13"/>
  <c r="U312" i="13"/>
  <c r="V312" i="13"/>
  <c r="W312" i="13"/>
  <c r="X312" i="13"/>
  <c r="Y312" i="13"/>
  <c r="Z312" i="13"/>
  <c r="AA312" i="13"/>
  <c r="AB312" i="13"/>
  <c r="AC312" i="13"/>
  <c r="AD312" i="13"/>
  <c r="AE312" i="13"/>
  <c r="AF312" i="13"/>
  <c r="AG312" i="13"/>
  <c r="AH312" i="13"/>
  <c r="AI312" i="13"/>
  <c r="AJ312" i="13"/>
  <c r="AK312" i="13"/>
  <c r="AL312" i="13"/>
  <c r="J206" i="13"/>
  <c r="K206" i="13"/>
  <c r="L206" i="13"/>
  <c r="M206" i="13"/>
  <c r="N206" i="13"/>
  <c r="O206" i="13"/>
  <c r="P206" i="13"/>
  <c r="Q206" i="13"/>
  <c r="R206" i="13"/>
  <c r="S206" i="13"/>
  <c r="T206" i="13"/>
  <c r="U206" i="13"/>
  <c r="V206" i="13"/>
  <c r="W206" i="13"/>
  <c r="X206" i="13"/>
  <c r="Y206" i="13"/>
  <c r="Z206" i="13"/>
  <c r="AA206" i="13"/>
  <c r="AB206" i="13"/>
  <c r="AC206" i="13"/>
  <c r="AD206" i="13"/>
  <c r="AE206" i="13"/>
  <c r="AF206" i="13"/>
  <c r="AG206" i="13"/>
  <c r="AH206" i="13"/>
  <c r="AI206" i="13"/>
  <c r="AJ206" i="13"/>
  <c r="AK206" i="13"/>
  <c r="AL206" i="13"/>
  <c r="I206" i="13"/>
  <c r="J205" i="13"/>
  <c r="K205" i="13"/>
  <c r="L205" i="13"/>
  <c r="M205" i="13"/>
  <c r="N205" i="13"/>
  <c r="O205" i="13"/>
  <c r="P205" i="13"/>
  <c r="Q205" i="13"/>
  <c r="R205" i="13"/>
  <c r="S205" i="13"/>
  <c r="T205" i="13"/>
  <c r="U205" i="13"/>
  <c r="V205" i="13"/>
  <c r="W205" i="13"/>
  <c r="X205" i="13"/>
  <c r="Y205" i="13"/>
  <c r="Z205" i="13"/>
  <c r="AA205" i="13"/>
  <c r="AB205" i="13"/>
  <c r="AC205" i="13"/>
  <c r="AD205" i="13"/>
  <c r="AE205" i="13"/>
  <c r="AF205" i="13"/>
  <c r="AG205" i="13"/>
  <c r="AH205" i="13"/>
  <c r="AI205" i="13"/>
  <c r="AJ205" i="13"/>
  <c r="AK205" i="13"/>
  <c r="AL205" i="13"/>
  <c r="I205" i="13"/>
  <c r="I129" i="13"/>
  <c r="J129" i="13"/>
  <c r="K129" i="13"/>
  <c r="L129" i="13"/>
  <c r="M129" i="13"/>
  <c r="N129" i="13"/>
  <c r="O129" i="13"/>
  <c r="P129" i="13"/>
  <c r="Q129" i="13"/>
  <c r="R129" i="13"/>
  <c r="S129" i="13"/>
  <c r="T129" i="13"/>
  <c r="U129" i="13"/>
  <c r="V129" i="13"/>
  <c r="W129" i="13"/>
  <c r="X129" i="13"/>
  <c r="Y129" i="13"/>
  <c r="Z129" i="13"/>
  <c r="AA129" i="13"/>
  <c r="AB129" i="13"/>
  <c r="AC129" i="13"/>
  <c r="AD129" i="13"/>
  <c r="AE129" i="13"/>
  <c r="AF129" i="13"/>
  <c r="AG129" i="13"/>
  <c r="AH129" i="13"/>
  <c r="AI129" i="13"/>
  <c r="AJ129" i="13"/>
  <c r="AK129" i="13"/>
  <c r="AL129" i="13"/>
  <c r="I130" i="13"/>
  <c r="J130" i="13"/>
  <c r="K130" i="13"/>
  <c r="L130" i="13"/>
  <c r="M130" i="13"/>
  <c r="N130" i="13"/>
  <c r="O130" i="13"/>
  <c r="P130" i="13"/>
  <c r="Q130" i="13"/>
  <c r="R130" i="13"/>
  <c r="S130" i="13"/>
  <c r="T130" i="13"/>
  <c r="U130" i="13"/>
  <c r="V130" i="13"/>
  <c r="W130" i="13"/>
  <c r="X130" i="13"/>
  <c r="Y130" i="13"/>
  <c r="Z130" i="13"/>
  <c r="AA130" i="13"/>
  <c r="AB130" i="13"/>
  <c r="AC130" i="13"/>
  <c r="AD130" i="13"/>
  <c r="AE130" i="13"/>
  <c r="AF130" i="13"/>
  <c r="AG130" i="13"/>
  <c r="AH130" i="13"/>
  <c r="AI130" i="13"/>
  <c r="AJ130" i="13"/>
  <c r="AK130" i="13"/>
  <c r="AL130" i="13"/>
  <c r="I131" i="13"/>
  <c r="J131" i="13"/>
  <c r="K131" i="13"/>
  <c r="L131" i="13"/>
  <c r="M131" i="13"/>
  <c r="N131" i="13"/>
  <c r="O131" i="13"/>
  <c r="P131" i="13"/>
  <c r="Q131" i="13"/>
  <c r="R131" i="13"/>
  <c r="S131" i="13"/>
  <c r="T131" i="13"/>
  <c r="U131" i="13"/>
  <c r="V131" i="13"/>
  <c r="W131" i="13"/>
  <c r="X131" i="13"/>
  <c r="Y131" i="13"/>
  <c r="Z131" i="13"/>
  <c r="AA131" i="13"/>
  <c r="AB131" i="13"/>
  <c r="AC131" i="13"/>
  <c r="AD131" i="13"/>
  <c r="AE131" i="13"/>
  <c r="AF131" i="13"/>
  <c r="AG131" i="13"/>
  <c r="AH131" i="13"/>
  <c r="AI131" i="13"/>
  <c r="AJ131" i="13"/>
  <c r="AK131" i="13"/>
  <c r="AL131" i="13"/>
  <c r="I132" i="13"/>
  <c r="J132" i="13"/>
  <c r="K132" i="13"/>
  <c r="L132" i="13"/>
  <c r="M132" i="13"/>
  <c r="N132" i="13"/>
  <c r="O132" i="13"/>
  <c r="P132" i="13"/>
  <c r="Q132" i="13"/>
  <c r="R132" i="13"/>
  <c r="S132" i="13"/>
  <c r="T132" i="13"/>
  <c r="U132" i="13"/>
  <c r="V132" i="13"/>
  <c r="W132" i="13"/>
  <c r="X132" i="13"/>
  <c r="Y132" i="13"/>
  <c r="Z132" i="13"/>
  <c r="AA132" i="13"/>
  <c r="AB132" i="13"/>
  <c r="AC132" i="13"/>
  <c r="AD132" i="13"/>
  <c r="AE132" i="13"/>
  <c r="AF132" i="13"/>
  <c r="AG132" i="13"/>
  <c r="AH132" i="13"/>
  <c r="AI132" i="13"/>
  <c r="AJ132" i="13"/>
  <c r="AK132" i="13"/>
  <c r="AL132" i="13"/>
  <c r="I133" i="13"/>
  <c r="J133" i="13"/>
  <c r="K133" i="13"/>
  <c r="L133" i="13"/>
  <c r="M133" i="13"/>
  <c r="N133" i="13"/>
  <c r="O133" i="13"/>
  <c r="P133" i="13"/>
  <c r="Q133" i="13"/>
  <c r="R133" i="13"/>
  <c r="S133" i="13"/>
  <c r="T133" i="13"/>
  <c r="U133" i="13"/>
  <c r="V133" i="13"/>
  <c r="W133" i="13"/>
  <c r="X133" i="13"/>
  <c r="Y133" i="13"/>
  <c r="Z133" i="13"/>
  <c r="AA133" i="13"/>
  <c r="AB133" i="13"/>
  <c r="AC133" i="13"/>
  <c r="AD133" i="13"/>
  <c r="AE133" i="13"/>
  <c r="AF133" i="13"/>
  <c r="AG133" i="13"/>
  <c r="AH133" i="13"/>
  <c r="AI133" i="13"/>
  <c r="AJ133" i="13"/>
  <c r="AK133" i="13"/>
  <c r="AL133" i="13"/>
  <c r="I134" i="13"/>
  <c r="J134" i="13"/>
  <c r="K134" i="13"/>
  <c r="L134" i="13"/>
  <c r="M134" i="13"/>
  <c r="N134" i="13"/>
  <c r="O134" i="13"/>
  <c r="P134" i="13"/>
  <c r="Q134" i="13"/>
  <c r="R134" i="13"/>
  <c r="S134" i="13"/>
  <c r="T134" i="13"/>
  <c r="U134" i="13"/>
  <c r="V134" i="13"/>
  <c r="W134" i="13"/>
  <c r="X134" i="13"/>
  <c r="Y134" i="13"/>
  <c r="Z134" i="13"/>
  <c r="AA134" i="13"/>
  <c r="AB134" i="13"/>
  <c r="AC134" i="13"/>
  <c r="AD134" i="13"/>
  <c r="AE134" i="13"/>
  <c r="AF134" i="13"/>
  <c r="AG134" i="13"/>
  <c r="AH134" i="13"/>
  <c r="AI134" i="13"/>
  <c r="AJ134" i="13"/>
  <c r="AK134" i="13"/>
  <c r="AL134" i="13"/>
  <c r="I135" i="13"/>
  <c r="J135" i="13"/>
  <c r="K135" i="13"/>
  <c r="L135" i="13"/>
  <c r="M135" i="13"/>
  <c r="N135" i="13"/>
  <c r="O135" i="13"/>
  <c r="P135" i="13"/>
  <c r="Q135" i="13"/>
  <c r="R135" i="13"/>
  <c r="S135" i="13"/>
  <c r="T135" i="13"/>
  <c r="U135" i="13"/>
  <c r="V135" i="13"/>
  <c r="W135" i="13"/>
  <c r="X135" i="13"/>
  <c r="Y135" i="13"/>
  <c r="Z135" i="13"/>
  <c r="AA135" i="13"/>
  <c r="AB135" i="13"/>
  <c r="AC135" i="13"/>
  <c r="AD135" i="13"/>
  <c r="AE135" i="13"/>
  <c r="AF135" i="13"/>
  <c r="AG135" i="13"/>
  <c r="AH135" i="13"/>
  <c r="AI135" i="13"/>
  <c r="AJ135" i="13"/>
  <c r="AK135" i="13"/>
  <c r="AL135" i="13"/>
  <c r="I136" i="13"/>
  <c r="J136" i="13"/>
  <c r="K136" i="13"/>
  <c r="L136" i="13"/>
  <c r="M136" i="13"/>
  <c r="N136" i="13"/>
  <c r="O136" i="13"/>
  <c r="P136" i="13"/>
  <c r="Q136" i="13"/>
  <c r="R136" i="13"/>
  <c r="S136" i="13"/>
  <c r="T136" i="13"/>
  <c r="U136" i="13"/>
  <c r="V136" i="13"/>
  <c r="W136" i="13"/>
  <c r="X136" i="13"/>
  <c r="Y136" i="13"/>
  <c r="Z136" i="13"/>
  <c r="AA136" i="13"/>
  <c r="AB136" i="13"/>
  <c r="AC136" i="13"/>
  <c r="AD136" i="13"/>
  <c r="AE136" i="13"/>
  <c r="AF136" i="13"/>
  <c r="AG136" i="13"/>
  <c r="AH136" i="13"/>
  <c r="AI136" i="13"/>
  <c r="AJ136" i="13"/>
  <c r="AK136" i="13"/>
  <c r="AL136" i="13"/>
  <c r="I137" i="13"/>
  <c r="J137" i="13"/>
  <c r="K137" i="13"/>
  <c r="L137" i="13"/>
  <c r="M137" i="13"/>
  <c r="N137" i="13"/>
  <c r="O137" i="13"/>
  <c r="P137" i="13"/>
  <c r="Q137" i="13"/>
  <c r="R137" i="13"/>
  <c r="S137" i="13"/>
  <c r="T137" i="13"/>
  <c r="U137" i="13"/>
  <c r="V137" i="13"/>
  <c r="W137" i="13"/>
  <c r="X137" i="13"/>
  <c r="Y137" i="13"/>
  <c r="Z137" i="13"/>
  <c r="AA137" i="13"/>
  <c r="AB137" i="13"/>
  <c r="AC137" i="13"/>
  <c r="AD137" i="13"/>
  <c r="AE137" i="13"/>
  <c r="AF137" i="13"/>
  <c r="AG137" i="13"/>
  <c r="AH137" i="13"/>
  <c r="AI137" i="13"/>
  <c r="AJ137" i="13"/>
  <c r="AK137" i="13"/>
  <c r="AL137" i="13"/>
  <c r="I138" i="13"/>
  <c r="J138" i="13"/>
  <c r="K138" i="13"/>
  <c r="L138" i="13"/>
  <c r="M138" i="13"/>
  <c r="N138" i="13"/>
  <c r="O138" i="13"/>
  <c r="P138" i="13"/>
  <c r="Q138" i="13"/>
  <c r="R138" i="13"/>
  <c r="S138" i="13"/>
  <c r="T138" i="13"/>
  <c r="U138" i="13"/>
  <c r="V138" i="13"/>
  <c r="W138" i="13"/>
  <c r="X138" i="13"/>
  <c r="Y138" i="13"/>
  <c r="Z138" i="13"/>
  <c r="AA138" i="13"/>
  <c r="AB138" i="13"/>
  <c r="AC138" i="13"/>
  <c r="AD138" i="13"/>
  <c r="AE138" i="13"/>
  <c r="AF138" i="13"/>
  <c r="AG138" i="13"/>
  <c r="AH138" i="13"/>
  <c r="AI138" i="13"/>
  <c r="AJ138" i="13"/>
  <c r="AK138" i="13"/>
  <c r="AL138" i="13"/>
  <c r="I139" i="13"/>
  <c r="J139" i="13"/>
  <c r="K139" i="13"/>
  <c r="L139" i="13"/>
  <c r="M139" i="13"/>
  <c r="N139" i="13"/>
  <c r="O139" i="13"/>
  <c r="P139" i="13"/>
  <c r="Q139" i="13"/>
  <c r="R139" i="13"/>
  <c r="S139" i="13"/>
  <c r="T139" i="13"/>
  <c r="U139" i="13"/>
  <c r="V139" i="13"/>
  <c r="W139" i="13"/>
  <c r="X139" i="13"/>
  <c r="Y139" i="13"/>
  <c r="Z139" i="13"/>
  <c r="AA139" i="13"/>
  <c r="AB139" i="13"/>
  <c r="AC139" i="13"/>
  <c r="AD139" i="13"/>
  <c r="AE139" i="13"/>
  <c r="AF139" i="13"/>
  <c r="AG139" i="13"/>
  <c r="AH139" i="13"/>
  <c r="AI139" i="13"/>
  <c r="AJ139" i="13"/>
  <c r="AK139" i="13"/>
  <c r="AL139" i="13"/>
  <c r="I140" i="13"/>
  <c r="J140" i="13"/>
  <c r="K140" i="13"/>
  <c r="L140" i="13"/>
  <c r="M140" i="13"/>
  <c r="N140" i="13"/>
  <c r="O140" i="13"/>
  <c r="P140" i="13"/>
  <c r="Q140" i="13"/>
  <c r="R140" i="13"/>
  <c r="S140" i="13"/>
  <c r="T140" i="13"/>
  <c r="U140" i="13"/>
  <c r="V140" i="13"/>
  <c r="W140" i="13"/>
  <c r="X140" i="13"/>
  <c r="Y140" i="13"/>
  <c r="Z140" i="13"/>
  <c r="AA140" i="13"/>
  <c r="AB140" i="13"/>
  <c r="AC140" i="13"/>
  <c r="AD140" i="13"/>
  <c r="AE140" i="13"/>
  <c r="AF140" i="13"/>
  <c r="AG140" i="13"/>
  <c r="AH140" i="13"/>
  <c r="AI140" i="13"/>
  <c r="AJ140" i="13"/>
  <c r="AK140" i="13"/>
  <c r="AL140" i="13"/>
  <c r="I141" i="13"/>
  <c r="J141" i="13"/>
  <c r="K141" i="13"/>
  <c r="L141" i="13"/>
  <c r="M141" i="13"/>
  <c r="N141" i="13"/>
  <c r="O141" i="13"/>
  <c r="P141" i="13"/>
  <c r="Q141" i="13"/>
  <c r="R141" i="13"/>
  <c r="S141" i="13"/>
  <c r="T141" i="13"/>
  <c r="U141" i="13"/>
  <c r="V141" i="13"/>
  <c r="W141" i="13"/>
  <c r="X141" i="13"/>
  <c r="Y141" i="13"/>
  <c r="Z141" i="13"/>
  <c r="AA141" i="13"/>
  <c r="AB141" i="13"/>
  <c r="AC141" i="13"/>
  <c r="AD141" i="13"/>
  <c r="AE141" i="13"/>
  <c r="AF141" i="13"/>
  <c r="AG141" i="13"/>
  <c r="AH141" i="13"/>
  <c r="AI141" i="13"/>
  <c r="AJ141" i="13"/>
  <c r="AK141" i="13"/>
  <c r="AL141" i="13"/>
  <c r="I142" i="13"/>
  <c r="J142" i="13"/>
  <c r="K142" i="13"/>
  <c r="L142" i="13"/>
  <c r="M142" i="13"/>
  <c r="N142" i="13"/>
  <c r="O142" i="13"/>
  <c r="P142" i="13"/>
  <c r="Q142" i="13"/>
  <c r="R142" i="13"/>
  <c r="S142" i="13"/>
  <c r="T142" i="13"/>
  <c r="U142" i="13"/>
  <c r="V142" i="13"/>
  <c r="W142" i="13"/>
  <c r="X142" i="13"/>
  <c r="Y142" i="13"/>
  <c r="Z142" i="13"/>
  <c r="AA142" i="13"/>
  <c r="AB142" i="13"/>
  <c r="AC142" i="13"/>
  <c r="AD142" i="13"/>
  <c r="AE142" i="13"/>
  <c r="AF142" i="13"/>
  <c r="AG142" i="13"/>
  <c r="AH142" i="13"/>
  <c r="AI142" i="13"/>
  <c r="AJ142" i="13"/>
  <c r="AK142" i="13"/>
  <c r="AL142" i="13"/>
  <c r="I143" i="13"/>
  <c r="J143" i="13"/>
  <c r="K143" i="13"/>
  <c r="L143" i="13"/>
  <c r="M143" i="13"/>
  <c r="N143" i="13"/>
  <c r="O143" i="13"/>
  <c r="P143" i="13"/>
  <c r="Q143" i="13"/>
  <c r="R143" i="13"/>
  <c r="S143" i="13"/>
  <c r="T143" i="13"/>
  <c r="U143" i="13"/>
  <c r="V143" i="13"/>
  <c r="W143" i="13"/>
  <c r="X143" i="13"/>
  <c r="Y143" i="13"/>
  <c r="Z143" i="13"/>
  <c r="AA143" i="13"/>
  <c r="AB143" i="13"/>
  <c r="AC143" i="13"/>
  <c r="AD143" i="13"/>
  <c r="AE143" i="13"/>
  <c r="AF143" i="13"/>
  <c r="AG143" i="13"/>
  <c r="AH143" i="13"/>
  <c r="AI143" i="13"/>
  <c r="AJ143" i="13"/>
  <c r="AK143" i="13"/>
  <c r="AL143" i="13"/>
  <c r="I144" i="13"/>
  <c r="J144" i="13"/>
  <c r="K144" i="13"/>
  <c r="L144" i="13"/>
  <c r="M144" i="13"/>
  <c r="N144" i="13"/>
  <c r="O144" i="13"/>
  <c r="P144" i="13"/>
  <c r="Q144" i="13"/>
  <c r="R144" i="13"/>
  <c r="S144" i="13"/>
  <c r="T144" i="13"/>
  <c r="U144" i="13"/>
  <c r="V144" i="13"/>
  <c r="W144" i="13"/>
  <c r="X144" i="13"/>
  <c r="Y144" i="13"/>
  <c r="Z144" i="13"/>
  <c r="AA144" i="13"/>
  <c r="AB144" i="13"/>
  <c r="AC144" i="13"/>
  <c r="AD144" i="13"/>
  <c r="AE144" i="13"/>
  <c r="AF144" i="13"/>
  <c r="AG144" i="13"/>
  <c r="AH144" i="13"/>
  <c r="AI144" i="13"/>
  <c r="AJ144" i="13"/>
  <c r="AK144" i="13"/>
  <c r="AL144" i="13"/>
  <c r="I145" i="13"/>
  <c r="J145" i="13"/>
  <c r="K145" i="13"/>
  <c r="L145" i="13"/>
  <c r="M145" i="13"/>
  <c r="N145" i="13"/>
  <c r="O145" i="13"/>
  <c r="P145" i="13"/>
  <c r="Q145" i="13"/>
  <c r="R145" i="13"/>
  <c r="S145" i="13"/>
  <c r="T145" i="13"/>
  <c r="U145" i="13"/>
  <c r="V145" i="13"/>
  <c r="W145" i="13"/>
  <c r="X145" i="13"/>
  <c r="Y145" i="13"/>
  <c r="Z145" i="13"/>
  <c r="AA145" i="13"/>
  <c r="AB145" i="13"/>
  <c r="AC145" i="13"/>
  <c r="AD145" i="13"/>
  <c r="AE145" i="13"/>
  <c r="AF145" i="13"/>
  <c r="AG145" i="13"/>
  <c r="AH145" i="13"/>
  <c r="AI145" i="13"/>
  <c r="AJ145" i="13"/>
  <c r="AK145" i="13"/>
  <c r="AL145" i="13"/>
  <c r="I146" i="13"/>
  <c r="J146" i="13"/>
  <c r="K146" i="13"/>
  <c r="L146" i="13"/>
  <c r="M146" i="13"/>
  <c r="N146" i="13"/>
  <c r="O146" i="13"/>
  <c r="P146" i="13"/>
  <c r="Q146" i="13"/>
  <c r="R146" i="13"/>
  <c r="S146" i="13"/>
  <c r="T146" i="13"/>
  <c r="U146" i="13"/>
  <c r="V146" i="13"/>
  <c r="W146" i="13"/>
  <c r="X146" i="13"/>
  <c r="Y146" i="13"/>
  <c r="Z146" i="13"/>
  <c r="AA146" i="13"/>
  <c r="AB146" i="13"/>
  <c r="AC146" i="13"/>
  <c r="AD146" i="13"/>
  <c r="AE146" i="13"/>
  <c r="AF146" i="13"/>
  <c r="AG146" i="13"/>
  <c r="AH146" i="13"/>
  <c r="AI146" i="13"/>
  <c r="AJ146" i="13"/>
  <c r="AK146" i="13"/>
  <c r="AL146" i="13"/>
  <c r="I147" i="13"/>
  <c r="J147" i="13"/>
  <c r="K147" i="13"/>
  <c r="L147" i="13"/>
  <c r="M147" i="13"/>
  <c r="N147" i="13"/>
  <c r="O147" i="13"/>
  <c r="P147" i="13"/>
  <c r="Q147" i="13"/>
  <c r="R147" i="13"/>
  <c r="S147" i="13"/>
  <c r="T147" i="13"/>
  <c r="U147" i="13"/>
  <c r="V147" i="13"/>
  <c r="W147" i="13"/>
  <c r="X147" i="13"/>
  <c r="Y147" i="13"/>
  <c r="Z147" i="13"/>
  <c r="AA147" i="13"/>
  <c r="AB147" i="13"/>
  <c r="AC147" i="13"/>
  <c r="AD147" i="13"/>
  <c r="AE147" i="13"/>
  <c r="AF147" i="13"/>
  <c r="AG147" i="13"/>
  <c r="AH147" i="13"/>
  <c r="AI147" i="13"/>
  <c r="AJ147" i="13"/>
  <c r="AK147" i="13"/>
  <c r="AL147" i="13"/>
  <c r="I148" i="13"/>
  <c r="J148" i="13"/>
  <c r="K148" i="13"/>
  <c r="L148" i="13"/>
  <c r="M148" i="13"/>
  <c r="N148" i="13"/>
  <c r="O148" i="13"/>
  <c r="P148" i="13"/>
  <c r="Q148" i="13"/>
  <c r="R148" i="13"/>
  <c r="S148" i="13"/>
  <c r="T148" i="13"/>
  <c r="U148" i="13"/>
  <c r="V148" i="13"/>
  <c r="W148" i="13"/>
  <c r="X148" i="13"/>
  <c r="Y148" i="13"/>
  <c r="Z148" i="13"/>
  <c r="AA148" i="13"/>
  <c r="AB148" i="13"/>
  <c r="AC148" i="13"/>
  <c r="AD148" i="13"/>
  <c r="AE148" i="13"/>
  <c r="AF148" i="13"/>
  <c r="AG148" i="13"/>
  <c r="AH148" i="13"/>
  <c r="AI148" i="13"/>
  <c r="AJ148" i="13"/>
  <c r="AK148" i="13"/>
  <c r="AL148" i="13"/>
  <c r="I149" i="13"/>
  <c r="J149" i="13"/>
  <c r="K149" i="13"/>
  <c r="L149" i="13"/>
  <c r="M149" i="13"/>
  <c r="N149" i="13"/>
  <c r="O149" i="13"/>
  <c r="P149" i="13"/>
  <c r="Q149" i="13"/>
  <c r="R149" i="13"/>
  <c r="S149" i="13"/>
  <c r="T149" i="13"/>
  <c r="U149" i="13"/>
  <c r="V149" i="13"/>
  <c r="W149" i="13"/>
  <c r="X149" i="13"/>
  <c r="Y149" i="13"/>
  <c r="Z149" i="13"/>
  <c r="AA149" i="13"/>
  <c r="AB149" i="13"/>
  <c r="AC149" i="13"/>
  <c r="AD149" i="13"/>
  <c r="AE149" i="13"/>
  <c r="AF149" i="13"/>
  <c r="AG149" i="13"/>
  <c r="AH149" i="13"/>
  <c r="AI149" i="13"/>
  <c r="AJ149" i="13"/>
  <c r="AK149" i="13"/>
  <c r="AL149" i="13"/>
  <c r="I150" i="13"/>
  <c r="J150" i="13"/>
  <c r="K150" i="13"/>
  <c r="L150" i="13"/>
  <c r="M150" i="13"/>
  <c r="N150" i="13"/>
  <c r="O150" i="13"/>
  <c r="P150" i="13"/>
  <c r="Q150" i="13"/>
  <c r="R150" i="13"/>
  <c r="S150" i="13"/>
  <c r="T150" i="13"/>
  <c r="U150" i="13"/>
  <c r="V150" i="13"/>
  <c r="W150" i="13"/>
  <c r="X150" i="13"/>
  <c r="Y150" i="13"/>
  <c r="Z150" i="13"/>
  <c r="AA150" i="13"/>
  <c r="AB150" i="13"/>
  <c r="AC150" i="13"/>
  <c r="AD150" i="13"/>
  <c r="AE150" i="13"/>
  <c r="AF150" i="13"/>
  <c r="AG150" i="13"/>
  <c r="AH150" i="13"/>
  <c r="AI150" i="13"/>
  <c r="AJ150" i="13"/>
  <c r="AK150" i="13"/>
  <c r="AL150" i="13"/>
  <c r="I151" i="13"/>
  <c r="J151" i="13"/>
  <c r="K151" i="13"/>
  <c r="L151" i="13"/>
  <c r="M151" i="13"/>
  <c r="N151" i="13"/>
  <c r="O151" i="13"/>
  <c r="P151" i="13"/>
  <c r="Q151" i="13"/>
  <c r="R151" i="13"/>
  <c r="S151" i="13"/>
  <c r="T151" i="13"/>
  <c r="U151" i="13"/>
  <c r="V151" i="13"/>
  <c r="W151" i="13"/>
  <c r="X151" i="13"/>
  <c r="Y151" i="13"/>
  <c r="Z151" i="13"/>
  <c r="AA151" i="13"/>
  <c r="AB151" i="13"/>
  <c r="AC151" i="13"/>
  <c r="AD151" i="13"/>
  <c r="AE151" i="13"/>
  <c r="AF151" i="13"/>
  <c r="AG151" i="13"/>
  <c r="AH151" i="13"/>
  <c r="AI151" i="13"/>
  <c r="AJ151" i="13"/>
  <c r="AK151" i="13"/>
  <c r="AL151" i="13"/>
  <c r="I152" i="13"/>
  <c r="J152" i="13"/>
  <c r="K152" i="13"/>
  <c r="L152" i="13"/>
  <c r="M152" i="13"/>
  <c r="N152" i="13"/>
  <c r="O152" i="13"/>
  <c r="P152" i="13"/>
  <c r="Q152" i="13"/>
  <c r="R152" i="13"/>
  <c r="S152" i="13"/>
  <c r="T152" i="13"/>
  <c r="U152" i="13"/>
  <c r="V152" i="13"/>
  <c r="W152" i="13"/>
  <c r="X152" i="13"/>
  <c r="Y152" i="13"/>
  <c r="Z152" i="13"/>
  <c r="AA152" i="13"/>
  <c r="AB152" i="13"/>
  <c r="AC152" i="13"/>
  <c r="AD152" i="13"/>
  <c r="AE152" i="13"/>
  <c r="AF152" i="13"/>
  <c r="AG152" i="13"/>
  <c r="AH152" i="13"/>
  <c r="AI152" i="13"/>
  <c r="AJ152" i="13"/>
  <c r="AK152" i="13"/>
  <c r="AL152" i="13"/>
  <c r="I153" i="13"/>
  <c r="J153" i="13"/>
  <c r="K153" i="13"/>
  <c r="L153" i="13"/>
  <c r="M153" i="13"/>
  <c r="N153" i="13"/>
  <c r="O153" i="13"/>
  <c r="P153" i="13"/>
  <c r="Q153" i="13"/>
  <c r="R153" i="13"/>
  <c r="S153" i="13"/>
  <c r="T153" i="13"/>
  <c r="U153" i="13"/>
  <c r="V153" i="13"/>
  <c r="W153" i="13"/>
  <c r="X153" i="13"/>
  <c r="Y153" i="13"/>
  <c r="Z153" i="13"/>
  <c r="AA153" i="13"/>
  <c r="AB153" i="13"/>
  <c r="AC153" i="13"/>
  <c r="AD153" i="13"/>
  <c r="AE153" i="13"/>
  <c r="AF153" i="13"/>
  <c r="AG153" i="13"/>
  <c r="AH153" i="13"/>
  <c r="AI153" i="13"/>
  <c r="AJ153" i="13"/>
  <c r="AK153" i="13"/>
  <c r="AL153" i="13"/>
  <c r="I154" i="13"/>
  <c r="J154" i="13"/>
  <c r="K154" i="13"/>
  <c r="L154" i="13"/>
  <c r="M154" i="13"/>
  <c r="N154" i="13"/>
  <c r="O154" i="13"/>
  <c r="P154" i="13"/>
  <c r="Q154" i="13"/>
  <c r="R154" i="13"/>
  <c r="S154" i="13"/>
  <c r="T154" i="13"/>
  <c r="U154" i="13"/>
  <c r="V154" i="13"/>
  <c r="W154" i="13"/>
  <c r="X154" i="13"/>
  <c r="Y154" i="13"/>
  <c r="Z154" i="13"/>
  <c r="AA154" i="13"/>
  <c r="AB154" i="13"/>
  <c r="AC154" i="13"/>
  <c r="AD154" i="13"/>
  <c r="AE154" i="13"/>
  <c r="AF154" i="13"/>
  <c r="AG154" i="13"/>
  <c r="AH154" i="13"/>
  <c r="AI154" i="13"/>
  <c r="AJ154" i="13"/>
  <c r="AK154" i="13"/>
  <c r="AL154" i="13"/>
  <c r="I155" i="13"/>
  <c r="J155" i="13"/>
  <c r="K155" i="13"/>
  <c r="L155" i="13"/>
  <c r="M155" i="13"/>
  <c r="N155" i="13"/>
  <c r="O155" i="13"/>
  <c r="P155" i="13"/>
  <c r="Q155" i="13"/>
  <c r="R155" i="13"/>
  <c r="S155" i="13"/>
  <c r="T155" i="13"/>
  <c r="U155" i="13"/>
  <c r="V155" i="13"/>
  <c r="W155" i="13"/>
  <c r="X155" i="13"/>
  <c r="Y155" i="13"/>
  <c r="Z155" i="13"/>
  <c r="AA155" i="13"/>
  <c r="AB155" i="13"/>
  <c r="AC155" i="13"/>
  <c r="AD155" i="13"/>
  <c r="AE155" i="13"/>
  <c r="AF155" i="13"/>
  <c r="AG155" i="13"/>
  <c r="AH155" i="13"/>
  <c r="AI155" i="13"/>
  <c r="AJ155" i="13"/>
  <c r="AK155" i="13"/>
  <c r="AL155" i="13"/>
  <c r="I156" i="13"/>
  <c r="J156" i="13"/>
  <c r="K156" i="13"/>
  <c r="L156" i="13"/>
  <c r="M156" i="13"/>
  <c r="N156" i="13"/>
  <c r="O156" i="13"/>
  <c r="P156" i="13"/>
  <c r="Q156" i="13"/>
  <c r="R156" i="13"/>
  <c r="S156" i="13"/>
  <c r="T156" i="13"/>
  <c r="U156" i="13"/>
  <c r="V156" i="13"/>
  <c r="W156" i="13"/>
  <c r="X156" i="13"/>
  <c r="Y156" i="13"/>
  <c r="Z156" i="13"/>
  <c r="AA156" i="13"/>
  <c r="AB156" i="13"/>
  <c r="AC156" i="13"/>
  <c r="AD156" i="13"/>
  <c r="AE156" i="13"/>
  <c r="AF156" i="13"/>
  <c r="AG156" i="13"/>
  <c r="AH156" i="13"/>
  <c r="AI156" i="13"/>
  <c r="AJ156" i="13"/>
  <c r="AK156" i="13"/>
  <c r="AL156" i="13"/>
  <c r="I157" i="13"/>
  <c r="J157" i="13"/>
  <c r="K157" i="13"/>
  <c r="L157" i="13"/>
  <c r="M157" i="13"/>
  <c r="N157" i="13"/>
  <c r="O157" i="13"/>
  <c r="P157" i="13"/>
  <c r="Q157" i="13"/>
  <c r="R157" i="13"/>
  <c r="S157" i="13"/>
  <c r="T157" i="13"/>
  <c r="U157" i="13"/>
  <c r="V157" i="13"/>
  <c r="W157" i="13"/>
  <c r="X157" i="13"/>
  <c r="Y157" i="13"/>
  <c r="Z157" i="13"/>
  <c r="AA157" i="13"/>
  <c r="AB157" i="13"/>
  <c r="AC157" i="13"/>
  <c r="AD157" i="13"/>
  <c r="AE157" i="13"/>
  <c r="AF157" i="13"/>
  <c r="AG157" i="13"/>
  <c r="AH157" i="13"/>
  <c r="AI157" i="13"/>
  <c r="AJ157" i="13"/>
  <c r="AK157" i="13"/>
  <c r="AL157" i="13"/>
  <c r="I158" i="13"/>
  <c r="J158" i="13"/>
  <c r="K158" i="13"/>
  <c r="L158" i="13"/>
  <c r="M158" i="13"/>
  <c r="N158" i="13"/>
  <c r="O158" i="13"/>
  <c r="P158" i="13"/>
  <c r="Q158" i="13"/>
  <c r="R158" i="13"/>
  <c r="S158" i="13"/>
  <c r="T158" i="13"/>
  <c r="U158" i="13"/>
  <c r="V158" i="13"/>
  <c r="W158" i="13"/>
  <c r="X158" i="13"/>
  <c r="Y158" i="13"/>
  <c r="Z158" i="13"/>
  <c r="AA158" i="13"/>
  <c r="AB158" i="13"/>
  <c r="AC158" i="13"/>
  <c r="AD158" i="13"/>
  <c r="AE158" i="13"/>
  <c r="AF158" i="13"/>
  <c r="AG158" i="13"/>
  <c r="AH158" i="13"/>
  <c r="AI158" i="13"/>
  <c r="AJ158" i="13"/>
  <c r="AK158" i="13"/>
  <c r="AL158" i="13"/>
  <c r="I159" i="13"/>
  <c r="J159" i="13"/>
  <c r="K159" i="13"/>
  <c r="L159" i="13"/>
  <c r="M159" i="13"/>
  <c r="N159" i="13"/>
  <c r="O159" i="13"/>
  <c r="P159" i="13"/>
  <c r="Q159" i="13"/>
  <c r="R159" i="13"/>
  <c r="S159" i="13"/>
  <c r="T159" i="13"/>
  <c r="U159" i="13"/>
  <c r="V159" i="13"/>
  <c r="W159" i="13"/>
  <c r="X159" i="13"/>
  <c r="Y159" i="13"/>
  <c r="Z159" i="13"/>
  <c r="AA159" i="13"/>
  <c r="AB159" i="13"/>
  <c r="AC159" i="13"/>
  <c r="AD159" i="13"/>
  <c r="AE159" i="13"/>
  <c r="AF159" i="13"/>
  <c r="AG159" i="13"/>
  <c r="AH159" i="13"/>
  <c r="AI159" i="13"/>
  <c r="AJ159" i="13"/>
  <c r="AK159" i="13"/>
  <c r="AL159" i="13"/>
  <c r="I160" i="13"/>
  <c r="J160" i="13"/>
  <c r="K160" i="13"/>
  <c r="L160" i="13"/>
  <c r="M160" i="13"/>
  <c r="N160" i="13"/>
  <c r="O160" i="13"/>
  <c r="P160" i="13"/>
  <c r="Q160" i="13"/>
  <c r="R160" i="13"/>
  <c r="S160" i="13"/>
  <c r="T160" i="13"/>
  <c r="U160" i="13"/>
  <c r="V160" i="13"/>
  <c r="W160" i="13"/>
  <c r="X160" i="13"/>
  <c r="Y160" i="13"/>
  <c r="Z160" i="13"/>
  <c r="AA160" i="13"/>
  <c r="AB160" i="13"/>
  <c r="AC160" i="13"/>
  <c r="AD160" i="13"/>
  <c r="AE160" i="13"/>
  <c r="AF160" i="13"/>
  <c r="AG160" i="13"/>
  <c r="AH160" i="13"/>
  <c r="AI160" i="13"/>
  <c r="AJ160" i="13"/>
  <c r="AK160" i="13"/>
  <c r="AL160" i="13"/>
  <c r="I161" i="13"/>
  <c r="J161" i="13"/>
  <c r="K161" i="13"/>
  <c r="L161" i="13"/>
  <c r="M161" i="13"/>
  <c r="N161" i="13"/>
  <c r="O161" i="13"/>
  <c r="P161" i="13"/>
  <c r="Q161" i="13"/>
  <c r="R161" i="13"/>
  <c r="S161" i="13"/>
  <c r="T161" i="13"/>
  <c r="U161" i="13"/>
  <c r="V161" i="13"/>
  <c r="W161" i="13"/>
  <c r="X161" i="13"/>
  <c r="Y161" i="13"/>
  <c r="Z161" i="13"/>
  <c r="AA161" i="13"/>
  <c r="AB161" i="13"/>
  <c r="AC161" i="13"/>
  <c r="AD161" i="13"/>
  <c r="AE161" i="13"/>
  <c r="AF161" i="13"/>
  <c r="AG161" i="13"/>
  <c r="AH161" i="13"/>
  <c r="AI161" i="13"/>
  <c r="AJ161" i="13"/>
  <c r="AK161" i="13"/>
  <c r="AL161" i="13"/>
  <c r="I162" i="13"/>
  <c r="J162" i="13"/>
  <c r="K162" i="13"/>
  <c r="L162" i="13"/>
  <c r="M162" i="13"/>
  <c r="N162" i="13"/>
  <c r="O162" i="13"/>
  <c r="P162" i="13"/>
  <c r="Q162" i="13"/>
  <c r="R162" i="13"/>
  <c r="S162" i="13"/>
  <c r="T162" i="13"/>
  <c r="U162" i="13"/>
  <c r="V162" i="13"/>
  <c r="W162" i="13"/>
  <c r="X162" i="13"/>
  <c r="Y162" i="13"/>
  <c r="Z162" i="13"/>
  <c r="AA162" i="13"/>
  <c r="AB162" i="13"/>
  <c r="AC162" i="13"/>
  <c r="AD162" i="13"/>
  <c r="AE162" i="13"/>
  <c r="AF162" i="13"/>
  <c r="AG162" i="13"/>
  <c r="AH162" i="13"/>
  <c r="AI162" i="13"/>
  <c r="AJ162" i="13"/>
  <c r="AK162" i="13"/>
  <c r="AL162" i="13"/>
  <c r="I163" i="13"/>
  <c r="J163" i="13"/>
  <c r="K163" i="13"/>
  <c r="L163" i="13"/>
  <c r="M163" i="13"/>
  <c r="N163" i="13"/>
  <c r="O163" i="13"/>
  <c r="P163" i="13"/>
  <c r="Q163" i="13"/>
  <c r="R163" i="13"/>
  <c r="S163" i="13"/>
  <c r="T163" i="13"/>
  <c r="U163" i="13"/>
  <c r="V163" i="13"/>
  <c r="W163" i="13"/>
  <c r="X163" i="13"/>
  <c r="Y163" i="13"/>
  <c r="Z163" i="13"/>
  <c r="AA163" i="13"/>
  <c r="AB163" i="13"/>
  <c r="AC163" i="13"/>
  <c r="AD163" i="13"/>
  <c r="AE163" i="13"/>
  <c r="AF163" i="13"/>
  <c r="AG163" i="13"/>
  <c r="AH163" i="13"/>
  <c r="AI163" i="13"/>
  <c r="AJ163" i="13"/>
  <c r="AK163" i="13"/>
  <c r="AL163" i="13"/>
  <c r="I164" i="13"/>
  <c r="J164" i="13"/>
  <c r="K164" i="13"/>
  <c r="L164" i="13"/>
  <c r="M164" i="13"/>
  <c r="N164" i="13"/>
  <c r="O164" i="13"/>
  <c r="P164" i="13"/>
  <c r="Q164" i="13"/>
  <c r="R164" i="13"/>
  <c r="S164" i="13"/>
  <c r="T164" i="13"/>
  <c r="U164" i="13"/>
  <c r="V164" i="13"/>
  <c r="W164" i="13"/>
  <c r="X164" i="13"/>
  <c r="Y164" i="13"/>
  <c r="Z164" i="13"/>
  <c r="AA164" i="13"/>
  <c r="AB164" i="13"/>
  <c r="AC164" i="13"/>
  <c r="AD164" i="13"/>
  <c r="AE164" i="13"/>
  <c r="AF164" i="13"/>
  <c r="AG164" i="13"/>
  <c r="AH164" i="13"/>
  <c r="AI164" i="13"/>
  <c r="AJ164" i="13"/>
  <c r="AK164" i="13"/>
  <c r="AL164" i="13"/>
  <c r="I165" i="13"/>
  <c r="J165" i="13"/>
  <c r="K165" i="13"/>
  <c r="L165" i="13"/>
  <c r="M165" i="13"/>
  <c r="N165" i="13"/>
  <c r="O165" i="13"/>
  <c r="P165" i="13"/>
  <c r="Q165" i="13"/>
  <c r="R165" i="13"/>
  <c r="S165" i="13"/>
  <c r="T165" i="13"/>
  <c r="U165" i="13"/>
  <c r="V165" i="13"/>
  <c r="W165" i="13"/>
  <c r="X165" i="13"/>
  <c r="Y165" i="13"/>
  <c r="Z165" i="13"/>
  <c r="AA165" i="13"/>
  <c r="AB165" i="13"/>
  <c r="AC165" i="13"/>
  <c r="AD165" i="13"/>
  <c r="AE165" i="13"/>
  <c r="AF165" i="13"/>
  <c r="AG165" i="13"/>
  <c r="AH165" i="13"/>
  <c r="AI165" i="13"/>
  <c r="AJ165" i="13"/>
  <c r="AK165" i="13"/>
  <c r="AL165" i="13"/>
  <c r="I166" i="13"/>
  <c r="J166" i="13"/>
  <c r="K166" i="13"/>
  <c r="L166" i="13"/>
  <c r="M166" i="13"/>
  <c r="N166" i="13"/>
  <c r="O166" i="13"/>
  <c r="P166" i="13"/>
  <c r="Q166" i="13"/>
  <c r="R166" i="13"/>
  <c r="S166" i="13"/>
  <c r="T166" i="13"/>
  <c r="U166" i="13"/>
  <c r="V166" i="13"/>
  <c r="W166" i="13"/>
  <c r="X166" i="13"/>
  <c r="Y166" i="13"/>
  <c r="Z166" i="13"/>
  <c r="AA166" i="13"/>
  <c r="AB166" i="13"/>
  <c r="AC166" i="13"/>
  <c r="AD166" i="13"/>
  <c r="AE166" i="13"/>
  <c r="AF166" i="13"/>
  <c r="AG166" i="13"/>
  <c r="AH166" i="13"/>
  <c r="AI166" i="13"/>
  <c r="AJ166" i="13"/>
  <c r="AK166" i="13"/>
  <c r="AL166" i="13"/>
  <c r="I167" i="13"/>
  <c r="J167" i="13"/>
  <c r="K167" i="13"/>
  <c r="L167" i="13"/>
  <c r="M167" i="13"/>
  <c r="N167" i="13"/>
  <c r="O167" i="13"/>
  <c r="P167" i="13"/>
  <c r="Q167" i="13"/>
  <c r="R167" i="13"/>
  <c r="S167" i="13"/>
  <c r="T167" i="13"/>
  <c r="U167" i="13"/>
  <c r="V167" i="13"/>
  <c r="W167" i="13"/>
  <c r="X167" i="13"/>
  <c r="Y167" i="13"/>
  <c r="Z167" i="13"/>
  <c r="AA167" i="13"/>
  <c r="AB167" i="13"/>
  <c r="AC167" i="13"/>
  <c r="AD167" i="13"/>
  <c r="AE167" i="13"/>
  <c r="AF167" i="13"/>
  <c r="AG167" i="13"/>
  <c r="AH167" i="13"/>
  <c r="AI167" i="13"/>
  <c r="AJ167" i="13"/>
  <c r="AK167" i="13"/>
  <c r="AL167" i="13"/>
  <c r="I168" i="13"/>
  <c r="J168" i="13"/>
  <c r="K168" i="13"/>
  <c r="L168" i="13"/>
  <c r="M168" i="13"/>
  <c r="N168" i="13"/>
  <c r="O168" i="13"/>
  <c r="P168" i="13"/>
  <c r="Q168" i="13"/>
  <c r="R168" i="13"/>
  <c r="S168" i="13"/>
  <c r="T168" i="13"/>
  <c r="U168" i="13"/>
  <c r="V168" i="13"/>
  <c r="W168" i="13"/>
  <c r="X168" i="13"/>
  <c r="Y168" i="13"/>
  <c r="Z168" i="13"/>
  <c r="AA168" i="13"/>
  <c r="AB168" i="13"/>
  <c r="AC168" i="13"/>
  <c r="AD168" i="13"/>
  <c r="AE168" i="13"/>
  <c r="AF168" i="13"/>
  <c r="AG168" i="13"/>
  <c r="AH168" i="13"/>
  <c r="AI168" i="13"/>
  <c r="AJ168" i="13"/>
  <c r="AK168" i="13"/>
  <c r="AL168" i="13"/>
  <c r="I169" i="13"/>
  <c r="J169" i="13"/>
  <c r="K169" i="13"/>
  <c r="L169" i="13"/>
  <c r="M169" i="13"/>
  <c r="N169" i="13"/>
  <c r="O169" i="13"/>
  <c r="P169" i="13"/>
  <c r="Q169" i="13"/>
  <c r="R169" i="13"/>
  <c r="S169" i="13"/>
  <c r="T169" i="13"/>
  <c r="U169" i="13"/>
  <c r="V169" i="13"/>
  <c r="W169" i="13"/>
  <c r="X169" i="13"/>
  <c r="Y169" i="13"/>
  <c r="Z169" i="13"/>
  <c r="AA169" i="13"/>
  <c r="AB169" i="13"/>
  <c r="AC169" i="13"/>
  <c r="AD169" i="13"/>
  <c r="AE169" i="13"/>
  <c r="AF169" i="13"/>
  <c r="AG169" i="13"/>
  <c r="AH169" i="13"/>
  <c r="AI169" i="13"/>
  <c r="AJ169" i="13"/>
  <c r="AK169" i="13"/>
  <c r="AL169" i="13"/>
  <c r="I170" i="13"/>
  <c r="J170" i="13"/>
  <c r="K170" i="13"/>
  <c r="L170" i="13"/>
  <c r="M170" i="13"/>
  <c r="N170" i="13"/>
  <c r="O170" i="13"/>
  <c r="P170" i="13"/>
  <c r="Q170" i="13"/>
  <c r="R170" i="13"/>
  <c r="S170" i="13"/>
  <c r="T170" i="13"/>
  <c r="U170" i="13"/>
  <c r="V170" i="13"/>
  <c r="W170" i="13"/>
  <c r="X170" i="13"/>
  <c r="Y170" i="13"/>
  <c r="Z170" i="13"/>
  <c r="AA170" i="13"/>
  <c r="AB170" i="13"/>
  <c r="AC170" i="13"/>
  <c r="AD170" i="13"/>
  <c r="AE170" i="13"/>
  <c r="AF170" i="13"/>
  <c r="AG170" i="13"/>
  <c r="AH170" i="13"/>
  <c r="AI170" i="13"/>
  <c r="AJ170" i="13"/>
  <c r="AK170" i="13"/>
  <c r="AL170" i="13"/>
  <c r="I171" i="13"/>
  <c r="J171" i="13"/>
  <c r="K171" i="13"/>
  <c r="L171" i="13"/>
  <c r="M171" i="13"/>
  <c r="N171" i="13"/>
  <c r="O171" i="13"/>
  <c r="P171" i="13"/>
  <c r="Q171" i="13"/>
  <c r="R171" i="13"/>
  <c r="S171" i="13"/>
  <c r="T171" i="13"/>
  <c r="U171" i="13"/>
  <c r="V171" i="13"/>
  <c r="W171" i="13"/>
  <c r="X171" i="13"/>
  <c r="Y171" i="13"/>
  <c r="Z171" i="13"/>
  <c r="AA171" i="13"/>
  <c r="AB171" i="13"/>
  <c r="AC171" i="13"/>
  <c r="AD171" i="13"/>
  <c r="AE171" i="13"/>
  <c r="AF171" i="13"/>
  <c r="AG171" i="13"/>
  <c r="AH171" i="13"/>
  <c r="AI171" i="13"/>
  <c r="AJ171" i="13"/>
  <c r="AK171" i="13"/>
  <c r="AL171" i="13"/>
  <c r="I172" i="13"/>
  <c r="J172" i="13"/>
  <c r="K172" i="13"/>
  <c r="L172" i="13"/>
  <c r="M172" i="13"/>
  <c r="N172" i="13"/>
  <c r="O172" i="13"/>
  <c r="P172" i="13"/>
  <c r="Q172" i="13"/>
  <c r="R172" i="13"/>
  <c r="S172" i="13"/>
  <c r="T172" i="13"/>
  <c r="U172" i="13"/>
  <c r="V172" i="13"/>
  <c r="W172" i="13"/>
  <c r="X172" i="13"/>
  <c r="Y172" i="13"/>
  <c r="Z172" i="13"/>
  <c r="AA172" i="13"/>
  <c r="AB172" i="13"/>
  <c r="AC172" i="13"/>
  <c r="AD172" i="13"/>
  <c r="AE172" i="13"/>
  <c r="AF172" i="13"/>
  <c r="AG172" i="13"/>
  <c r="AH172" i="13"/>
  <c r="AI172" i="13"/>
  <c r="AJ172" i="13"/>
  <c r="AK172" i="13"/>
  <c r="AL172" i="13"/>
  <c r="I173" i="13"/>
  <c r="J173" i="13"/>
  <c r="K173" i="13"/>
  <c r="L173" i="13"/>
  <c r="M173" i="13"/>
  <c r="N173" i="13"/>
  <c r="O173" i="13"/>
  <c r="P173" i="13"/>
  <c r="Q173" i="13"/>
  <c r="R173" i="13"/>
  <c r="S173" i="13"/>
  <c r="T173" i="13"/>
  <c r="U173" i="13"/>
  <c r="V173" i="13"/>
  <c r="W173" i="13"/>
  <c r="X173" i="13"/>
  <c r="Y173" i="13"/>
  <c r="Z173" i="13"/>
  <c r="AA173" i="13"/>
  <c r="AB173" i="13"/>
  <c r="AC173" i="13"/>
  <c r="AD173" i="13"/>
  <c r="AE173" i="13"/>
  <c r="AF173" i="13"/>
  <c r="AG173" i="13"/>
  <c r="AH173" i="13"/>
  <c r="AI173" i="13"/>
  <c r="AJ173" i="13"/>
  <c r="AK173" i="13"/>
  <c r="AL173" i="13"/>
  <c r="I174" i="13"/>
  <c r="J174" i="13"/>
  <c r="K174" i="13"/>
  <c r="L174" i="13"/>
  <c r="M174" i="13"/>
  <c r="N174" i="13"/>
  <c r="O174" i="13"/>
  <c r="P174" i="13"/>
  <c r="Q174" i="13"/>
  <c r="R174" i="13"/>
  <c r="S174" i="13"/>
  <c r="T174" i="13"/>
  <c r="U174" i="13"/>
  <c r="V174" i="13"/>
  <c r="W174" i="13"/>
  <c r="X174" i="13"/>
  <c r="Y174" i="13"/>
  <c r="Z174" i="13"/>
  <c r="AA174" i="13"/>
  <c r="AB174" i="13"/>
  <c r="AC174" i="13"/>
  <c r="AD174" i="13"/>
  <c r="AE174" i="13"/>
  <c r="AF174" i="13"/>
  <c r="AG174" i="13"/>
  <c r="AH174" i="13"/>
  <c r="AI174" i="13"/>
  <c r="AJ174" i="13"/>
  <c r="AK174" i="13"/>
  <c r="AL174" i="13"/>
  <c r="I175" i="13"/>
  <c r="J175" i="13"/>
  <c r="K175" i="13"/>
  <c r="L175" i="13"/>
  <c r="M175" i="13"/>
  <c r="N175" i="13"/>
  <c r="O175" i="13"/>
  <c r="P175" i="13"/>
  <c r="Q175" i="13"/>
  <c r="R175" i="13"/>
  <c r="S175" i="13"/>
  <c r="T175" i="13"/>
  <c r="U175" i="13"/>
  <c r="V175" i="13"/>
  <c r="W175" i="13"/>
  <c r="X175" i="13"/>
  <c r="Y175" i="13"/>
  <c r="Z175" i="13"/>
  <c r="AA175" i="13"/>
  <c r="AB175" i="13"/>
  <c r="AC175" i="13"/>
  <c r="AD175" i="13"/>
  <c r="AE175" i="13"/>
  <c r="AF175" i="13"/>
  <c r="AG175" i="13"/>
  <c r="AH175" i="13"/>
  <c r="AI175" i="13"/>
  <c r="AJ175" i="13"/>
  <c r="AK175" i="13"/>
  <c r="AL175" i="13"/>
  <c r="I176" i="13"/>
  <c r="J176" i="13"/>
  <c r="K176" i="13"/>
  <c r="L176" i="13"/>
  <c r="M176" i="13"/>
  <c r="N176" i="13"/>
  <c r="O176" i="13"/>
  <c r="P176" i="13"/>
  <c r="Q176" i="13"/>
  <c r="R176" i="13"/>
  <c r="S176" i="13"/>
  <c r="T176" i="13"/>
  <c r="U176" i="13"/>
  <c r="V176" i="13"/>
  <c r="W176" i="13"/>
  <c r="X176" i="13"/>
  <c r="Y176" i="13"/>
  <c r="Z176" i="13"/>
  <c r="AA176" i="13"/>
  <c r="AB176" i="13"/>
  <c r="AC176" i="13"/>
  <c r="AD176" i="13"/>
  <c r="AE176" i="13"/>
  <c r="AF176" i="13"/>
  <c r="AG176" i="13"/>
  <c r="AH176" i="13"/>
  <c r="AI176" i="13"/>
  <c r="AJ176" i="13"/>
  <c r="AK176" i="13"/>
  <c r="AL176" i="13"/>
  <c r="I177" i="13"/>
  <c r="J177" i="13"/>
  <c r="K177" i="13"/>
  <c r="L177" i="13"/>
  <c r="M177" i="13"/>
  <c r="N177" i="13"/>
  <c r="O177" i="13"/>
  <c r="P177" i="13"/>
  <c r="Q177" i="13"/>
  <c r="R177" i="13"/>
  <c r="S177" i="13"/>
  <c r="T177" i="13"/>
  <c r="U177" i="13"/>
  <c r="V177" i="13"/>
  <c r="W177" i="13"/>
  <c r="X177" i="13"/>
  <c r="Y177" i="13"/>
  <c r="Z177" i="13"/>
  <c r="AA177" i="13"/>
  <c r="AB177" i="13"/>
  <c r="AC177" i="13"/>
  <c r="AD177" i="13"/>
  <c r="AE177" i="13"/>
  <c r="AF177" i="13"/>
  <c r="AG177" i="13"/>
  <c r="AH177" i="13"/>
  <c r="AI177" i="13"/>
  <c r="AJ177" i="13"/>
  <c r="AK177" i="13"/>
  <c r="AL177" i="13"/>
  <c r="I178" i="13"/>
  <c r="J178" i="13"/>
  <c r="K178" i="13"/>
  <c r="L178" i="13"/>
  <c r="M178" i="13"/>
  <c r="N178" i="13"/>
  <c r="O178" i="13"/>
  <c r="P178" i="13"/>
  <c r="Q178" i="13"/>
  <c r="R178" i="13"/>
  <c r="S178" i="13"/>
  <c r="T178" i="13"/>
  <c r="U178" i="13"/>
  <c r="V178" i="13"/>
  <c r="W178" i="13"/>
  <c r="X178" i="13"/>
  <c r="Y178" i="13"/>
  <c r="Z178" i="13"/>
  <c r="AA178" i="13"/>
  <c r="AB178" i="13"/>
  <c r="AC178" i="13"/>
  <c r="AD178" i="13"/>
  <c r="AE178" i="13"/>
  <c r="AF178" i="13"/>
  <c r="AG178" i="13"/>
  <c r="AH178" i="13"/>
  <c r="AI178" i="13"/>
  <c r="AJ178" i="13"/>
  <c r="AK178" i="13"/>
  <c r="AL178" i="13"/>
  <c r="I179" i="13"/>
  <c r="J179" i="13"/>
  <c r="K179" i="13"/>
  <c r="L179" i="13"/>
  <c r="M179" i="13"/>
  <c r="N179" i="13"/>
  <c r="O179" i="13"/>
  <c r="P179" i="13"/>
  <c r="Q179" i="13"/>
  <c r="R179" i="13"/>
  <c r="S179" i="13"/>
  <c r="T179" i="13"/>
  <c r="U179" i="13"/>
  <c r="V179" i="13"/>
  <c r="W179" i="13"/>
  <c r="X179" i="13"/>
  <c r="Y179" i="13"/>
  <c r="Z179" i="13"/>
  <c r="AA179" i="13"/>
  <c r="AB179" i="13"/>
  <c r="AC179" i="13"/>
  <c r="AD179" i="13"/>
  <c r="AE179" i="13"/>
  <c r="AF179" i="13"/>
  <c r="AG179" i="13"/>
  <c r="AH179" i="13"/>
  <c r="AI179" i="13"/>
  <c r="AJ179" i="13"/>
  <c r="AK179" i="13"/>
  <c r="AL179" i="13"/>
  <c r="I180" i="13"/>
  <c r="J180" i="13"/>
  <c r="K180" i="13"/>
  <c r="L180" i="13"/>
  <c r="M180" i="13"/>
  <c r="N180" i="13"/>
  <c r="O180" i="13"/>
  <c r="P180" i="13"/>
  <c r="Q180" i="13"/>
  <c r="R180" i="13"/>
  <c r="S180" i="13"/>
  <c r="T180" i="13"/>
  <c r="U180" i="13"/>
  <c r="V180" i="13"/>
  <c r="W180" i="13"/>
  <c r="X180" i="13"/>
  <c r="Y180" i="13"/>
  <c r="Z180" i="13"/>
  <c r="AA180" i="13"/>
  <c r="AB180" i="13"/>
  <c r="AC180" i="13"/>
  <c r="AD180" i="13"/>
  <c r="AE180" i="13"/>
  <c r="AF180" i="13"/>
  <c r="AG180" i="13"/>
  <c r="AH180" i="13"/>
  <c r="AI180" i="13"/>
  <c r="AJ180" i="13"/>
  <c r="AK180" i="13"/>
  <c r="AL180" i="13"/>
  <c r="I181" i="13"/>
  <c r="J181" i="13"/>
  <c r="K181" i="13"/>
  <c r="L181" i="13"/>
  <c r="M181" i="13"/>
  <c r="N181" i="13"/>
  <c r="O181" i="13"/>
  <c r="P181" i="13"/>
  <c r="Q181" i="13"/>
  <c r="R181" i="13"/>
  <c r="S181" i="13"/>
  <c r="T181" i="13"/>
  <c r="U181" i="13"/>
  <c r="V181" i="13"/>
  <c r="W181" i="13"/>
  <c r="X181" i="13"/>
  <c r="Y181" i="13"/>
  <c r="Z181" i="13"/>
  <c r="AA181" i="13"/>
  <c r="AB181" i="13"/>
  <c r="AC181" i="13"/>
  <c r="AD181" i="13"/>
  <c r="AE181" i="13"/>
  <c r="AF181" i="13"/>
  <c r="AG181" i="13"/>
  <c r="AH181" i="13"/>
  <c r="AI181" i="13"/>
  <c r="AJ181" i="13"/>
  <c r="AK181" i="13"/>
  <c r="AL181" i="13"/>
  <c r="I182" i="13"/>
  <c r="J182" i="13"/>
  <c r="K182" i="13"/>
  <c r="L182" i="13"/>
  <c r="M182" i="13"/>
  <c r="N182" i="13"/>
  <c r="O182" i="13"/>
  <c r="P182" i="13"/>
  <c r="Q182" i="13"/>
  <c r="R182" i="13"/>
  <c r="S182" i="13"/>
  <c r="T182" i="13"/>
  <c r="U182" i="13"/>
  <c r="V182" i="13"/>
  <c r="W182" i="13"/>
  <c r="X182" i="13"/>
  <c r="Y182" i="13"/>
  <c r="Z182" i="13"/>
  <c r="AA182" i="13"/>
  <c r="AB182" i="13"/>
  <c r="AC182" i="13"/>
  <c r="AD182" i="13"/>
  <c r="AE182" i="13"/>
  <c r="AF182" i="13"/>
  <c r="AG182" i="13"/>
  <c r="AH182" i="13"/>
  <c r="AI182" i="13"/>
  <c r="AJ182" i="13"/>
  <c r="AK182" i="13"/>
  <c r="AL182" i="13"/>
  <c r="I183" i="13"/>
  <c r="J183" i="13"/>
  <c r="K183" i="13"/>
  <c r="L183" i="13"/>
  <c r="M183" i="13"/>
  <c r="N183" i="13"/>
  <c r="O183" i="13"/>
  <c r="P183" i="13"/>
  <c r="Q183" i="13"/>
  <c r="R183" i="13"/>
  <c r="S183" i="13"/>
  <c r="T183" i="13"/>
  <c r="U183" i="13"/>
  <c r="V183" i="13"/>
  <c r="W183" i="13"/>
  <c r="X183" i="13"/>
  <c r="Y183" i="13"/>
  <c r="Z183" i="13"/>
  <c r="AA183" i="13"/>
  <c r="AB183" i="13"/>
  <c r="AC183" i="13"/>
  <c r="AD183" i="13"/>
  <c r="AE183" i="13"/>
  <c r="AF183" i="13"/>
  <c r="AG183" i="13"/>
  <c r="AH183" i="13"/>
  <c r="AI183" i="13"/>
  <c r="AJ183" i="13"/>
  <c r="AK183" i="13"/>
  <c r="AL183" i="13"/>
  <c r="I184" i="13"/>
  <c r="J184" i="13"/>
  <c r="K184" i="13"/>
  <c r="L184" i="13"/>
  <c r="M184" i="13"/>
  <c r="N184" i="13"/>
  <c r="O184" i="13"/>
  <c r="P184" i="13"/>
  <c r="Q184" i="13"/>
  <c r="R184" i="13"/>
  <c r="S184" i="13"/>
  <c r="T184" i="13"/>
  <c r="U184" i="13"/>
  <c r="V184" i="13"/>
  <c r="W184" i="13"/>
  <c r="X184" i="13"/>
  <c r="Y184" i="13"/>
  <c r="Z184" i="13"/>
  <c r="AA184" i="13"/>
  <c r="AB184" i="13"/>
  <c r="AC184" i="13"/>
  <c r="AD184" i="13"/>
  <c r="AE184" i="13"/>
  <c r="AF184" i="13"/>
  <c r="AG184" i="13"/>
  <c r="AH184" i="13"/>
  <c r="AI184" i="13"/>
  <c r="AJ184" i="13"/>
  <c r="AK184" i="13"/>
  <c r="AL184" i="13"/>
  <c r="I185" i="13"/>
  <c r="J185" i="13"/>
  <c r="K185" i="13"/>
  <c r="L185" i="13"/>
  <c r="M185" i="13"/>
  <c r="N185" i="13"/>
  <c r="O185" i="13"/>
  <c r="P185" i="13"/>
  <c r="Q185" i="13"/>
  <c r="R185" i="13"/>
  <c r="S185" i="13"/>
  <c r="T185" i="13"/>
  <c r="U185" i="13"/>
  <c r="V185" i="13"/>
  <c r="W185" i="13"/>
  <c r="X185" i="13"/>
  <c r="Y185" i="13"/>
  <c r="Z185" i="13"/>
  <c r="AA185" i="13"/>
  <c r="AB185" i="13"/>
  <c r="AC185" i="13"/>
  <c r="AD185" i="13"/>
  <c r="AE185" i="13"/>
  <c r="AF185" i="13"/>
  <c r="AG185" i="13"/>
  <c r="AH185" i="13"/>
  <c r="AI185" i="13"/>
  <c r="AJ185" i="13"/>
  <c r="AK185" i="13"/>
  <c r="AL185" i="13"/>
  <c r="I186" i="13"/>
  <c r="J186" i="13"/>
  <c r="K186" i="13"/>
  <c r="L186" i="13"/>
  <c r="M186" i="13"/>
  <c r="N186" i="13"/>
  <c r="O186" i="13"/>
  <c r="P186" i="13"/>
  <c r="Q186" i="13"/>
  <c r="R186" i="13"/>
  <c r="S186" i="13"/>
  <c r="T186" i="13"/>
  <c r="U186" i="13"/>
  <c r="V186" i="13"/>
  <c r="W186" i="13"/>
  <c r="X186" i="13"/>
  <c r="Y186" i="13"/>
  <c r="Z186" i="13"/>
  <c r="AA186" i="13"/>
  <c r="AB186" i="13"/>
  <c r="AC186" i="13"/>
  <c r="AD186" i="13"/>
  <c r="AE186" i="13"/>
  <c r="AF186" i="13"/>
  <c r="AG186" i="13"/>
  <c r="AH186" i="13"/>
  <c r="AI186" i="13"/>
  <c r="AJ186" i="13"/>
  <c r="AK186" i="13"/>
  <c r="AL186" i="13"/>
  <c r="I187" i="13"/>
  <c r="J187" i="13"/>
  <c r="K187" i="13"/>
  <c r="L187" i="13"/>
  <c r="M187" i="13"/>
  <c r="N187" i="13"/>
  <c r="O187" i="13"/>
  <c r="P187" i="13"/>
  <c r="Q187" i="13"/>
  <c r="R187" i="13"/>
  <c r="S187" i="13"/>
  <c r="T187" i="13"/>
  <c r="U187" i="13"/>
  <c r="V187" i="13"/>
  <c r="W187" i="13"/>
  <c r="X187" i="13"/>
  <c r="Y187" i="13"/>
  <c r="Z187" i="13"/>
  <c r="AA187" i="13"/>
  <c r="AB187" i="13"/>
  <c r="AC187" i="13"/>
  <c r="AD187" i="13"/>
  <c r="AE187" i="13"/>
  <c r="AF187" i="13"/>
  <c r="AG187" i="13"/>
  <c r="AH187" i="13"/>
  <c r="AI187" i="13"/>
  <c r="AJ187" i="13"/>
  <c r="AK187" i="13"/>
  <c r="AL187" i="13"/>
  <c r="I188" i="13"/>
  <c r="J188" i="13"/>
  <c r="K188" i="13"/>
  <c r="L188" i="13"/>
  <c r="M188" i="13"/>
  <c r="N188" i="13"/>
  <c r="O188" i="13"/>
  <c r="P188" i="13"/>
  <c r="Q188" i="13"/>
  <c r="R188" i="13"/>
  <c r="S188" i="13"/>
  <c r="T188" i="13"/>
  <c r="U188" i="13"/>
  <c r="V188" i="13"/>
  <c r="W188" i="13"/>
  <c r="X188" i="13"/>
  <c r="Y188" i="13"/>
  <c r="Z188" i="13"/>
  <c r="AA188" i="13"/>
  <c r="AB188" i="13"/>
  <c r="AC188" i="13"/>
  <c r="AD188" i="13"/>
  <c r="AE188" i="13"/>
  <c r="AF188" i="13"/>
  <c r="AG188" i="13"/>
  <c r="AH188" i="13"/>
  <c r="AI188" i="13"/>
  <c r="AJ188" i="13"/>
  <c r="AK188" i="13"/>
  <c r="AL188" i="13"/>
  <c r="I189" i="13"/>
  <c r="J189" i="13"/>
  <c r="K189" i="13"/>
  <c r="L189" i="13"/>
  <c r="M189" i="13"/>
  <c r="N189" i="13"/>
  <c r="O189" i="13"/>
  <c r="P189" i="13"/>
  <c r="Q189" i="13"/>
  <c r="R189" i="13"/>
  <c r="S189" i="13"/>
  <c r="T189" i="13"/>
  <c r="U189" i="13"/>
  <c r="V189" i="13"/>
  <c r="W189" i="13"/>
  <c r="X189" i="13"/>
  <c r="Y189" i="13"/>
  <c r="Z189" i="13"/>
  <c r="AA189" i="13"/>
  <c r="AB189" i="13"/>
  <c r="AC189" i="13"/>
  <c r="AD189" i="13"/>
  <c r="AE189" i="13"/>
  <c r="AF189" i="13"/>
  <c r="AG189" i="13"/>
  <c r="AH189" i="13"/>
  <c r="AI189" i="13"/>
  <c r="AJ189" i="13"/>
  <c r="AK189" i="13"/>
  <c r="AL189" i="13"/>
  <c r="I190" i="13"/>
  <c r="J190" i="13"/>
  <c r="K190" i="13"/>
  <c r="L190" i="13"/>
  <c r="M190" i="13"/>
  <c r="N190" i="13"/>
  <c r="O190" i="13"/>
  <c r="P190" i="13"/>
  <c r="Q190" i="13"/>
  <c r="R190" i="13"/>
  <c r="S190" i="13"/>
  <c r="T190" i="13"/>
  <c r="U190" i="13"/>
  <c r="V190" i="13"/>
  <c r="W190" i="13"/>
  <c r="X190" i="13"/>
  <c r="Y190" i="13"/>
  <c r="Z190" i="13"/>
  <c r="AA190" i="13"/>
  <c r="AB190" i="13"/>
  <c r="AC190" i="13"/>
  <c r="AD190" i="13"/>
  <c r="AE190" i="13"/>
  <c r="AF190" i="13"/>
  <c r="AG190" i="13"/>
  <c r="AH190" i="13"/>
  <c r="AI190" i="13"/>
  <c r="AJ190" i="13"/>
  <c r="AK190" i="13"/>
  <c r="AL190" i="13"/>
  <c r="I191" i="13"/>
  <c r="J191" i="13"/>
  <c r="K191" i="13"/>
  <c r="L191" i="13"/>
  <c r="M191" i="13"/>
  <c r="N191" i="13"/>
  <c r="O191" i="13"/>
  <c r="P191" i="13"/>
  <c r="Q191" i="13"/>
  <c r="R191" i="13"/>
  <c r="S191" i="13"/>
  <c r="T191" i="13"/>
  <c r="U191" i="13"/>
  <c r="V191" i="13"/>
  <c r="W191" i="13"/>
  <c r="X191" i="13"/>
  <c r="Y191" i="13"/>
  <c r="Z191" i="13"/>
  <c r="AA191" i="13"/>
  <c r="AB191" i="13"/>
  <c r="AC191" i="13"/>
  <c r="AD191" i="13"/>
  <c r="AE191" i="13"/>
  <c r="AF191" i="13"/>
  <c r="AG191" i="13"/>
  <c r="AH191" i="13"/>
  <c r="AI191" i="13"/>
  <c r="AJ191" i="13"/>
  <c r="AK191" i="13"/>
  <c r="AL191" i="13"/>
  <c r="I192" i="13"/>
  <c r="J192" i="13"/>
  <c r="K192" i="13"/>
  <c r="L192" i="13"/>
  <c r="M192" i="13"/>
  <c r="N192" i="13"/>
  <c r="O192" i="13"/>
  <c r="P192" i="13"/>
  <c r="Q192" i="13"/>
  <c r="R192" i="13"/>
  <c r="S192" i="13"/>
  <c r="T192" i="13"/>
  <c r="U192" i="13"/>
  <c r="V192" i="13"/>
  <c r="W192" i="13"/>
  <c r="X192" i="13"/>
  <c r="Y192" i="13"/>
  <c r="Z192" i="13"/>
  <c r="AA192" i="13"/>
  <c r="AB192" i="13"/>
  <c r="AC192" i="13"/>
  <c r="AD192" i="13"/>
  <c r="AE192" i="13"/>
  <c r="AF192" i="13"/>
  <c r="AG192" i="13"/>
  <c r="AH192" i="13"/>
  <c r="AI192" i="13"/>
  <c r="AJ192" i="13"/>
  <c r="AK192" i="13"/>
  <c r="AL192" i="13"/>
  <c r="I193" i="13"/>
  <c r="J193" i="13"/>
  <c r="K193" i="13"/>
  <c r="L193" i="13"/>
  <c r="M193" i="13"/>
  <c r="N193" i="13"/>
  <c r="O193" i="13"/>
  <c r="P193" i="13"/>
  <c r="Q193" i="13"/>
  <c r="R193" i="13"/>
  <c r="S193" i="13"/>
  <c r="T193" i="13"/>
  <c r="U193" i="13"/>
  <c r="V193" i="13"/>
  <c r="W193" i="13"/>
  <c r="X193" i="13"/>
  <c r="Y193" i="13"/>
  <c r="Z193" i="13"/>
  <c r="AA193" i="13"/>
  <c r="AB193" i="13"/>
  <c r="AC193" i="13"/>
  <c r="AD193" i="13"/>
  <c r="AE193" i="13"/>
  <c r="AF193" i="13"/>
  <c r="AG193" i="13"/>
  <c r="AH193" i="13"/>
  <c r="AI193" i="13"/>
  <c r="AJ193" i="13"/>
  <c r="AK193" i="13"/>
  <c r="AL193" i="13"/>
  <c r="I194" i="13"/>
  <c r="J194" i="13"/>
  <c r="K194" i="13"/>
  <c r="L194" i="13"/>
  <c r="M194" i="13"/>
  <c r="N194" i="13"/>
  <c r="O194" i="13"/>
  <c r="P194" i="13"/>
  <c r="Q194" i="13"/>
  <c r="R194" i="13"/>
  <c r="S194" i="13"/>
  <c r="T194" i="13"/>
  <c r="U194" i="13"/>
  <c r="V194" i="13"/>
  <c r="W194" i="13"/>
  <c r="X194" i="13"/>
  <c r="Y194" i="13"/>
  <c r="Z194" i="13"/>
  <c r="AA194" i="13"/>
  <c r="AB194" i="13"/>
  <c r="AC194" i="13"/>
  <c r="AD194" i="13"/>
  <c r="AE194" i="13"/>
  <c r="AF194" i="13"/>
  <c r="AG194" i="13"/>
  <c r="AH194" i="13"/>
  <c r="AI194" i="13"/>
  <c r="AJ194" i="13"/>
  <c r="AK194" i="13"/>
  <c r="AL194" i="13"/>
  <c r="I195" i="13"/>
  <c r="J195" i="13"/>
  <c r="K195" i="13"/>
  <c r="L195" i="13"/>
  <c r="M195" i="13"/>
  <c r="N195" i="13"/>
  <c r="O195" i="13"/>
  <c r="P195" i="13"/>
  <c r="Q195" i="13"/>
  <c r="R195" i="13"/>
  <c r="S195" i="13"/>
  <c r="T195" i="13"/>
  <c r="U195" i="13"/>
  <c r="V195" i="13"/>
  <c r="W195" i="13"/>
  <c r="X195" i="13"/>
  <c r="Y195" i="13"/>
  <c r="Z195" i="13"/>
  <c r="AA195" i="13"/>
  <c r="AB195" i="13"/>
  <c r="AC195" i="13"/>
  <c r="AD195" i="13"/>
  <c r="AE195" i="13"/>
  <c r="AF195" i="13"/>
  <c r="AG195" i="13"/>
  <c r="AH195" i="13"/>
  <c r="AI195" i="13"/>
  <c r="AJ195" i="13"/>
  <c r="AK195" i="13"/>
  <c r="AL195" i="13"/>
  <c r="I196" i="13"/>
  <c r="J196" i="13"/>
  <c r="K196" i="13"/>
  <c r="L196" i="13"/>
  <c r="M196" i="13"/>
  <c r="N196" i="13"/>
  <c r="O196" i="13"/>
  <c r="P196" i="13"/>
  <c r="Q196" i="13"/>
  <c r="R196" i="13"/>
  <c r="S196" i="13"/>
  <c r="T196" i="13"/>
  <c r="U196" i="13"/>
  <c r="V196" i="13"/>
  <c r="W196" i="13"/>
  <c r="X196" i="13"/>
  <c r="Y196" i="13"/>
  <c r="Z196" i="13"/>
  <c r="AA196" i="13"/>
  <c r="AB196" i="13"/>
  <c r="AC196" i="13"/>
  <c r="AD196" i="13"/>
  <c r="AE196" i="13"/>
  <c r="AF196" i="13"/>
  <c r="AG196" i="13"/>
  <c r="AH196" i="13"/>
  <c r="AI196" i="13"/>
  <c r="AJ196" i="13"/>
  <c r="AK196" i="13"/>
  <c r="AL196" i="13"/>
  <c r="I197" i="13"/>
  <c r="J197" i="13"/>
  <c r="K197" i="13"/>
  <c r="L197" i="13"/>
  <c r="M197" i="13"/>
  <c r="N197" i="13"/>
  <c r="O197" i="13"/>
  <c r="P197" i="13"/>
  <c r="Q197" i="13"/>
  <c r="R197" i="13"/>
  <c r="S197" i="13"/>
  <c r="T197" i="13"/>
  <c r="U197" i="13"/>
  <c r="V197" i="13"/>
  <c r="W197" i="13"/>
  <c r="X197" i="13"/>
  <c r="Y197" i="13"/>
  <c r="Z197" i="13"/>
  <c r="AA197" i="13"/>
  <c r="AB197" i="13"/>
  <c r="AC197" i="13"/>
  <c r="AD197" i="13"/>
  <c r="AE197" i="13"/>
  <c r="AF197" i="13"/>
  <c r="AG197" i="13"/>
  <c r="AH197" i="13"/>
  <c r="AI197" i="13"/>
  <c r="AJ197" i="13"/>
  <c r="AK197" i="13"/>
  <c r="AL197" i="13"/>
  <c r="I198" i="13"/>
  <c r="J198" i="13"/>
  <c r="K198" i="13"/>
  <c r="L198" i="13"/>
  <c r="M198" i="13"/>
  <c r="N198" i="13"/>
  <c r="O198" i="13"/>
  <c r="P198" i="13"/>
  <c r="Q198" i="13"/>
  <c r="R198" i="13"/>
  <c r="S198" i="13"/>
  <c r="T198" i="13"/>
  <c r="U198" i="13"/>
  <c r="V198" i="13"/>
  <c r="W198" i="13"/>
  <c r="X198" i="13"/>
  <c r="Y198" i="13"/>
  <c r="Z198" i="13"/>
  <c r="AA198" i="13"/>
  <c r="AB198" i="13"/>
  <c r="AC198" i="13"/>
  <c r="AD198" i="13"/>
  <c r="AE198" i="13"/>
  <c r="AF198" i="13"/>
  <c r="AG198" i="13"/>
  <c r="AH198" i="13"/>
  <c r="AI198" i="13"/>
  <c r="AJ198" i="13"/>
  <c r="AK198" i="13"/>
  <c r="AL198" i="13"/>
  <c r="I199" i="13"/>
  <c r="J199" i="13"/>
  <c r="K199" i="13"/>
  <c r="L199" i="13"/>
  <c r="M199" i="13"/>
  <c r="N199" i="13"/>
  <c r="O199" i="13"/>
  <c r="P199" i="13"/>
  <c r="Q199" i="13"/>
  <c r="R199" i="13"/>
  <c r="S199" i="13"/>
  <c r="T199" i="13"/>
  <c r="U199" i="13"/>
  <c r="V199" i="13"/>
  <c r="W199" i="13"/>
  <c r="X199" i="13"/>
  <c r="Y199" i="13"/>
  <c r="Z199" i="13"/>
  <c r="AA199" i="13"/>
  <c r="AB199" i="13"/>
  <c r="AC199" i="13"/>
  <c r="AD199" i="13"/>
  <c r="AE199" i="13"/>
  <c r="AF199" i="13"/>
  <c r="AG199" i="13"/>
  <c r="AH199" i="13"/>
  <c r="AI199" i="13"/>
  <c r="AJ199" i="13"/>
  <c r="AK199" i="13"/>
  <c r="AL199" i="13"/>
  <c r="I200" i="13"/>
  <c r="J200" i="13"/>
  <c r="K200" i="13"/>
  <c r="L200" i="13"/>
  <c r="M200" i="13"/>
  <c r="N200" i="13"/>
  <c r="O200" i="13"/>
  <c r="P200" i="13"/>
  <c r="Q200" i="13"/>
  <c r="R200" i="13"/>
  <c r="S200" i="13"/>
  <c r="T200" i="13"/>
  <c r="U200" i="13"/>
  <c r="V200" i="13"/>
  <c r="W200" i="13"/>
  <c r="X200" i="13"/>
  <c r="Y200" i="13"/>
  <c r="Z200" i="13"/>
  <c r="AA200" i="13"/>
  <c r="AB200" i="13"/>
  <c r="AC200" i="13"/>
  <c r="AD200" i="13"/>
  <c r="AE200" i="13"/>
  <c r="AF200" i="13"/>
  <c r="AG200" i="13"/>
  <c r="AH200" i="13"/>
  <c r="AI200" i="13"/>
  <c r="AJ200" i="13"/>
  <c r="AK200" i="13"/>
  <c r="AL200" i="13"/>
  <c r="I201" i="13"/>
  <c r="J201" i="13"/>
  <c r="K201" i="13"/>
  <c r="L201" i="13"/>
  <c r="M201" i="13"/>
  <c r="N201" i="13"/>
  <c r="O201" i="13"/>
  <c r="P201" i="13"/>
  <c r="Q201" i="13"/>
  <c r="R201" i="13"/>
  <c r="S201" i="13"/>
  <c r="T201" i="13"/>
  <c r="U201" i="13"/>
  <c r="V201" i="13"/>
  <c r="W201" i="13"/>
  <c r="X201" i="13"/>
  <c r="Y201" i="13"/>
  <c r="Z201" i="13"/>
  <c r="AA201" i="13"/>
  <c r="AB201" i="13"/>
  <c r="AC201" i="13"/>
  <c r="AD201" i="13"/>
  <c r="AE201" i="13"/>
  <c r="AF201" i="13"/>
  <c r="AG201" i="13"/>
  <c r="AH201" i="13"/>
  <c r="AI201" i="13"/>
  <c r="AJ201" i="13"/>
  <c r="AK201" i="13"/>
  <c r="AL201" i="13"/>
  <c r="I202" i="13"/>
  <c r="J202" i="13"/>
  <c r="K202" i="13"/>
  <c r="L202" i="13"/>
  <c r="M202" i="13"/>
  <c r="N202" i="13"/>
  <c r="O202" i="13"/>
  <c r="P202" i="13"/>
  <c r="Q202" i="13"/>
  <c r="R202" i="13"/>
  <c r="S202" i="13"/>
  <c r="T202" i="13"/>
  <c r="U202" i="13"/>
  <c r="V202" i="13"/>
  <c r="W202" i="13"/>
  <c r="X202" i="13"/>
  <c r="Y202" i="13"/>
  <c r="Z202" i="13"/>
  <c r="AA202" i="13"/>
  <c r="AB202" i="13"/>
  <c r="AC202" i="13"/>
  <c r="AD202" i="13"/>
  <c r="AE202" i="13"/>
  <c r="AF202" i="13"/>
  <c r="AG202" i="13"/>
  <c r="AH202" i="13"/>
  <c r="AI202" i="13"/>
  <c r="AJ202" i="13"/>
  <c r="AK202" i="13"/>
  <c r="AL202" i="13"/>
  <c r="I203" i="13"/>
  <c r="J203" i="13"/>
  <c r="K203" i="13"/>
  <c r="L203" i="13"/>
  <c r="M203" i="13"/>
  <c r="N203" i="13"/>
  <c r="O203" i="13"/>
  <c r="P203" i="13"/>
  <c r="Q203" i="13"/>
  <c r="R203" i="13"/>
  <c r="S203" i="13"/>
  <c r="T203" i="13"/>
  <c r="U203" i="13"/>
  <c r="V203" i="13"/>
  <c r="W203" i="13"/>
  <c r="X203" i="13"/>
  <c r="Y203" i="13"/>
  <c r="Z203" i="13"/>
  <c r="AA203" i="13"/>
  <c r="AB203" i="13"/>
  <c r="AC203" i="13"/>
  <c r="AD203" i="13"/>
  <c r="AE203" i="13"/>
  <c r="AF203" i="13"/>
  <c r="AG203" i="13"/>
  <c r="AH203" i="13"/>
  <c r="AI203" i="13"/>
  <c r="AJ203" i="13"/>
  <c r="AK203" i="13"/>
  <c r="AL203" i="13"/>
  <c r="I204" i="13"/>
  <c r="J204" i="13"/>
  <c r="K204" i="13"/>
  <c r="L204" i="13"/>
  <c r="M204" i="13"/>
  <c r="N204" i="13"/>
  <c r="O204" i="13"/>
  <c r="P204" i="13"/>
  <c r="Q204" i="13"/>
  <c r="S204" i="13"/>
  <c r="T204" i="13"/>
  <c r="U204" i="13"/>
  <c r="V204" i="13"/>
  <c r="W204" i="13"/>
  <c r="X204" i="13"/>
  <c r="Y204" i="13"/>
  <c r="Z204" i="13"/>
  <c r="AA204" i="13"/>
  <c r="AB204" i="13"/>
  <c r="AC204" i="13"/>
  <c r="AD204" i="13"/>
  <c r="AE204" i="13"/>
  <c r="AF204" i="13"/>
  <c r="AG204" i="13"/>
  <c r="AH204" i="13"/>
  <c r="AI204" i="13"/>
  <c r="AJ204" i="13"/>
  <c r="AK204" i="13"/>
  <c r="AL204" i="13"/>
  <c r="J128" i="13"/>
  <c r="K128" i="13"/>
  <c r="L128" i="13"/>
  <c r="M128" i="13"/>
  <c r="N128" i="13"/>
  <c r="O128" i="13"/>
  <c r="P128" i="13"/>
  <c r="Q128" i="13"/>
  <c r="R128" i="13"/>
  <c r="S128" i="13"/>
  <c r="T128" i="13"/>
  <c r="U128" i="13"/>
  <c r="V128" i="13"/>
  <c r="W128" i="13"/>
  <c r="X128" i="13"/>
  <c r="Y128" i="13"/>
  <c r="Z128" i="13"/>
  <c r="AA128" i="13"/>
  <c r="AB128" i="13"/>
  <c r="AC128" i="13"/>
  <c r="AD128" i="13"/>
  <c r="AE128" i="13"/>
  <c r="AF128" i="13"/>
  <c r="AG128" i="13"/>
  <c r="AH128" i="13"/>
  <c r="AI128" i="13"/>
  <c r="AJ128" i="13"/>
  <c r="AK128" i="13"/>
  <c r="AL128" i="13"/>
  <c r="I128" i="13"/>
  <c r="I127" i="13"/>
  <c r="J127" i="13"/>
  <c r="K127" i="13"/>
  <c r="L127" i="13"/>
  <c r="M127" i="13"/>
  <c r="N127" i="13"/>
  <c r="O127" i="13"/>
  <c r="P127" i="13"/>
  <c r="Q127" i="13"/>
  <c r="R127" i="13"/>
  <c r="S127" i="13"/>
  <c r="T127" i="13"/>
  <c r="U127" i="13"/>
  <c r="V127" i="13"/>
  <c r="W127" i="13"/>
  <c r="X127" i="13"/>
  <c r="Y127" i="13"/>
  <c r="Z127" i="13"/>
  <c r="AA127" i="13"/>
  <c r="AB127" i="13"/>
  <c r="AC127" i="13"/>
  <c r="AD127" i="13"/>
  <c r="AE127" i="13"/>
  <c r="AF127" i="13"/>
  <c r="AG127" i="13"/>
  <c r="AH127" i="13"/>
  <c r="AI127" i="13"/>
  <c r="AJ127" i="13"/>
  <c r="AK127" i="13"/>
  <c r="AL127" i="13"/>
  <c r="I3" i="13"/>
  <c r="J3" i="13"/>
  <c r="K3" i="13"/>
  <c r="L3" i="13"/>
  <c r="M3" i="13"/>
  <c r="N3" i="13"/>
  <c r="O3" i="13"/>
  <c r="P3" i="13"/>
  <c r="Q3" i="13"/>
  <c r="R3" i="13"/>
  <c r="S3" i="13"/>
  <c r="T3" i="13"/>
  <c r="U3" i="13"/>
  <c r="V3" i="13"/>
  <c r="W3" i="13"/>
  <c r="X3" i="13"/>
  <c r="Y3" i="13"/>
  <c r="Z3" i="13"/>
  <c r="AA3" i="13"/>
  <c r="AB3" i="13"/>
  <c r="AC3" i="13"/>
  <c r="AD3" i="13"/>
  <c r="AE3" i="13"/>
  <c r="AF3" i="13"/>
  <c r="AG3" i="13"/>
  <c r="AH3" i="13"/>
  <c r="AI3" i="13"/>
  <c r="AJ3" i="13"/>
  <c r="AK3" i="13"/>
  <c r="AL3" i="13"/>
  <c r="I4" i="13"/>
  <c r="J4" i="13"/>
  <c r="K4" i="13"/>
  <c r="L4" i="13"/>
  <c r="M4" i="13"/>
  <c r="N4" i="13"/>
  <c r="O4" i="13"/>
  <c r="P4" i="13"/>
  <c r="Q4" i="13"/>
  <c r="R4" i="13"/>
  <c r="S4" i="13"/>
  <c r="T4" i="13"/>
  <c r="U4" i="13"/>
  <c r="V4" i="13"/>
  <c r="W4" i="13"/>
  <c r="X4" i="13"/>
  <c r="Y4" i="13"/>
  <c r="Z4" i="13"/>
  <c r="AA4" i="13"/>
  <c r="AB4" i="13"/>
  <c r="AC4" i="13"/>
  <c r="AD4" i="13"/>
  <c r="AE4" i="13"/>
  <c r="AF4" i="13"/>
  <c r="AG4" i="13"/>
  <c r="AH4" i="13"/>
  <c r="AI4" i="13"/>
  <c r="AJ4" i="13"/>
  <c r="AK4" i="13"/>
  <c r="AL4" i="13"/>
  <c r="I5" i="13"/>
  <c r="J5" i="13"/>
  <c r="K5" i="13"/>
  <c r="L5" i="13"/>
  <c r="M5" i="13"/>
  <c r="N5" i="13"/>
  <c r="O5" i="13"/>
  <c r="P5" i="13"/>
  <c r="Q5" i="13"/>
  <c r="R5" i="13"/>
  <c r="S5" i="13"/>
  <c r="T5" i="13"/>
  <c r="U5" i="13"/>
  <c r="V5" i="13"/>
  <c r="W5" i="13"/>
  <c r="X5" i="13"/>
  <c r="Y5" i="13"/>
  <c r="Z5" i="13"/>
  <c r="AA5" i="13"/>
  <c r="AB5" i="13"/>
  <c r="AC5" i="13"/>
  <c r="AD5" i="13"/>
  <c r="AE5" i="13"/>
  <c r="AF5" i="13"/>
  <c r="AG5" i="13"/>
  <c r="AH5" i="13"/>
  <c r="AI5" i="13"/>
  <c r="AJ5" i="13"/>
  <c r="AK5" i="13"/>
  <c r="AL5" i="13"/>
  <c r="I6" i="13"/>
  <c r="J6" i="13"/>
  <c r="K6" i="13"/>
  <c r="L6" i="13"/>
  <c r="M6" i="13"/>
  <c r="N6" i="13"/>
  <c r="O6" i="13"/>
  <c r="P6" i="13"/>
  <c r="Q6" i="13"/>
  <c r="R6" i="13"/>
  <c r="S6" i="13"/>
  <c r="T6" i="13"/>
  <c r="U6" i="13"/>
  <c r="V6" i="13"/>
  <c r="W6" i="13"/>
  <c r="X6" i="13"/>
  <c r="Y6" i="13"/>
  <c r="Z6" i="13"/>
  <c r="AA6" i="13"/>
  <c r="AB6" i="13"/>
  <c r="AC6" i="13"/>
  <c r="AD6" i="13"/>
  <c r="AE6" i="13"/>
  <c r="AF6" i="13"/>
  <c r="AG6" i="13"/>
  <c r="AH6" i="13"/>
  <c r="AI6" i="13"/>
  <c r="AJ6" i="13"/>
  <c r="AK6" i="13"/>
  <c r="AL6" i="13"/>
  <c r="I7" i="13"/>
  <c r="J7" i="13"/>
  <c r="K7" i="13"/>
  <c r="L7" i="13"/>
  <c r="M7" i="13"/>
  <c r="N7" i="13"/>
  <c r="O7" i="13"/>
  <c r="P7" i="13"/>
  <c r="Q7" i="13"/>
  <c r="R7" i="13"/>
  <c r="S7" i="13"/>
  <c r="T7" i="13"/>
  <c r="U7" i="13"/>
  <c r="V7" i="13"/>
  <c r="W7" i="13"/>
  <c r="X7" i="13"/>
  <c r="Y7" i="13"/>
  <c r="Z7" i="13"/>
  <c r="AA7" i="13"/>
  <c r="AB7" i="13"/>
  <c r="AC7" i="13"/>
  <c r="AD7" i="13"/>
  <c r="AE7" i="13"/>
  <c r="AF7" i="13"/>
  <c r="AG7" i="13"/>
  <c r="AH7" i="13"/>
  <c r="AI7" i="13"/>
  <c r="AJ7" i="13"/>
  <c r="AK7" i="13"/>
  <c r="AL7" i="13"/>
  <c r="I8" i="13"/>
  <c r="J8" i="13"/>
  <c r="K8" i="13"/>
  <c r="L8" i="13"/>
  <c r="M8" i="13"/>
  <c r="N8" i="13"/>
  <c r="O8" i="13"/>
  <c r="P8" i="13"/>
  <c r="Q8" i="13"/>
  <c r="R8" i="13"/>
  <c r="S8" i="13"/>
  <c r="T8" i="13"/>
  <c r="U8" i="13"/>
  <c r="V8" i="13"/>
  <c r="W8" i="13"/>
  <c r="X8" i="13"/>
  <c r="Y8" i="13"/>
  <c r="Z8" i="13"/>
  <c r="AA8" i="13"/>
  <c r="AB8" i="13"/>
  <c r="AC8" i="13"/>
  <c r="AD8" i="13"/>
  <c r="AE8" i="13"/>
  <c r="AF8" i="13"/>
  <c r="AG8" i="13"/>
  <c r="AH8" i="13"/>
  <c r="AI8" i="13"/>
  <c r="AJ8" i="13"/>
  <c r="AK8" i="13"/>
  <c r="AL8" i="13"/>
  <c r="I9" i="13"/>
  <c r="J9" i="13"/>
  <c r="K9" i="13"/>
  <c r="L9" i="13"/>
  <c r="M9" i="13"/>
  <c r="N9" i="13"/>
  <c r="O9" i="13"/>
  <c r="P9" i="13"/>
  <c r="Q9" i="13"/>
  <c r="R9" i="13"/>
  <c r="S9" i="13"/>
  <c r="T9" i="13"/>
  <c r="U9" i="13"/>
  <c r="V9" i="13"/>
  <c r="W9" i="13"/>
  <c r="X9" i="13"/>
  <c r="Y9" i="13"/>
  <c r="Z9" i="13"/>
  <c r="AA9" i="13"/>
  <c r="AB9" i="13"/>
  <c r="AC9" i="13"/>
  <c r="AD9" i="13"/>
  <c r="AE9" i="13"/>
  <c r="AF9" i="13"/>
  <c r="AG9" i="13"/>
  <c r="AH9" i="13"/>
  <c r="AI9" i="13"/>
  <c r="AJ9" i="13"/>
  <c r="AK9" i="13"/>
  <c r="AL9" i="13"/>
  <c r="I10" i="13"/>
  <c r="J10" i="13"/>
  <c r="K10" i="13"/>
  <c r="L10" i="13"/>
  <c r="M10" i="13"/>
  <c r="N10" i="13"/>
  <c r="O10" i="13"/>
  <c r="P10" i="13"/>
  <c r="Q10" i="13"/>
  <c r="R10" i="13"/>
  <c r="S10" i="13"/>
  <c r="T10" i="13"/>
  <c r="U10" i="13"/>
  <c r="V10" i="13"/>
  <c r="W10" i="13"/>
  <c r="X10" i="13"/>
  <c r="Y10" i="13"/>
  <c r="Z10" i="13"/>
  <c r="AA10" i="13"/>
  <c r="AB10" i="13"/>
  <c r="AC10" i="13"/>
  <c r="AD10" i="13"/>
  <c r="AE10" i="13"/>
  <c r="AF10" i="13"/>
  <c r="AG10" i="13"/>
  <c r="AH10" i="13"/>
  <c r="AI10" i="13"/>
  <c r="AJ10" i="13"/>
  <c r="AK10" i="13"/>
  <c r="AL10" i="13"/>
  <c r="I11" i="13"/>
  <c r="J11" i="13"/>
  <c r="K11" i="13"/>
  <c r="L11" i="13"/>
  <c r="M11" i="13"/>
  <c r="N11" i="13"/>
  <c r="O11" i="13"/>
  <c r="P11" i="13"/>
  <c r="Q11" i="13"/>
  <c r="R11" i="13"/>
  <c r="S11" i="13"/>
  <c r="T11" i="13"/>
  <c r="U11" i="13"/>
  <c r="V11" i="13"/>
  <c r="W11" i="13"/>
  <c r="X11" i="13"/>
  <c r="Y11" i="13"/>
  <c r="Z11" i="13"/>
  <c r="AA11" i="13"/>
  <c r="AB11" i="13"/>
  <c r="AC11" i="13"/>
  <c r="AD11" i="13"/>
  <c r="AE11" i="13"/>
  <c r="AF11" i="13"/>
  <c r="AG11" i="13"/>
  <c r="AH11" i="13"/>
  <c r="AI11" i="13"/>
  <c r="AJ11" i="13"/>
  <c r="AK11" i="13"/>
  <c r="AL11" i="13"/>
  <c r="I12" i="13"/>
  <c r="J12" i="13"/>
  <c r="K12" i="13"/>
  <c r="L12" i="13"/>
  <c r="M12" i="13"/>
  <c r="N12" i="13"/>
  <c r="O12" i="13"/>
  <c r="P12" i="13"/>
  <c r="Q12" i="13"/>
  <c r="R12" i="13"/>
  <c r="S12" i="13"/>
  <c r="T12" i="13"/>
  <c r="U12" i="13"/>
  <c r="V12" i="13"/>
  <c r="W12" i="13"/>
  <c r="X12" i="13"/>
  <c r="Y12" i="13"/>
  <c r="Z12" i="13"/>
  <c r="AA12" i="13"/>
  <c r="AB12" i="13"/>
  <c r="AC12" i="13"/>
  <c r="AD12" i="13"/>
  <c r="AE12" i="13"/>
  <c r="AF12" i="13"/>
  <c r="AG12" i="13"/>
  <c r="AH12" i="13"/>
  <c r="AI12" i="13"/>
  <c r="AJ12" i="13"/>
  <c r="AK12" i="13"/>
  <c r="AL12" i="13"/>
  <c r="I13" i="13"/>
  <c r="J13" i="13"/>
  <c r="K13" i="13"/>
  <c r="L13" i="13"/>
  <c r="M13" i="13"/>
  <c r="N13" i="13"/>
  <c r="O13" i="13"/>
  <c r="P13" i="13"/>
  <c r="Q13" i="13"/>
  <c r="R13" i="13"/>
  <c r="S13" i="13"/>
  <c r="T13" i="13"/>
  <c r="U13" i="13"/>
  <c r="V13" i="13"/>
  <c r="W13" i="13"/>
  <c r="X13" i="13"/>
  <c r="Y13" i="13"/>
  <c r="Z13" i="13"/>
  <c r="AA13" i="13"/>
  <c r="AB13" i="13"/>
  <c r="AC13" i="13"/>
  <c r="AD13" i="13"/>
  <c r="AE13" i="13"/>
  <c r="AF13" i="13"/>
  <c r="AG13" i="13"/>
  <c r="AH13" i="13"/>
  <c r="AI13" i="13"/>
  <c r="AJ13" i="13"/>
  <c r="AK13" i="13"/>
  <c r="AL13" i="13"/>
  <c r="I14" i="13"/>
  <c r="J14" i="13"/>
  <c r="K14" i="13"/>
  <c r="L14" i="13"/>
  <c r="M14" i="13"/>
  <c r="N14" i="13"/>
  <c r="O14" i="13"/>
  <c r="P14" i="13"/>
  <c r="Q14" i="13"/>
  <c r="R14" i="13"/>
  <c r="S14" i="13"/>
  <c r="T14" i="13"/>
  <c r="U14" i="13"/>
  <c r="V14" i="13"/>
  <c r="W14" i="13"/>
  <c r="X14" i="13"/>
  <c r="Y14" i="13"/>
  <c r="Z14" i="13"/>
  <c r="AA14" i="13"/>
  <c r="AB14" i="13"/>
  <c r="AC14" i="13"/>
  <c r="AD14" i="13"/>
  <c r="AE14" i="13"/>
  <c r="AF14" i="13"/>
  <c r="AG14" i="13"/>
  <c r="AH14" i="13"/>
  <c r="AI14" i="13"/>
  <c r="AJ14" i="13"/>
  <c r="AK14" i="13"/>
  <c r="AL14" i="13"/>
  <c r="I15" i="13"/>
  <c r="J15" i="13"/>
  <c r="K15" i="13"/>
  <c r="L15" i="13"/>
  <c r="M15" i="13"/>
  <c r="N15" i="13"/>
  <c r="O15" i="13"/>
  <c r="P15" i="13"/>
  <c r="Q15" i="13"/>
  <c r="R15" i="13"/>
  <c r="S15" i="13"/>
  <c r="T15" i="13"/>
  <c r="U15" i="13"/>
  <c r="V15" i="13"/>
  <c r="W15" i="13"/>
  <c r="X15" i="13"/>
  <c r="Y15" i="13"/>
  <c r="Z15" i="13"/>
  <c r="AA15" i="13"/>
  <c r="AB15" i="13"/>
  <c r="AC15" i="13"/>
  <c r="AD15" i="13"/>
  <c r="AE15" i="13"/>
  <c r="AF15" i="13"/>
  <c r="AG15" i="13"/>
  <c r="AH15" i="13"/>
  <c r="AI15" i="13"/>
  <c r="AJ15" i="13"/>
  <c r="AK15" i="13"/>
  <c r="AL15" i="13"/>
  <c r="I16" i="13"/>
  <c r="J16" i="13"/>
  <c r="K16" i="13"/>
  <c r="L16" i="13"/>
  <c r="M16" i="13"/>
  <c r="N16" i="13"/>
  <c r="O16" i="13"/>
  <c r="P16" i="13"/>
  <c r="Q16" i="13"/>
  <c r="R16" i="13"/>
  <c r="S16" i="13"/>
  <c r="T16" i="13"/>
  <c r="U16" i="13"/>
  <c r="V16" i="13"/>
  <c r="W16" i="13"/>
  <c r="X16" i="13"/>
  <c r="Y16" i="13"/>
  <c r="Z16" i="13"/>
  <c r="AA16" i="13"/>
  <c r="AB16" i="13"/>
  <c r="AC16" i="13"/>
  <c r="AD16" i="13"/>
  <c r="AE16" i="13"/>
  <c r="AF16" i="13"/>
  <c r="AG16" i="13"/>
  <c r="AH16" i="13"/>
  <c r="AI16" i="13"/>
  <c r="AJ16" i="13"/>
  <c r="AK16" i="13"/>
  <c r="AL16" i="13"/>
  <c r="I17" i="13"/>
  <c r="J17" i="13"/>
  <c r="K17" i="13"/>
  <c r="L17" i="13"/>
  <c r="M17" i="13"/>
  <c r="N17" i="13"/>
  <c r="O17" i="13"/>
  <c r="P17" i="13"/>
  <c r="Q17" i="13"/>
  <c r="R17" i="13"/>
  <c r="S17" i="13"/>
  <c r="T17" i="13"/>
  <c r="U17" i="13"/>
  <c r="V17" i="13"/>
  <c r="W17" i="13"/>
  <c r="X17" i="13"/>
  <c r="Y17" i="13"/>
  <c r="Z17" i="13"/>
  <c r="AA17" i="13"/>
  <c r="AB17" i="13"/>
  <c r="AC17" i="13"/>
  <c r="AD17" i="13"/>
  <c r="AE17" i="13"/>
  <c r="AF17" i="13"/>
  <c r="AG17" i="13"/>
  <c r="AH17" i="13"/>
  <c r="AI17" i="13"/>
  <c r="AJ17" i="13"/>
  <c r="AK17" i="13"/>
  <c r="AL17" i="13"/>
  <c r="I18" i="13"/>
  <c r="J18" i="13"/>
  <c r="K18" i="13"/>
  <c r="L18" i="13"/>
  <c r="M18" i="13"/>
  <c r="N18" i="13"/>
  <c r="O18" i="13"/>
  <c r="P18" i="13"/>
  <c r="Q18" i="13"/>
  <c r="R18" i="13"/>
  <c r="S18" i="13"/>
  <c r="T18" i="13"/>
  <c r="U18" i="13"/>
  <c r="V18" i="13"/>
  <c r="W18" i="13"/>
  <c r="X18" i="13"/>
  <c r="Y18" i="13"/>
  <c r="Z18" i="13"/>
  <c r="AA18" i="13"/>
  <c r="AB18" i="13"/>
  <c r="AC18" i="13"/>
  <c r="AD18" i="13"/>
  <c r="AE18" i="13"/>
  <c r="AF18" i="13"/>
  <c r="AG18" i="13"/>
  <c r="AH18" i="13"/>
  <c r="AI18" i="13"/>
  <c r="AJ18" i="13"/>
  <c r="AK18" i="13"/>
  <c r="AL18" i="13"/>
  <c r="I19" i="13"/>
  <c r="J19" i="13"/>
  <c r="K19" i="13"/>
  <c r="L19" i="13"/>
  <c r="M19" i="13"/>
  <c r="N19" i="13"/>
  <c r="O19" i="13"/>
  <c r="P19" i="13"/>
  <c r="Q19" i="13"/>
  <c r="R19" i="13"/>
  <c r="S19" i="13"/>
  <c r="T19" i="13"/>
  <c r="U19" i="13"/>
  <c r="V19" i="13"/>
  <c r="W19" i="13"/>
  <c r="X19" i="13"/>
  <c r="Y19" i="13"/>
  <c r="Z19" i="13"/>
  <c r="AA19" i="13"/>
  <c r="AB19" i="13"/>
  <c r="AC19" i="13"/>
  <c r="AD19" i="13"/>
  <c r="AE19" i="13"/>
  <c r="AF19" i="13"/>
  <c r="AG19" i="13"/>
  <c r="AH19" i="13"/>
  <c r="AI19" i="13"/>
  <c r="AJ19" i="13"/>
  <c r="AK19" i="13"/>
  <c r="AL19" i="13"/>
  <c r="I20" i="13"/>
  <c r="J20" i="13"/>
  <c r="K20" i="13"/>
  <c r="L20" i="13"/>
  <c r="M20" i="13"/>
  <c r="N20" i="13"/>
  <c r="O20" i="13"/>
  <c r="P20" i="13"/>
  <c r="Q20" i="13"/>
  <c r="R20" i="13"/>
  <c r="S20" i="13"/>
  <c r="T20" i="13"/>
  <c r="U20" i="13"/>
  <c r="V20" i="13"/>
  <c r="W20" i="13"/>
  <c r="X20" i="13"/>
  <c r="Y20" i="13"/>
  <c r="Z20" i="13"/>
  <c r="AA20" i="13"/>
  <c r="AB20" i="13"/>
  <c r="AC20" i="13"/>
  <c r="AD20" i="13"/>
  <c r="AE20" i="13"/>
  <c r="AF20" i="13"/>
  <c r="AG20" i="13"/>
  <c r="AH20" i="13"/>
  <c r="AI20" i="13"/>
  <c r="AJ20" i="13"/>
  <c r="AK20" i="13"/>
  <c r="AL20" i="13"/>
  <c r="I21" i="13"/>
  <c r="J21" i="13"/>
  <c r="K21" i="13"/>
  <c r="L21" i="13"/>
  <c r="M21" i="13"/>
  <c r="N21" i="13"/>
  <c r="O21" i="13"/>
  <c r="P21" i="13"/>
  <c r="Q21" i="13"/>
  <c r="R21" i="13"/>
  <c r="S21" i="13"/>
  <c r="T21" i="13"/>
  <c r="U21" i="13"/>
  <c r="V21" i="13"/>
  <c r="W21" i="13"/>
  <c r="X21" i="13"/>
  <c r="Y21" i="13"/>
  <c r="Z21" i="13"/>
  <c r="AA21" i="13"/>
  <c r="AB21" i="13"/>
  <c r="AC21" i="13"/>
  <c r="AD21" i="13"/>
  <c r="AE21" i="13"/>
  <c r="AF21" i="13"/>
  <c r="AG21" i="13"/>
  <c r="AH21" i="13"/>
  <c r="AI21" i="13"/>
  <c r="AJ21" i="13"/>
  <c r="AK21" i="13"/>
  <c r="AL21" i="13"/>
  <c r="I22" i="13"/>
  <c r="J22" i="13"/>
  <c r="K22" i="13"/>
  <c r="L22" i="13"/>
  <c r="M22" i="13"/>
  <c r="N22" i="13"/>
  <c r="O22" i="13"/>
  <c r="P22" i="13"/>
  <c r="Q22" i="13"/>
  <c r="R22" i="13"/>
  <c r="S22" i="13"/>
  <c r="T22" i="13"/>
  <c r="U22" i="13"/>
  <c r="V22" i="13"/>
  <c r="W22" i="13"/>
  <c r="X22" i="13"/>
  <c r="Y22" i="13"/>
  <c r="Z22" i="13"/>
  <c r="AA22" i="13"/>
  <c r="AB22" i="13"/>
  <c r="AC22" i="13"/>
  <c r="AD22" i="13"/>
  <c r="AE22" i="13"/>
  <c r="AF22" i="13"/>
  <c r="AG22" i="13"/>
  <c r="AH22" i="13"/>
  <c r="AI22" i="13"/>
  <c r="AJ22" i="13"/>
  <c r="AK22" i="13"/>
  <c r="AL22" i="13"/>
  <c r="I23" i="13"/>
  <c r="J23" i="13"/>
  <c r="K23" i="13"/>
  <c r="L23" i="13"/>
  <c r="M23" i="13"/>
  <c r="N23" i="13"/>
  <c r="O23" i="13"/>
  <c r="P23" i="13"/>
  <c r="Q23" i="13"/>
  <c r="R23" i="13"/>
  <c r="S23" i="13"/>
  <c r="T23" i="13"/>
  <c r="U23" i="13"/>
  <c r="V23" i="13"/>
  <c r="W23" i="13"/>
  <c r="X23" i="13"/>
  <c r="Y23" i="13"/>
  <c r="Z23" i="13"/>
  <c r="AA23" i="13"/>
  <c r="AB23" i="13"/>
  <c r="AC23" i="13"/>
  <c r="AD23" i="13"/>
  <c r="AE23" i="13"/>
  <c r="AF23" i="13"/>
  <c r="AG23" i="13"/>
  <c r="AH23" i="13"/>
  <c r="AI23" i="13"/>
  <c r="AJ23" i="13"/>
  <c r="AK23" i="13"/>
  <c r="AL23" i="13"/>
  <c r="I24" i="13"/>
  <c r="J24" i="13"/>
  <c r="K24" i="13"/>
  <c r="L24" i="13"/>
  <c r="M24" i="13"/>
  <c r="N24" i="13"/>
  <c r="O24" i="13"/>
  <c r="P24" i="13"/>
  <c r="Q24" i="13"/>
  <c r="R24" i="13"/>
  <c r="S24" i="13"/>
  <c r="T24" i="13"/>
  <c r="U24" i="13"/>
  <c r="V24" i="13"/>
  <c r="W24" i="13"/>
  <c r="X24" i="13"/>
  <c r="Y24" i="13"/>
  <c r="Z24" i="13"/>
  <c r="AA24" i="13"/>
  <c r="AB24" i="13"/>
  <c r="AC24" i="13"/>
  <c r="AD24" i="13"/>
  <c r="AE24" i="13"/>
  <c r="AF24" i="13"/>
  <c r="AG24" i="13"/>
  <c r="AH24" i="13"/>
  <c r="AI24" i="13"/>
  <c r="AJ24" i="13"/>
  <c r="AK24" i="13"/>
  <c r="AL24" i="13"/>
  <c r="I25" i="13"/>
  <c r="J25" i="13"/>
  <c r="K25" i="13"/>
  <c r="L25" i="13"/>
  <c r="M25" i="13"/>
  <c r="N25" i="13"/>
  <c r="O25" i="13"/>
  <c r="P25" i="13"/>
  <c r="Q25" i="13"/>
  <c r="R25" i="13"/>
  <c r="S25" i="13"/>
  <c r="T25" i="13"/>
  <c r="U25" i="13"/>
  <c r="V25" i="13"/>
  <c r="W25" i="13"/>
  <c r="X25" i="13"/>
  <c r="Y25" i="13"/>
  <c r="Z25" i="13"/>
  <c r="AA25" i="13"/>
  <c r="AB25" i="13"/>
  <c r="AC25" i="13"/>
  <c r="AD25" i="13"/>
  <c r="AE25" i="13"/>
  <c r="AF25" i="13"/>
  <c r="AG25" i="13"/>
  <c r="AH25" i="13"/>
  <c r="AI25" i="13"/>
  <c r="AJ25" i="13"/>
  <c r="AK25" i="13"/>
  <c r="AL25" i="13"/>
  <c r="I26" i="13"/>
  <c r="J26" i="13"/>
  <c r="K26" i="13"/>
  <c r="L26" i="13"/>
  <c r="M26" i="13"/>
  <c r="N26" i="13"/>
  <c r="O26" i="13"/>
  <c r="P26" i="13"/>
  <c r="Q26" i="13"/>
  <c r="R26" i="13"/>
  <c r="S26" i="13"/>
  <c r="T26" i="13"/>
  <c r="U26" i="13"/>
  <c r="V26" i="13"/>
  <c r="W26" i="13"/>
  <c r="X26" i="13"/>
  <c r="Y26" i="13"/>
  <c r="Z26" i="13"/>
  <c r="AA26" i="13"/>
  <c r="AB26" i="13"/>
  <c r="AC26" i="13"/>
  <c r="AD26" i="13"/>
  <c r="AE26" i="13"/>
  <c r="AF26" i="13"/>
  <c r="AG26" i="13"/>
  <c r="AH26" i="13"/>
  <c r="AI26" i="13"/>
  <c r="AJ26" i="13"/>
  <c r="AK26" i="13"/>
  <c r="AL26" i="13"/>
  <c r="I27" i="13"/>
  <c r="J27" i="13"/>
  <c r="K27" i="13"/>
  <c r="L27" i="13"/>
  <c r="M27" i="13"/>
  <c r="N27" i="13"/>
  <c r="O27" i="13"/>
  <c r="P27" i="13"/>
  <c r="Q27" i="13"/>
  <c r="R27" i="13"/>
  <c r="S27" i="13"/>
  <c r="T27" i="13"/>
  <c r="U27" i="13"/>
  <c r="V27" i="13"/>
  <c r="W27" i="13"/>
  <c r="X27" i="13"/>
  <c r="Y27" i="13"/>
  <c r="Z27" i="13"/>
  <c r="AA27" i="13"/>
  <c r="AB27" i="13"/>
  <c r="AC27" i="13"/>
  <c r="AD27" i="13"/>
  <c r="AE27" i="13"/>
  <c r="AF27" i="13"/>
  <c r="AG27" i="13"/>
  <c r="AH27" i="13"/>
  <c r="AI27" i="13"/>
  <c r="AJ27" i="13"/>
  <c r="AK27" i="13"/>
  <c r="AL27" i="13"/>
  <c r="I28" i="13"/>
  <c r="J28" i="13"/>
  <c r="K28" i="13"/>
  <c r="L28" i="13"/>
  <c r="M28" i="13"/>
  <c r="N28" i="13"/>
  <c r="O28" i="13"/>
  <c r="P28" i="13"/>
  <c r="Q28" i="13"/>
  <c r="R28" i="13"/>
  <c r="S28" i="13"/>
  <c r="T28" i="13"/>
  <c r="U28" i="13"/>
  <c r="V28" i="13"/>
  <c r="W28" i="13"/>
  <c r="X28" i="13"/>
  <c r="Y28" i="13"/>
  <c r="Z28" i="13"/>
  <c r="AA28" i="13"/>
  <c r="AB28" i="13"/>
  <c r="AC28" i="13"/>
  <c r="AD28" i="13"/>
  <c r="AE28" i="13"/>
  <c r="AF28" i="13"/>
  <c r="AG28" i="13"/>
  <c r="AH28" i="13"/>
  <c r="AI28" i="13"/>
  <c r="AJ28" i="13"/>
  <c r="AK28" i="13"/>
  <c r="AL28" i="13"/>
  <c r="I29" i="13"/>
  <c r="J29" i="13"/>
  <c r="K29" i="13"/>
  <c r="L29" i="13"/>
  <c r="M29" i="13"/>
  <c r="N29" i="13"/>
  <c r="O29" i="13"/>
  <c r="P29" i="13"/>
  <c r="Q29" i="13"/>
  <c r="R29" i="13"/>
  <c r="S29" i="13"/>
  <c r="T29" i="13"/>
  <c r="U29" i="13"/>
  <c r="V29" i="13"/>
  <c r="W29" i="13"/>
  <c r="X29" i="13"/>
  <c r="Y29" i="13"/>
  <c r="Z29" i="13"/>
  <c r="AA29" i="13"/>
  <c r="AB29" i="13"/>
  <c r="AC29" i="13"/>
  <c r="AD29" i="13"/>
  <c r="AE29" i="13"/>
  <c r="AF29" i="13"/>
  <c r="AG29" i="13"/>
  <c r="AH29" i="13"/>
  <c r="AI29" i="13"/>
  <c r="AJ29" i="13"/>
  <c r="AK29" i="13"/>
  <c r="AL29" i="13"/>
  <c r="I30" i="13"/>
  <c r="J30" i="13"/>
  <c r="K30" i="13"/>
  <c r="L30" i="13"/>
  <c r="M30" i="13"/>
  <c r="N30" i="13"/>
  <c r="O30" i="13"/>
  <c r="P30" i="13"/>
  <c r="Q30" i="13"/>
  <c r="R30" i="13"/>
  <c r="S30" i="13"/>
  <c r="T30" i="13"/>
  <c r="U30" i="13"/>
  <c r="V30" i="13"/>
  <c r="W30" i="13"/>
  <c r="X30" i="13"/>
  <c r="Y30" i="13"/>
  <c r="Z30" i="13"/>
  <c r="AA30" i="13"/>
  <c r="AB30" i="13"/>
  <c r="AC30" i="13"/>
  <c r="AD30" i="13"/>
  <c r="AE30" i="13"/>
  <c r="AF30" i="13"/>
  <c r="AG30" i="13"/>
  <c r="AH30" i="13"/>
  <c r="AI30" i="13"/>
  <c r="AJ30" i="13"/>
  <c r="AK30" i="13"/>
  <c r="AL30" i="13"/>
  <c r="I31" i="13"/>
  <c r="J31" i="13"/>
  <c r="K31" i="13"/>
  <c r="L31" i="13"/>
  <c r="M31" i="13"/>
  <c r="N31" i="13"/>
  <c r="O31" i="13"/>
  <c r="P31" i="13"/>
  <c r="Q31" i="13"/>
  <c r="R31" i="13"/>
  <c r="S31" i="13"/>
  <c r="T31" i="13"/>
  <c r="U31" i="13"/>
  <c r="V31" i="13"/>
  <c r="W31" i="13"/>
  <c r="X31" i="13"/>
  <c r="Y31" i="13"/>
  <c r="Z31" i="13"/>
  <c r="AA31" i="13"/>
  <c r="AB31" i="13"/>
  <c r="AC31" i="13"/>
  <c r="AD31" i="13"/>
  <c r="AE31" i="13"/>
  <c r="AF31" i="13"/>
  <c r="AG31" i="13"/>
  <c r="AH31" i="13"/>
  <c r="AI31" i="13"/>
  <c r="AJ31" i="13"/>
  <c r="AK31" i="13"/>
  <c r="AL31" i="13"/>
  <c r="I32" i="13"/>
  <c r="J32" i="13"/>
  <c r="K32" i="13"/>
  <c r="L32" i="13"/>
  <c r="M32" i="13"/>
  <c r="N32" i="13"/>
  <c r="O32" i="13"/>
  <c r="P32" i="13"/>
  <c r="Q32" i="13"/>
  <c r="R32" i="13"/>
  <c r="S32" i="13"/>
  <c r="T32" i="13"/>
  <c r="U32" i="13"/>
  <c r="V32" i="13"/>
  <c r="W32" i="13"/>
  <c r="X32" i="13"/>
  <c r="Y32" i="13"/>
  <c r="Z32" i="13"/>
  <c r="AA32" i="13"/>
  <c r="AB32" i="13"/>
  <c r="AC32" i="13"/>
  <c r="AD32" i="13"/>
  <c r="AE32" i="13"/>
  <c r="AF32" i="13"/>
  <c r="AG32" i="13"/>
  <c r="AH32" i="13"/>
  <c r="AI32" i="13"/>
  <c r="AJ32" i="13"/>
  <c r="AK32" i="13"/>
  <c r="AL32" i="13"/>
  <c r="I33" i="13"/>
  <c r="J33" i="13"/>
  <c r="K33" i="13"/>
  <c r="L33" i="13"/>
  <c r="M33" i="13"/>
  <c r="N33" i="13"/>
  <c r="O33" i="13"/>
  <c r="P33" i="13"/>
  <c r="Q33" i="13"/>
  <c r="R33" i="13"/>
  <c r="S33" i="13"/>
  <c r="T33" i="13"/>
  <c r="U33" i="13"/>
  <c r="V33" i="13"/>
  <c r="W33" i="13"/>
  <c r="X33" i="13"/>
  <c r="Y33" i="13"/>
  <c r="Z33" i="13"/>
  <c r="AA33" i="13"/>
  <c r="AB33" i="13"/>
  <c r="AC33" i="13"/>
  <c r="AD33" i="13"/>
  <c r="AE33" i="13"/>
  <c r="AF33" i="13"/>
  <c r="AG33" i="13"/>
  <c r="AH33" i="13"/>
  <c r="AI33" i="13"/>
  <c r="AJ33" i="13"/>
  <c r="AK33" i="13"/>
  <c r="AL33" i="13"/>
  <c r="I34" i="13"/>
  <c r="J34" i="13"/>
  <c r="K34" i="13"/>
  <c r="L34" i="13"/>
  <c r="M34" i="13"/>
  <c r="N34" i="13"/>
  <c r="O34" i="13"/>
  <c r="P34" i="13"/>
  <c r="Q34" i="13"/>
  <c r="R34" i="13"/>
  <c r="S34" i="13"/>
  <c r="T34" i="13"/>
  <c r="U34" i="13"/>
  <c r="V34" i="13"/>
  <c r="W34" i="13"/>
  <c r="X34" i="13"/>
  <c r="Y34" i="13"/>
  <c r="Z34" i="13"/>
  <c r="AA34" i="13"/>
  <c r="AB34" i="13"/>
  <c r="AC34" i="13"/>
  <c r="AD34" i="13"/>
  <c r="AE34" i="13"/>
  <c r="AF34" i="13"/>
  <c r="AG34" i="13"/>
  <c r="AH34" i="13"/>
  <c r="AI34" i="13"/>
  <c r="AJ34" i="13"/>
  <c r="AK34" i="13"/>
  <c r="AL34" i="13"/>
  <c r="I35" i="13"/>
  <c r="J35" i="13"/>
  <c r="K35" i="13"/>
  <c r="L35" i="13"/>
  <c r="M35" i="13"/>
  <c r="N35" i="13"/>
  <c r="O35" i="13"/>
  <c r="P35" i="13"/>
  <c r="Q35" i="13"/>
  <c r="R35" i="13"/>
  <c r="S35" i="13"/>
  <c r="T35" i="13"/>
  <c r="U35" i="13"/>
  <c r="V35" i="13"/>
  <c r="W35" i="13"/>
  <c r="X35" i="13"/>
  <c r="Y35" i="13"/>
  <c r="Z35" i="13"/>
  <c r="AA35" i="13"/>
  <c r="AB35" i="13"/>
  <c r="AC35" i="13"/>
  <c r="AD35" i="13"/>
  <c r="AE35" i="13"/>
  <c r="AF35" i="13"/>
  <c r="AG35" i="13"/>
  <c r="AH35" i="13"/>
  <c r="AI35" i="13"/>
  <c r="AJ35" i="13"/>
  <c r="AK35" i="13"/>
  <c r="AL35" i="13"/>
  <c r="I36" i="13"/>
  <c r="J36" i="13"/>
  <c r="K36" i="13"/>
  <c r="L36" i="13"/>
  <c r="M36" i="13"/>
  <c r="N36" i="13"/>
  <c r="O36" i="13"/>
  <c r="P36" i="13"/>
  <c r="Q36" i="13"/>
  <c r="R36" i="13"/>
  <c r="S36" i="13"/>
  <c r="T36" i="13"/>
  <c r="U36" i="13"/>
  <c r="V36" i="13"/>
  <c r="W36" i="13"/>
  <c r="X36" i="13"/>
  <c r="Y36" i="13"/>
  <c r="Z36" i="13"/>
  <c r="AA36" i="13"/>
  <c r="AB36" i="13"/>
  <c r="AC36" i="13"/>
  <c r="AD36" i="13"/>
  <c r="AE36" i="13"/>
  <c r="AF36" i="13"/>
  <c r="AG36" i="13"/>
  <c r="AH36" i="13"/>
  <c r="AI36" i="13"/>
  <c r="AJ36" i="13"/>
  <c r="AK36" i="13"/>
  <c r="AL36" i="13"/>
  <c r="I37" i="13"/>
  <c r="J37" i="13"/>
  <c r="K37" i="13"/>
  <c r="L37" i="13"/>
  <c r="M37" i="13"/>
  <c r="N37" i="13"/>
  <c r="O37" i="13"/>
  <c r="P37" i="13"/>
  <c r="Q37" i="13"/>
  <c r="R37" i="13"/>
  <c r="S37" i="13"/>
  <c r="T37" i="13"/>
  <c r="U37" i="13"/>
  <c r="V37" i="13"/>
  <c r="W37" i="13"/>
  <c r="X37" i="13"/>
  <c r="Y37" i="13"/>
  <c r="Z37" i="13"/>
  <c r="AA37" i="13"/>
  <c r="AB37" i="13"/>
  <c r="AC37" i="13"/>
  <c r="AD37" i="13"/>
  <c r="AE37" i="13"/>
  <c r="AF37" i="13"/>
  <c r="AG37" i="13"/>
  <c r="AH37" i="13"/>
  <c r="AI37" i="13"/>
  <c r="AJ37" i="13"/>
  <c r="AK37" i="13"/>
  <c r="AL37" i="13"/>
  <c r="I38" i="13"/>
  <c r="J38" i="13"/>
  <c r="K38" i="13"/>
  <c r="L38" i="13"/>
  <c r="M38" i="13"/>
  <c r="N38" i="13"/>
  <c r="O38" i="13"/>
  <c r="P38" i="13"/>
  <c r="Q38" i="13"/>
  <c r="R38" i="13"/>
  <c r="S38" i="13"/>
  <c r="T38" i="13"/>
  <c r="U38" i="13"/>
  <c r="V38" i="13"/>
  <c r="W38" i="13"/>
  <c r="X38" i="13"/>
  <c r="Y38" i="13"/>
  <c r="Z38" i="13"/>
  <c r="AA38" i="13"/>
  <c r="AB38" i="13"/>
  <c r="AC38" i="13"/>
  <c r="AD38" i="13"/>
  <c r="AE38" i="13"/>
  <c r="AF38" i="13"/>
  <c r="AG38" i="13"/>
  <c r="AH38" i="13"/>
  <c r="AI38" i="13"/>
  <c r="AJ38" i="13"/>
  <c r="AK38" i="13"/>
  <c r="AL38" i="13"/>
  <c r="I39" i="13"/>
  <c r="J39" i="13"/>
  <c r="K39" i="13"/>
  <c r="L39" i="13"/>
  <c r="M39" i="13"/>
  <c r="N39" i="13"/>
  <c r="O39" i="13"/>
  <c r="P39" i="13"/>
  <c r="Q39" i="13"/>
  <c r="R39" i="13"/>
  <c r="S39" i="13"/>
  <c r="T39" i="13"/>
  <c r="U39" i="13"/>
  <c r="V39" i="13"/>
  <c r="W39" i="13"/>
  <c r="X39" i="13"/>
  <c r="Y39" i="13"/>
  <c r="Z39" i="13"/>
  <c r="AA39" i="13"/>
  <c r="AB39" i="13"/>
  <c r="AC39" i="13"/>
  <c r="AD39" i="13"/>
  <c r="AE39" i="13"/>
  <c r="AF39" i="13"/>
  <c r="AG39" i="13"/>
  <c r="AH39" i="13"/>
  <c r="AI39" i="13"/>
  <c r="AJ39" i="13"/>
  <c r="AK39" i="13"/>
  <c r="AL39" i="13"/>
  <c r="I40" i="13"/>
  <c r="J40" i="13"/>
  <c r="K40" i="13"/>
  <c r="L40" i="13"/>
  <c r="M40" i="13"/>
  <c r="N40" i="13"/>
  <c r="O40" i="13"/>
  <c r="P40" i="13"/>
  <c r="Q40" i="13"/>
  <c r="R40" i="13"/>
  <c r="S40" i="13"/>
  <c r="T40" i="13"/>
  <c r="U40" i="13"/>
  <c r="V40" i="13"/>
  <c r="W40" i="13"/>
  <c r="X40" i="13"/>
  <c r="Y40" i="13"/>
  <c r="Z40" i="13"/>
  <c r="AA40" i="13"/>
  <c r="AB40" i="13"/>
  <c r="AC40" i="13"/>
  <c r="AD40" i="13"/>
  <c r="AE40" i="13"/>
  <c r="AF40" i="13"/>
  <c r="AG40" i="13"/>
  <c r="AH40" i="13"/>
  <c r="AI40" i="13"/>
  <c r="AJ40" i="13"/>
  <c r="AK40" i="13"/>
  <c r="AL40" i="13"/>
  <c r="I41" i="13"/>
  <c r="J41" i="13"/>
  <c r="K41" i="13"/>
  <c r="L41" i="13"/>
  <c r="M41" i="13"/>
  <c r="N41" i="13"/>
  <c r="O41" i="13"/>
  <c r="P41" i="13"/>
  <c r="Q41" i="13"/>
  <c r="R41" i="13"/>
  <c r="S41" i="13"/>
  <c r="T41" i="13"/>
  <c r="U41" i="13"/>
  <c r="V41" i="13"/>
  <c r="W41" i="13"/>
  <c r="X41" i="13"/>
  <c r="Y41" i="13"/>
  <c r="Z41" i="13"/>
  <c r="AA41" i="13"/>
  <c r="AB41" i="13"/>
  <c r="AC41" i="13"/>
  <c r="AD41" i="13"/>
  <c r="AE41" i="13"/>
  <c r="AF41" i="13"/>
  <c r="AG41" i="13"/>
  <c r="AH41" i="13"/>
  <c r="AI41" i="13"/>
  <c r="AJ41" i="13"/>
  <c r="AK41" i="13"/>
  <c r="AL41" i="13"/>
  <c r="I42" i="13"/>
  <c r="J42" i="13"/>
  <c r="K42" i="13"/>
  <c r="L42" i="13"/>
  <c r="M42" i="13"/>
  <c r="N42" i="13"/>
  <c r="O42" i="13"/>
  <c r="P42" i="13"/>
  <c r="Q42" i="13"/>
  <c r="R42" i="13"/>
  <c r="S42" i="13"/>
  <c r="T42" i="13"/>
  <c r="U42" i="13"/>
  <c r="V42" i="13"/>
  <c r="W42" i="13"/>
  <c r="X42" i="13"/>
  <c r="Y42" i="13"/>
  <c r="Z42" i="13"/>
  <c r="AA42" i="13"/>
  <c r="AB42" i="13"/>
  <c r="AC42" i="13"/>
  <c r="AD42" i="13"/>
  <c r="AE42" i="13"/>
  <c r="AF42" i="13"/>
  <c r="AG42" i="13"/>
  <c r="AH42" i="13"/>
  <c r="AI42" i="13"/>
  <c r="AJ42" i="13"/>
  <c r="AK42" i="13"/>
  <c r="AL42" i="13"/>
  <c r="I43" i="13"/>
  <c r="J43" i="13"/>
  <c r="K43" i="13"/>
  <c r="L43" i="13"/>
  <c r="M43" i="13"/>
  <c r="N43" i="13"/>
  <c r="O43" i="13"/>
  <c r="P43" i="13"/>
  <c r="Q43" i="13"/>
  <c r="R43" i="13"/>
  <c r="S43" i="13"/>
  <c r="T43" i="13"/>
  <c r="U43" i="13"/>
  <c r="V43" i="13"/>
  <c r="W43" i="13"/>
  <c r="X43" i="13"/>
  <c r="Y43" i="13"/>
  <c r="Z43" i="13"/>
  <c r="AA43" i="13"/>
  <c r="AB43" i="13"/>
  <c r="AC43" i="13"/>
  <c r="AD43" i="13"/>
  <c r="AE43" i="13"/>
  <c r="AF43" i="13"/>
  <c r="AG43" i="13"/>
  <c r="AH43" i="13"/>
  <c r="AI43" i="13"/>
  <c r="AJ43" i="13"/>
  <c r="AK43" i="13"/>
  <c r="AL43" i="13"/>
  <c r="I44" i="13"/>
  <c r="J44" i="13"/>
  <c r="K44" i="13"/>
  <c r="L44" i="13"/>
  <c r="M44" i="13"/>
  <c r="N44" i="13"/>
  <c r="O44" i="13"/>
  <c r="P44" i="13"/>
  <c r="Q44" i="13"/>
  <c r="R44" i="13"/>
  <c r="S44" i="13"/>
  <c r="T44" i="13"/>
  <c r="U44" i="13"/>
  <c r="V44" i="13"/>
  <c r="W44" i="13"/>
  <c r="X44" i="13"/>
  <c r="Y44" i="13"/>
  <c r="Z44" i="13"/>
  <c r="AA44" i="13"/>
  <c r="AB44" i="13"/>
  <c r="AC44" i="13"/>
  <c r="AD44" i="13"/>
  <c r="AE44" i="13"/>
  <c r="AF44" i="13"/>
  <c r="AG44" i="13"/>
  <c r="AH44" i="13"/>
  <c r="AI44" i="13"/>
  <c r="AJ44" i="13"/>
  <c r="AK44" i="13"/>
  <c r="AL44" i="13"/>
  <c r="I45" i="13"/>
  <c r="J45" i="13"/>
  <c r="K45" i="13"/>
  <c r="L45" i="13"/>
  <c r="M45" i="13"/>
  <c r="N45" i="13"/>
  <c r="O45" i="13"/>
  <c r="P45" i="13"/>
  <c r="Q45" i="13"/>
  <c r="R45" i="13"/>
  <c r="S45" i="13"/>
  <c r="T45" i="13"/>
  <c r="U45" i="13"/>
  <c r="V45" i="13"/>
  <c r="W45" i="13"/>
  <c r="X45" i="13"/>
  <c r="Y45" i="13"/>
  <c r="Z45" i="13"/>
  <c r="AA45" i="13"/>
  <c r="AB45" i="13"/>
  <c r="AC45" i="13"/>
  <c r="AD45" i="13"/>
  <c r="AE45" i="13"/>
  <c r="AF45" i="13"/>
  <c r="AG45" i="13"/>
  <c r="AH45" i="13"/>
  <c r="AI45" i="13"/>
  <c r="AJ45" i="13"/>
  <c r="AK45" i="13"/>
  <c r="AL45" i="13"/>
  <c r="I46" i="13"/>
  <c r="J46" i="13"/>
  <c r="K46" i="13"/>
  <c r="L46" i="13"/>
  <c r="M46" i="13"/>
  <c r="N46" i="13"/>
  <c r="O46" i="13"/>
  <c r="P46" i="13"/>
  <c r="Q46" i="13"/>
  <c r="R46" i="13"/>
  <c r="S46" i="13"/>
  <c r="T46" i="13"/>
  <c r="U46" i="13"/>
  <c r="V46" i="13"/>
  <c r="W46" i="13"/>
  <c r="X46" i="13"/>
  <c r="Y46" i="13"/>
  <c r="Z46" i="13"/>
  <c r="AA46" i="13"/>
  <c r="AB46" i="13"/>
  <c r="AC46" i="13"/>
  <c r="AD46" i="13"/>
  <c r="AE46" i="13"/>
  <c r="AF46" i="13"/>
  <c r="AG46" i="13"/>
  <c r="AH46" i="13"/>
  <c r="AI46" i="13"/>
  <c r="AJ46" i="13"/>
  <c r="AK46" i="13"/>
  <c r="AL46" i="13"/>
  <c r="I47" i="13"/>
  <c r="J47" i="13"/>
  <c r="K47" i="13"/>
  <c r="L47" i="13"/>
  <c r="M47" i="13"/>
  <c r="N47" i="13"/>
  <c r="O47" i="13"/>
  <c r="P47" i="13"/>
  <c r="Q47" i="13"/>
  <c r="R47" i="13"/>
  <c r="S47" i="13"/>
  <c r="T47" i="13"/>
  <c r="U47" i="13"/>
  <c r="V47" i="13"/>
  <c r="W47" i="13"/>
  <c r="X47" i="13"/>
  <c r="Y47" i="13"/>
  <c r="Z47" i="13"/>
  <c r="AA47" i="13"/>
  <c r="AB47" i="13"/>
  <c r="AC47" i="13"/>
  <c r="AD47" i="13"/>
  <c r="AE47" i="13"/>
  <c r="AF47" i="13"/>
  <c r="AG47" i="13"/>
  <c r="AH47" i="13"/>
  <c r="AI47" i="13"/>
  <c r="AJ47" i="13"/>
  <c r="AK47" i="13"/>
  <c r="AL47" i="13"/>
  <c r="I48" i="13"/>
  <c r="J48" i="13"/>
  <c r="K48" i="13"/>
  <c r="L48" i="13"/>
  <c r="M48" i="13"/>
  <c r="N48" i="13"/>
  <c r="O48" i="13"/>
  <c r="P48" i="13"/>
  <c r="Q48" i="13"/>
  <c r="R48" i="13"/>
  <c r="S48" i="13"/>
  <c r="T48" i="13"/>
  <c r="U48" i="13"/>
  <c r="V48" i="13"/>
  <c r="W48" i="13"/>
  <c r="X48" i="13"/>
  <c r="Y48" i="13"/>
  <c r="Z48" i="13"/>
  <c r="AA48" i="13"/>
  <c r="AB48" i="13"/>
  <c r="AC48" i="13"/>
  <c r="AD48" i="13"/>
  <c r="AE48" i="13"/>
  <c r="AF48" i="13"/>
  <c r="AG48" i="13"/>
  <c r="AH48" i="13"/>
  <c r="AI48" i="13"/>
  <c r="AJ48" i="13"/>
  <c r="AK48" i="13"/>
  <c r="AL48" i="13"/>
  <c r="I49" i="13"/>
  <c r="J49" i="13"/>
  <c r="K49" i="13"/>
  <c r="L49" i="13"/>
  <c r="M49" i="13"/>
  <c r="N49" i="13"/>
  <c r="O49" i="13"/>
  <c r="P49" i="13"/>
  <c r="Q49" i="13"/>
  <c r="R49" i="13"/>
  <c r="S49" i="13"/>
  <c r="T49" i="13"/>
  <c r="U49" i="13"/>
  <c r="V49" i="13"/>
  <c r="W49" i="13"/>
  <c r="X49" i="13"/>
  <c r="Y49" i="13"/>
  <c r="Z49" i="13"/>
  <c r="AA49" i="13"/>
  <c r="AB49" i="13"/>
  <c r="AC49" i="13"/>
  <c r="AD49" i="13"/>
  <c r="AE49" i="13"/>
  <c r="AF49" i="13"/>
  <c r="AG49" i="13"/>
  <c r="AH49" i="13"/>
  <c r="AI49" i="13"/>
  <c r="AJ49" i="13"/>
  <c r="AK49" i="13"/>
  <c r="AL49" i="13"/>
  <c r="I50" i="13"/>
  <c r="J50" i="13"/>
  <c r="K50" i="13"/>
  <c r="L50" i="13"/>
  <c r="M50" i="13"/>
  <c r="N50" i="13"/>
  <c r="O50" i="13"/>
  <c r="P50" i="13"/>
  <c r="Q50" i="13"/>
  <c r="R50" i="13"/>
  <c r="S50" i="13"/>
  <c r="T50" i="13"/>
  <c r="U50" i="13"/>
  <c r="V50" i="13"/>
  <c r="W50" i="13"/>
  <c r="X50" i="13"/>
  <c r="Y50" i="13"/>
  <c r="Z50" i="13"/>
  <c r="AA50" i="13"/>
  <c r="AB50" i="13"/>
  <c r="AC50" i="13"/>
  <c r="AD50" i="13"/>
  <c r="AE50" i="13"/>
  <c r="AF50" i="13"/>
  <c r="AG50" i="13"/>
  <c r="AH50" i="13"/>
  <c r="AI50" i="13"/>
  <c r="AJ50" i="13"/>
  <c r="AK50" i="13"/>
  <c r="AL50" i="13"/>
  <c r="I51" i="13"/>
  <c r="J51" i="13"/>
  <c r="K51" i="13"/>
  <c r="L51" i="13"/>
  <c r="M51" i="13"/>
  <c r="N51" i="13"/>
  <c r="O51" i="13"/>
  <c r="P51" i="13"/>
  <c r="Q51" i="13"/>
  <c r="R51" i="13"/>
  <c r="S51" i="13"/>
  <c r="T51" i="13"/>
  <c r="U51" i="13"/>
  <c r="V51" i="13"/>
  <c r="W51" i="13"/>
  <c r="X51" i="13"/>
  <c r="Y51" i="13"/>
  <c r="Z51" i="13"/>
  <c r="AA51" i="13"/>
  <c r="AB51" i="13"/>
  <c r="AC51" i="13"/>
  <c r="AD51" i="13"/>
  <c r="AE51" i="13"/>
  <c r="AF51" i="13"/>
  <c r="AG51" i="13"/>
  <c r="AH51" i="13"/>
  <c r="AI51" i="13"/>
  <c r="AJ51" i="13"/>
  <c r="AK51" i="13"/>
  <c r="AL51" i="13"/>
  <c r="I52" i="13"/>
  <c r="J52" i="13"/>
  <c r="K52" i="13"/>
  <c r="L52" i="13"/>
  <c r="M52" i="13"/>
  <c r="N52" i="13"/>
  <c r="O52" i="13"/>
  <c r="P52" i="13"/>
  <c r="Q52" i="13"/>
  <c r="R52" i="13"/>
  <c r="S52" i="13"/>
  <c r="T52" i="13"/>
  <c r="U52" i="13"/>
  <c r="V52" i="13"/>
  <c r="W52" i="13"/>
  <c r="X52" i="13"/>
  <c r="Y52" i="13"/>
  <c r="Z52" i="13"/>
  <c r="AA52" i="13"/>
  <c r="AB52" i="13"/>
  <c r="AC52" i="13"/>
  <c r="AD52" i="13"/>
  <c r="AE52" i="13"/>
  <c r="AF52" i="13"/>
  <c r="AG52" i="13"/>
  <c r="AH52" i="13"/>
  <c r="AI52" i="13"/>
  <c r="AJ52" i="13"/>
  <c r="AK52" i="13"/>
  <c r="AL52" i="13"/>
  <c r="I53" i="13"/>
  <c r="J53" i="13"/>
  <c r="K53" i="13"/>
  <c r="L53" i="13"/>
  <c r="M53" i="13"/>
  <c r="N53" i="13"/>
  <c r="O53" i="13"/>
  <c r="P53" i="13"/>
  <c r="Q53" i="13"/>
  <c r="R53" i="13"/>
  <c r="S53" i="13"/>
  <c r="T53" i="13"/>
  <c r="U53" i="13"/>
  <c r="V53" i="13"/>
  <c r="W53" i="13"/>
  <c r="X53" i="13"/>
  <c r="Y53" i="13"/>
  <c r="Z53" i="13"/>
  <c r="AA53" i="13"/>
  <c r="AB53" i="13"/>
  <c r="AC53" i="13"/>
  <c r="AD53" i="13"/>
  <c r="AE53" i="13"/>
  <c r="AF53" i="13"/>
  <c r="AG53" i="13"/>
  <c r="AH53" i="13"/>
  <c r="AI53" i="13"/>
  <c r="AJ53" i="13"/>
  <c r="AK53" i="13"/>
  <c r="AL53" i="13"/>
  <c r="I54" i="13"/>
  <c r="J54" i="13"/>
  <c r="K54" i="13"/>
  <c r="L54" i="13"/>
  <c r="M54" i="13"/>
  <c r="N54" i="13"/>
  <c r="O54" i="13"/>
  <c r="P54" i="13"/>
  <c r="Q54" i="13"/>
  <c r="R54" i="13"/>
  <c r="S54" i="13"/>
  <c r="T54" i="13"/>
  <c r="U54" i="13"/>
  <c r="V54" i="13"/>
  <c r="W54" i="13"/>
  <c r="X54" i="13"/>
  <c r="Y54" i="13"/>
  <c r="Z54" i="13"/>
  <c r="AA54" i="13"/>
  <c r="AB54" i="13"/>
  <c r="AC54" i="13"/>
  <c r="AD54" i="13"/>
  <c r="AE54" i="13"/>
  <c r="AF54" i="13"/>
  <c r="AG54" i="13"/>
  <c r="AH54" i="13"/>
  <c r="AI54" i="13"/>
  <c r="AJ54" i="13"/>
  <c r="AK54" i="13"/>
  <c r="AL54" i="13"/>
  <c r="I55" i="13"/>
  <c r="J55" i="13"/>
  <c r="K55" i="13"/>
  <c r="L55" i="13"/>
  <c r="M55" i="13"/>
  <c r="N55" i="13"/>
  <c r="O55" i="13"/>
  <c r="P55" i="13"/>
  <c r="Q55" i="13"/>
  <c r="R55" i="13"/>
  <c r="S55" i="13"/>
  <c r="T55" i="13"/>
  <c r="U55" i="13"/>
  <c r="V55" i="13"/>
  <c r="W55" i="13"/>
  <c r="X55" i="13"/>
  <c r="Y55" i="13"/>
  <c r="Z55" i="13"/>
  <c r="AA55" i="13"/>
  <c r="AB55" i="13"/>
  <c r="AC55" i="13"/>
  <c r="AD55" i="13"/>
  <c r="AE55" i="13"/>
  <c r="AF55" i="13"/>
  <c r="AG55" i="13"/>
  <c r="AH55" i="13"/>
  <c r="AI55" i="13"/>
  <c r="AJ55" i="13"/>
  <c r="AK55" i="13"/>
  <c r="AL55" i="13"/>
  <c r="I56" i="13"/>
  <c r="J56" i="13"/>
  <c r="K56" i="13"/>
  <c r="L56" i="13"/>
  <c r="M56" i="13"/>
  <c r="N56" i="13"/>
  <c r="O56" i="13"/>
  <c r="P56" i="13"/>
  <c r="Q56" i="13"/>
  <c r="R56" i="13"/>
  <c r="S56" i="13"/>
  <c r="T56" i="13"/>
  <c r="U56" i="13"/>
  <c r="V56" i="13"/>
  <c r="W56" i="13"/>
  <c r="X56" i="13"/>
  <c r="Y56" i="13"/>
  <c r="Z56" i="13"/>
  <c r="AA56" i="13"/>
  <c r="AB56" i="13"/>
  <c r="AC56" i="13"/>
  <c r="AD56" i="13"/>
  <c r="AE56" i="13"/>
  <c r="AF56" i="13"/>
  <c r="AG56" i="13"/>
  <c r="AH56" i="13"/>
  <c r="AI56" i="13"/>
  <c r="AJ56" i="13"/>
  <c r="AK56" i="13"/>
  <c r="AL56" i="13"/>
  <c r="I57" i="13"/>
  <c r="J57" i="13"/>
  <c r="K57" i="13"/>
  <c r="L57" i="13"/>
  <c r="M57" i="13"/>
  <c r="N57" i="13"/>
  <c r="O57" i="13"/>
  <c r="P57" i="13"/>
  <c r="Q57" i="13"/>
  <c r="R57" i="13"/>
  <c r="S57" i="13"/>
  <c r="T57" i="13"/>
  <c r="U57" i="13"/>
  <c r="V57" i="13"/>
  <c r="W57" i="13"/>
  <c r="X57" i="13"/>
  <c r="Y57" i="13"/>
  <c r="Z57" i="13"/>
  <c r="AA57" i="13"/>
  <c r="AB57" i="13"/>
  <c r="AC57" i="13"/>
  <c r="AD57" i="13"/>
  <c r="AE57" i="13"/>
  <c r="AF57" i="13"/>
  <c r="AG57" i="13"/>
  <c r="AH57" i="13"/>
  <c r="AI57" i="13"/>
  <c r="AJ57" i="13"/>
  <c r="AK57" i="13"/>
  <c r="AL57" i="13"/>
  <c r="I58" i="13"/>
  <c r="J58" i="13"/>
  <c r="K58" i="13"/>
  <c r="L58" i="13"/>
  <c r="M58" i="13"/>
  <c r="N58" i="13"/>
  <c r="O58" i="13"/>
  <c r="P58" i="13"/>
  <c r="Q58" i="13"/>
  <c r="R58" i="13"/>
  <c r="S58" i="13"/>
  <c r="T58" i="13"/>
  <c r="U58" i="13"/>
  <c r="V58" i="13"/>
  <c r="W58" i="13"/>
  <c r="X58" i="13"/>
  <c r="Y58" i="13"/>
  <c r="Z58" i="13"/>
  <c r="AA58" i="13"/>
  <c r="AB58" i="13"/>
  <c r="AC58" i="13"/>
  <c r="AD58" i="13"/>
  <c r="AE58" i="13"/>
  <c r="AF58" i="13"/>
  <c r="AG58" i="13"/>
  <c r="AH58" i="13"/>
  <c r="AI58" i="13"/>
  <c r="AJ58" i="13"/>
  <c r="AK58" i="13"/>
  <c r="AL58" i="13"/>
  <c r="I59" i="13"/>
  <c r="J59" i="13"/>
  <c r="K59" i="13"/>
  <c r="L59" i="13"/>
  <c r="M59" i="13"/>
  <c r="N59" i="13"/>
  <c r="O59" i="13"/>
  <c r="P59" i="13"/>
  <c r="Q59" i="13"/>
  <c r="R59" i="13"/>
  <c r="S59" i="13"/>
  <c r="T59" i="13"/>
  <c r="U59" i="13"/>
  <c r="V59" i="13"/>
  <c r="W59" i="13"/>
  <c r="X59" i="13"/>
  <c r="Y59" i="13"/>
  <c r="Z59" i="13"/>
  <c r="AA59" i="13"/>
  <c r="AB59" i="13"/>
  <c r="AC59" i="13"/>
  <c r="AD59" i="13"/>
  <c r="AE59" i="13"/>
  <c r="AF59" i="13"/>
  <c r="AG59" i="13"/>
  <c r="AH59" i="13"/>
  <c r="AI59" i="13"/>
  <c r="AJ59" i="13"/>
  <c r="AK59" i="13"/>
  <c r="AL59" i="13"/>
  <c r="I60" i="13"/>
  <c r="J60" i="13"/>
  <c r="K60" i="13"/>
  <c r="L60" i="13"/>
  <c r="M60" i="13"/>
  <c r="N60" i="13"/>
  <c r="O60" i="13"/>
  <c r="P60" i="13"/>
  <c r="Q60" i="13"/>
  <c r="R60" i="13"/>
  <c r="S60" i="13"/>
  <c r="T60" i="13"/>
  <c r="U60" i="13"/>
  <c r="V60" i="13"/>
  <c r="W60" i="13"/>
  <c r="X60" i="13"/>
  <c r="Y60" i="13"/>
  <c r="Z60" i="13"/>
  <c r="AA60" i="13"/>
  <c r="AB60" i="13"/>
  <c r="AC60" i="13"/>
  <c r="AD60" i="13"/>
  <c r="AE60" i="13"/>
  <c r="AF60" i="13"/>
  <c r="AG60" i="13"/>
  <c r="AH60" i="13"/>
  <c r="AI60" i="13"/>
  <c r="AJ60" i="13"/>
  <c r="AK60" i="13"/>
  <c r="AL60" i="13"/>
  <c r="I61" i="13"/>
  <c r="J61" i="13"/>
  <c r="K61" i="13"/>
  <c r="L61" i="13"/>
  <c r="M61" i="13"/>
  <c r="N61" i="13"/>
  <c r="O61" i="13"/>
  <c r="P61" i="13"/>
  <c r="Q61" i="13"/>
  <c r="R61" i="13"/>
  <c r="S61" i="13"/>
  <c r="T61" i="13"/>
  <c r="U61" i="13"/>
  <c r="V61" i="13"/>
  <c r="W61" i="13"/>
  <c r="X61" i="13"/>
  <c r="Y61" i="13"/>
  <c r="Z61" i="13"/>
  <c r="AA61" i="13"/>
  <c r="AB61" i="13"/>
  <c r="AC61" i="13"/>
  <c r="AD61" i="13"/>
  <c r="AE61" i="13"/>
  <c r="AF61" i="13"/>
  <c r="AG61" i="13"/>
  <c r="AH61" i="13"/>
  <c r="AI61" i="13"/>
  <c r="AJ61" i="13"/>
  <c r="AK61" i="13"/>
  <c r="AL61" i="13"/>
  <c r="I62" i="13"/>
  <c r="J62" i="13"/>
  <c r="K62" i="13"/>
  <c r="L62" i="13"/>
  <c r="M62" i="13"/>
  <c r="N62" i="13"/>
  <c r="O62" i="13"/>
  <c r="P62" i="13"/>
  <c r="Q62" i="13"/>
  <c r="R62" i="13"/>
  <c r="S62" i="13"/>
  <c r="T62" i="13"/>
  <c r="U62" i="13"/>
  <c r="V62" i="13"/>
  <c r="W62" i="13"/>
  <c r="X62" i="13"/>
  <c r="Y62" i="13"/>
  <c r="Z62" i="13"/>
  <c r="AA62" i="13"/>
  <c r="AB62" i="13"/>
  <c r="AC62" i="13"/>
  <c r="AD62" i="13"/>
  <c r="AE62" i="13"/>
  <c r="AF62" i="13"/>
  <c r="AG62" i="13"/>
  <c r="AH62" i="13"/>
  <c r="AI62" i="13"/>
  <c r="AJ62" i="13"/>
  <c r="AK62" i="13"/>
  <c r="AL62" i="13"/>
  <c r="I63" i="13"/>
  <c r="J63" i="13"/>
  <c r="K63" i="13"/>
  <c r="L63" i="13"/>
  <c r="M63" i="13"/>
  <c r="N63" i="13"/>
  <c r="O63" i="13"/>
  <c r="P63" i="13"/>
  <c r="Q63" i="13"/>
  <c r="R63" i="13"/>
  <c r="S63" i="13"/>
  <c r="T63" i="13"/>
  <c r="U63" i="13"/>
  <c r="V63" i="13"/>
  <c r="W63" i="13"/>
  <c r="X63" i="13"/>
  <c r="Y63" i="13"/>
  <c r="Z63" i="13"/>
  <c r="AA63" i="13"/>
  <c r="AB63" i="13"/>
  <c r="AC63" i="13"/>
  <c r="AD63" i="13"/>
  <c r="AE63" i="13"/>
  <c r="AF63" i="13"/>
  <c r="AG63" i="13"/>
  <c r="AH63" i="13"/>
  <c r="AI63" i="13"/>
  <c r="AJ63" i="13"/>
  <c r="AK63" i="13"/>
  <c r="AL63" i="13"/>
  <c r="I64" i="13"/>
  <c r="J64" i="13"/>
  <c r="K64" i="13"/>
  <c r="L64" i="13"/>
  <c r="M64" i="13"/>
  <c r="N64" i="13"/>
  <c r="O64" i="13"/>
  <c r="P64" i="13"/>
  <c r="Q64" i="13"/>
  <c r="R64" i="13"/>
  <c r="S64" i="13"/>
  <c r="T64" i="13"/>
  <c r="U64" i="13"/>
  <c r="V64" i="13"/>
  <c r="W64" i="13"/>
  <c r="X64" i="13"/>
  <c r="Y64" i="13"/>
  <c r="Z64" i="13"/>
  <c r="AA64" i="13"/>
  <c r="AB64" i="13"/>
  <c r="AC64" i="13"/>
  <c r="AD64" i="13"/>
  <c r="AE64" i="13"/>
  <c r="AF64" i="13"/>
  <c r="AG64" i="13"/>
  <c r="AH64" i="13"/>
  <c r="AI64" i="13"/>
  <c r="AJ64" i="13"/>
  <c r="AK64" i="13"/>
  <c r="AL64" i="13"/>
  <c r="I65" i="13"/>
  <c r="J65" i="13"/>
  <c r="K65" i="13"/>
  <c r="L65" i="13"/>
  <c r="M65" i="13"/>
  <c r="N65" i="13"/>
  <c r="O65" i="13"/>
  <c r="P65" i="13"/>
  <c r="Q65" i="13"/>
  <c r="R65" i="13"/>
  <c r="S65" i="13"/>
  <c r="T65" i="13"/>
  <c r="U65" i="13"/>
  <c r="V65" i="13"/>
  <c r="W65" i="13"/>
  <c r="X65" i="13"/>
  <c r="Y65" i="13"/>
  <c r="Z65" i="13"/>
  <c r="AA65" i="13"/>
  <c r="AB65" i="13"/>
  <c r="AC65" i="13"/>
  <c r="AD65" i="13"/>
  <c r="AE65" i="13"/>
  <c r="AF65" i="13"/>
  <c r="AG65" i="13"/>
  <c r="AH65" i="13"/>
  <c r="AI65" i="13"/>
  <c r="AJ65" i="13"/>
  <c r="AK65" i="13"/>
  <c r="AL65" i="13"/>
  <c r="I66" i="13"/>
  <c r="J66" i="13"/>
  <c r="K66" i="13"/>
  <c r="L66" i="13"/>
  <c r="M66" i="13"/>
  <c r="N66" i="13"/>
  <c r="O66" i="13"/>
  <c r="P66" i="13"/>
  <c r="Q66" i="13"/>
  <c r="R66" i="13"/>
  <c r="S66" i="13"/>
  <c r="T66" i="13"/>
  <c r="U66" i="13"/>
  <c r="V66" i="13"/>
  <c r="W66" i="13"/>
  <c r="X66" i="13"/>
  <c r="Y66" i="13"/>
  <c r="Z66" i="13"/>
  <c r="AA66" i="13"/>
  <c r="AB66" i="13"/>
  <c r="AC66" i="13"/>
  <c r="AD66" i="13"/>
  <c r="AE66" i="13"/>
  <c r="AF66" i="13"/>
  <c r="AG66" i="13"/>
  <c r="AH66" i="13"/>
  <c r="AI66" i="13"/>
  <c r="AJ66" i="13"/>
  <c r="AK66" i="13"/>
  <c r="AL66" i="13"/>
  <c r="I67" i="13"/>
  <c r="J67" i="13"/>
  <c r="K67" i="13"/>
  <c r="L67" i="13"/>
  <c r="M67" i="13"/>
  <c r="N67" i="13"/>
  <c r="O67" i="13"/>
  <c r="P67" i="13"/>
  <c r="Q67" i="13"/>
  <c r="R67" i="13"/>
  <c r="S67" i="13"/>
  <c r="T67" i="13"/>
  <c r="U67" i="13"/>
  <c r="V67" i="13"/>
  <c r="W67" i="13"/>
  <c r="X67" i="13"/>
  <c r="Y67" i="13"/>
  <c r="Z67" i="13"/>
  <c r="AA67" i="13"/>
  <c r="AB67" i="13"/>
  <c r="AC67" i="13"/>
  <c r="AD67" i="13"/>
  <c r="AE67" i="13"/>
  <c r="AF67" i="13"/>
  <c r="AG67" i="13"/>
  <c r="AH67" i="13"/>
  <c r="AI67" i="13"/>
  <c r="AJ67" i="13"/>
  <c r="AK67" i="13"/>
  <c r="AL67" i="13"/>
  <c r="I68" i="13"/>
  <c r="J68" i="13"/>
  <c r="K68" i="13"/>
  <c r="L68" i="13"/>
  <c r="M68" i="13"/>
  <c r="N68" i="13"/>
  <c r="O68" i="13"/>
  <c r="P68" i="13"/>
  <c r="Q68" i="13"/>
  <c r="R68" i="13"/>
  <c r="S68" i="13"/>
  <c r="T68" i="13"/>
  <c r="U68" i="13"/>
  <c r="V68" i="13"/>
  <c r="W68" i="13"/>
  <c r="X68" i="13"/>
  <c r="Y68" i="13"/>
  <c r="Z68" i="13"/>
  <c r="AA68" i="13"/>
  <c r="AB68" i="13"/>
  <c r="AC68" i="13"/>
  <c r="AD68" i="13"/>
  <c r="AE68" i="13"/>
  <c r="AF68" i="13"/>
  <c r="AG68" i="13"/>
  <c r="AH68" i="13"/>
  <c r="AI68" i="13"/>
  <c r="AJ68" i="13"/>
  <c r="AK68" i="13"/>
  <c r="AL68" i="13"/>
  <c r="I69" i="13"/>
  <c r="J69" i="13"/>
  <c r="K69" i="13"/>
  <c r="L69" i="13"/>
  <c r="M69" i="13"/>
  <c r="N69" i="13"/>
  <c r="O69" i="13"/>
  <c r="P69" i="13"/>
  <c r="Q69" i="13"/>
  <c r="R69" i="13"/>
  <c r="S69" i="13"/>
  <c r="T69" i="13"/>
  <c r="U69" i="13"/>
  <c r="V69" i="13"/>
  <c r="W69" i="13"/>
  <c r="X69" i="13"/>
  <c r="Y69" i="13"/>
  <c r="Z69" i="13"/>
  <c r="AA69" i="13"/>
  <c r="AB69" i="13"/>
  <c r="AC69" i="13"/>
  <c r="AD69" i="13"/>
  <c r="AE69" i="13"/>
  <c r="AF69" i="13"/>
  <c r="AG69" i="13"/>
  <c r="AH69" i="13"/>
  <c r="AI69" i="13"/>
  <c r="AJ69" i="13"/>
  <c r="AK69" i="13"/>
  <c r="AL69" i="13"/>
  <c r="I70" i="13"/>
  <c r="J70" i="13"/>
  <c r="K70" i="13"/>
  <c r="L70" i="13"/>
  <c r="M70" i="13"/>
  <c r="N70" i="13"/>
  <c r="O70" i="13"/>
  <c r="P70" i="13"/>
  <c r="Q70" i="13"/>
  <c r="R70" i="13"/>
  <c r="S70" i="13"/>
  <c r="T70" i="13"/>
  <c r="U70" i="13"/>
  <c r="V70" i="13"/>
  <c r="W70" i="13"/>
  <c r="X70" i="13"/>
  <c r="Y70" i="13"/>
  <c r="Z70" i="13"/>
  <c r="AA70" i="13"/>
  <c r="AB70" i="13"/>
  <c r="AC70" i="13"/>
  <c r="AD70" i="13"/>
  <c r="AE70" i="13"/>
  <c r="AF70" i="13"/>
  <c r="AG70" i="13"/>
  <c r="AH70" i="13"/>
  <c r="AI70" i="13"/>
  <c r="AJ70" i="13"/>
  <c r="AK70" i="13"/>
  <c r="AL70" i="13"/>
  <c r="I71" i="13"/>
  <c r="J71" i="13"/>
  <c r="K71" i="13"/>
  <c r="L71" i="13"/>
  <c r="M71" i="13"/>
  <c r="N71" i="13"/>
  <c r="O71" i="13"/>
  <c r="P71" i="13"/>
  <c r="Q71" i="13"/>
  <c r="R71" i="13"/>
  <c r="S71" i="13"/>
  <c r="T71" i="13"/>
  <c r="U71" i="13"/>
  <c r="V71" i="13"/>
  <c r="W71" i="13"/>
  <c r="X71" i="13"/>
  <c r="Y71" i="13"/>
  <c r="Z71" i="13"/>
  <c r="AA71" i="13"/>
  <c r="AB71" i="13"/>
  <c r="AC71" i="13"/>
  <c r="AD71" i="13"/>
  <c r="AE71" i="13"/>
  <c r="AF71" i="13"/>
  <c r="AG71" i="13"/>
  <c r="AH71" i="13"/>
  <c r="AI71" i="13"/>
  <c r="AJ71" i="13"/>
  <c r="AK71" i="13"/>
  <c r="AL71" i="13"/>
  <c r="I72" i="13"/>
  <c r="J72" i="13"/>
  <c r="K72" i="13"/>
  <c r="L72" i="13"/>
  <c r="M72" i="13"/>
  <c r="N72" i="13"/>
  <c r="O72" i="13"/>
  <c r="P72" i="13"/>
  <c r="Q72" i="13"/>
  <c r="R72" i="13"/>
  <c r="S72" i="13"/>
  <c r="T72" i="13"/>
  <c r="U72" i="13"/>
  <c r="V72" i="13"/>
  <c r="W72" i="13"/>
  <c r="X72" i="13"/>
  <c r="Y72" i="13"/>
  <c r="Z72" i="13"/>
  <c r="AA72" i="13"/>
  <c r="AB72" i="13"/>
  <c r="AC72" i="13"/>
  <c r="AD72" i="13"/>
  <c r="AE72" i="13"/>
  <c r="AF72" i="13"/>
  <c r="AG72" i="13"/>
  <c r="AH72" i="13"/>
  <c r="AI72" i="13"/>
  <c r="AJ72" i="13"/>
  <c r="AK72" i="13"/>
  <c r="AL72" i="13"/>
  <c r="I73" i="13"/>
  <c r="J73" i="13"/>
  <c r="K73" i="13"/>
  <c r="L73" i="13"/>
  <c r="M73" i="13"/>
  <c r="N73" i="13"/>
  <c r="O73" i="13"/>
  <c r="P73" i="13"/>
  <c r="Q73" i="13"/>
  <c r="R73" i="13"/>
  <c r="S73" i="13"/>
  <c r="T73" i="13"/>
  <c r="U73" i="13"/>
  <c r="V73" i="13"/>
  <c r="W73" i="13"/>
  <c r="X73" i="13"/>
  <c r="Y73" i="13"/>
  <c r="Z73" i="13"/>
  <c r="AA73" i="13"/>
  <c r="AB73" i="13"/>
  <c r="AC73" i="13"/>
  <c r="AD73" i="13"/>
  <c r="AE73" i="13"/>
  <c r="AF73" i="13"/>
  <c r="AG73" i="13"/>
  <c r="AH73" i="13"/>
  <c r="AI73" i="13"/>
  <c r="AJ73" i="13"/>
  <c r="AK73" i="13"/>
  <c r="AL73" i="13"/>
  <c r="I74" i="13"/>
  <c r="J74" i="13"/>
  <c r="K74" i="13"/>
  <c r="L74" i="13"/>
  <c r="M74" i="13"/>
  <c r="N74" i="13"/>
  <c r="O74" i="13"/>
  <c r="P74" i="13"/>
  <c r="Q74" i="13"/>
  <c r="R74" i="13"/>
  <c r="S74" i="13"/>
  <c r="T74" i="13"/>
  <c r="U74" i="13"/>
  <c r="V74" i="13"/>
  <c r="W74" i="13"/>
  <c r="X74" i="13"/>
  <c r="Y74" i="13"/>
  <c r="Z74" i="13"/>
  <c r="AA74" i="13"/>
  <c r="AB74" i="13"/>
  <c r="AC74" i="13"/>
  <c r="AD74" i="13"/>
  <c r="AE74" i="13"/>
  <c r="AF74" i="13"/>
  <c r="AG74" i="13"/>
  <c r="AH74" i="13"/>
  <c r="AI74" i="13"/>
  <c r="AJ74" i="13"/>
  <c r="AK74" i="13"/>
  <c r="AL74" i="13"/>
  <c r="I75" i="13"/>
  <c r="J75" i="13"/>
  <c r="K75" i="13"/>
  <c r="L75" i="13"/>
  <c r="M75" i="13"/>
  <c r="N75" i="13"/>
  <c r="O75" i="13"/>
  <c r="P75" i="13"/>
  <c r="Q75" i="13"/>
  <c r="R75" i="13"/>
  <c r="S75" i="13"/>
  <c r="T75" i="13"/>
  <c r="U75" i="13"/>
  <c r="V75" i="13"/>
  <c r="W75" i="13"/>
  <c r="X75" i="13"/>
  <c r="Y75" i="13"/>
  <c r="Z75" i="13"/>
  <c r="AA75" i="13"/>
  <c r="AB75" i="13"/>
  <c r="AC75" i="13"/>
  <c r="AD75" i="13"/>
  <c r="AE75" i="13"/>
  <c r="AF75" i="13"/>
  <c r="AG75" i="13"/>
  <c r="AH75" i="13"/>
  <c r="AI75" i="13"/>
  <c r="AJ75" i="13"/>
  <c r="AK75" i="13"/>
  <c r="AL75" i="13"/>
  <c r="I76" i="13"/>
  <c r="J76" i="13"/>
  <c r="K76" i="13"/>
  <c r="L76" i="13"/>
  <c r="M76" i="13"/>
  <c r="N76" i="13"/>
  <c r="O76" i="13"/>
  <c r="P76" i="13"/>
  <c r="Q76" i="13"/>
  <c r="R76" i="13"/>
  <c r="S76" i="13"/>
  <c r="T76" i="13"/>
  <c r="U76" i="13"/>
  <c r="V76" i="13"/>
  <c r="W76" i="13"/>
  <c r="X76" i="13"/>
  <c r="Y76" i="13"/>
  <c r="Z76" i="13"/>
  <c r="AA76" i="13"/>
  <c r="AB76" i="13"/>
  <c r="AC76" i="13"/>
  <c r="AD76" i="13"/>
  <c r="AE76" i="13"/>
  <c r="AF76" i="13"/>
  <c r="AG76" i="13"/>
  <c r="AH76" i="13"/>
  <c r="AI76" i="13"/>
  <c r="AJ76" i="13"/>
  <c r="AK76" i="13"/>
  <c r="AL76" i="13"/>
  <c r="I77" i="13"/>
  <c r="J77" i="13"/>
  <c r="K77" i="13"/>
  <c r="L77" i="13"/>
  <c r="M77" i="13"/>
  <c r="N77" i="13"/>
  <c r="O77" i="13"/>
  <c r="P77" i="13"/>
  <c r="Q77" i="13"/>
  <c r="R77" i="13"/>
  <c r="S77" i="13"/>
  <c r="T77" i="13"/>
  <c r="U77" i="13"/>
  <c r="V77" i="13"/>
  <c r="W77" i="13"/>
  <c r="X77" i="13"/>
  <c r="Y77" i="13"/>
  <c r="Z77" i="13"/>
  <c r="AA77" i="13"/>
  <c r="AB77" i="13"/>
  <c r="AC77" i="13"/>
  <c r="AD77" i="13"/>
  <c r="AE77" i="13"/>
  <c r="AF77" i="13"/>
  <c r="AG77" i="13"/>
  <c r="AH77" i="13"/>
  <c r="AI77" i="13"/>
  <c r="AJ77" i="13"/>
  <c r="AK77" i="13"/>
  <c r="AL77" i="13"/>
  <c r="I78" i="13"/>
  <c r="J78" i="13"/>
  <c r="K78" i="13"/>
  <c r="L78" i="13"/>
  <c r="M78" i="13"/>
  <c r="N78" i="13"/>
  <c r="O78" i="13"/>
  <c r="P78" i="13"/>
  <c r="Q78" i="13"/>
  <c r="R78" i="13"/>
  <c r="S78" i="13"/>
  <c r="T78" i="13"/>
  <c r="U78" i="13"/>
  <c r="V78" i="13"/>
  <c r="W78" i="13"/>
  <c r="X78" i="13"/>
  <c r="Y78" i="13"/>
  <c r="Z78" i="13"/>
  <c r="AA78" i="13"/>
  <c r="AB78" i="13"/>
  <c r="AC78" i="13"/>
  <c r="AD78" i="13"/>
  <c r="AE78" i="13"/>
  <c r="AF78" i="13"/>
  <c r="AG78" i="13"/>
  <c r="AH78" i="13"/>
  <c r="AI78" i="13"/>
  <c r="AJ78" i="13"/>
  <c r="AK78" i="13"/>
  <c r="AL78" i="13"/>
  <c r="I79" i="13"/>
  <c r="J79" i="13"/>
  <c r="K79" i="13"/>
  <c r="L79" i="13"/>
  <c r="M79" i="13"/>
  <c r="N79" i="13"/>
  <c r="O79" i="13"/>
  <c r="P79" i="13"/>
  <c r="Q79" i="13"/>
  <c r="R79" i="13"/>
  <c r="S79" i="13"/>
  <c r="T79" i="13"/>
  <c r="U79" i="13"/>
  <c r="V79" i="13"/>
  <c r="W79" i="13"/>
  <c r="X79" i="13"/>
  <c r="Y79" i="13"/>
  <c r="Z79" i="13"/>
  <c r="AA79" i="13"/>
  <c r="AB79" i="13"/>
  <c r="AC79" i="13"/>
  <c r="AD79" i="13"/>
  <c r="AE79" i="13"/>
  <c r="AF79" i="13"/>
  <c r="AG79" i="13"/>
  <c r="AH79" i="13"/>
  <c r="AI79" i="13"/>
  <c r="AJ79" i="13"/>
  <c r="AK79" i="13"/>
  <c r="AL79" i="13"/>
  <c r="I80" i="13"/>
  <c r="J80" i="13"/>
  <c r="K80" i="13"/>
  <c r="L80" i="13"/>
  <c r="M80" i="13"/>
  <c r="N80" i="13"/>
  <c r="O80" i="13"/>
  <c r="P80" i="13"/>
  <c r="Q80" i="13"/>
  <c r="R80" i="13"/>
  <c r="S80" i="13"/>
  <c r="T80" i="13"/>
  <c r="U80" i="13"/>
  <c r="V80" i="13"/>
  <c r="W80" i="13"/>
  <c r="X80" i="13"/>
  <c r="Y80" i="13"/>
  <c r="Z80" i="13"/>
  <c r="AA80" i="13"/>
  <c r="AB80" i="13"/>
  <c r="AC80" i="13"/>
  <c r="AD80" i="13"/>
  <c r="AE80" i="13"/>
  <c r="AF80" i="13"/>
  <c r="AG80" i="13"/>
  <c r="AH80" i="13"/>
  <c r="AI80" i="13"/>
  <c r="AJ80" i="13"/>
  <c r="AK80" i="13"/>
  <c r="AL80" i="13"/>
  <c r="I81" i="13"/>
  <c r="J81" i="13"/>
  <c r="K81" i="13"/>
  <c r="L81" i="13"/>
  <c r="M81" i="13"/>
  <c r="N81" i="13"/>
  <c r="O81" i="13"/>
  <c r="P81" i="13"/>
  <c r="Q81" i="13"/>
  <c r="R81" i="13"/>
  <c r="S81" i="13"/>
  <c r="T81" i="13"/>
  <c r="U81" i="13"/>
  <c r="V81" i="13"/>
  <c r="W81" i="13"/>
  <c r="X81" i="13"/>
  <c r="Y81" i="13"/>
  <c r="Z81" i="13"/>
  <c r="AA81" i="13"/>
  <c r="AB81" i="13"/>
  <c r="AC81" i="13"/>
  <c r="AD81" i="13"/>
  <c r="AE81" i="13"/>
  <c r="AF81" i="13"/>
  <c r="AG81" i="13"/>
  <c r="AH81" i="13"/>
  <c r="AI81" i="13"/>
  <c r="AJ81" i="13"/>
  <c r="AK81" i="13"/>
  <c r="AL81" i="13"/>
  <c r="I82" i="13"/>
  <c r="J82" i="13"/>
  <c r="K82" i="13"/>
  <c r="L82" i="13"/>
  <c r="M82" i="13"/>
  <c r="N82" i="13"/>
  <c r="O82" i="13"/>
  <c r="P82" i="13"/>
  <c r="Q82" i="13"/>
  <c r="R82" i="13"/>
  <c r="S82" i="13"/>
  <c r="T82" i="13"/>
  <c r="U82" i="13"/>
  <c r="V82" i="13"/>
  <c r="W82" i="13"/>
  <c r="X82" i="13"/>
  <c r="Y82" i="13"/>
  <c r="Z82" i="13"/>
  <c r="AA82" i="13"/>
  <c r="AB82" i="13"/>
  <c r="AC82" i="13"/>
  <c r="AD82" i="13"/>
  <c r="AE82" i="13"/>
  <c r="AF82" i="13"/>
  <c r="AG82" i="13"/>
  <c r="AH82" i="13"/>
  <c r="AI82" i="13"/>
  <c r="AJ82" i="13"/>
  <c r="AK82" i="13"/>
  <c r="AL82" i="13"/>
  <c r="I83" i="13"/>
  <c r="J83" i="13"/>
  <c r="K83" i="13"/>
  <c r="L83" i="13"/>
  <c r="M83" i="13"/>
  <c r="N83" i="13"/>
  <c r="O83" i="13"/>
  <c r="P83" i="13"/>
  <c r="Q83" i="13"/>
  <c r="R83" i="13"/>
  <c r="S83" i="13"/>
  <c r="T83" i="13"/>
  <c r="U83" i="13"/>
  <c r="V83" i="13"/>
  <c r="W83" i="13"/>
  <c r="X83" i="13"/>
  <c r="Y83" i="13"/>
  <c r="Z83" i="13"/>
  <c r="AA83" i="13"/>
  <c r="AB83" i="13"/>
  <c r="AC83" i="13"/>
  <c r="AD83" i="13"/>
  <c r="AE83" i="13"/>
  <c r="AF83" i="13"/>
  <c r="AG83" i="13"/>
  <c r="AH83" i="13"/>
  <c r="AI83" i="13"/>
  <c r="AJ83" i="13"/>
  <c r="AK83" i="13"/>
  <c r="AL83" i="13"/>
  <c r="I84" i="13"/>
  <c r="J84" i="13"/>
  <c r="K84" i="13"/>
  <c r="L84" i="13"/>
  <c r="M84" i="13"/>
  <c r="N84" i="13"/>
  <c r="O84" i="13"/>
  <c r="P84" i="13"/>
  <c r="Q84" i="13"/>
  <c r="R84" i="13"/>
  <c r="S84" i="13"/>
  <c r="T84" i="13"/>
  <c r="U84" i="13"/>
  <c r="V84" i="13"/>
  <c r="W84" i="13"/>
  <c r="X84" i="13"/>
  <c r="Y84" i="13"/>
  <c r="Z84" i="13"/>
  <c r="AA84" i="13"/>
  <c r="AB84" i="13"/>
  <c r="AC84" i="13"/>
  <c r="AD84" i="13"/>
  <c r="AE84" i="13"/>
  <c r="AF84" i="13"/>
  <c r="AG84" i="13"/>
  <c r="AH84" i="13"/>
  <c r="AI84" i="13"/>
  <c r="AJ84" i="13"/>
  <c r="AK84" i="13"/>
  <c r="AL84" i="13"/>
  <c r="I85" i="13"/>
  <c r="J85" i="13"/>
  <c r="K85" i="13"/>
  <c r="L85" i="13"/>
  <c r="M85" i="13"/>
  <c r="N85" i="13"/>
  <c r="O85" i="13"/>
  <c r="P85" i="13"/>
  <c r="Q85" i="13"/>
  <c r="R85" i="13"/>
  <c r="S85" i="13"/>
  <c r="T85" i="13"/>
  <c r="U85" i="13"/>
  <c r="V85" i="13"/>
  <c r="W85" i="13"/>
  <c r="X85" i="13"/>
  <c r="Y85" i="13"/>
  <c r="Z85" i="13"/>
  <c r="AA85" i="13"/>
  <c r="AB85" i="13"/>
  <c r="AC85" i="13"/>
  <c r="AD85" i="13"/>
  <c r="AE85" i="13"/>
  <c r="AF85" i="13"/>
  <c r="AG85" i="13"/>
  <c r="AH85" i="13"/>
  <c r="AI85" i="13"/>
  <c r="AJ85" i="13"/>
  <c r="AK85" i="13"/>
  <c r="AL85" i="13"/>
  <c r="I86" i="13"/>
  <c r="J86" i="13"/>
  <c r="K86" i="13"/>
  <c r="L86" i="13"/>
  <c r="M86" i="13"/>
  <c r="N86" i="13"/>
  <c r="O86" i="13"/>
  <c r="P86" i="13"/>
  <c r="Q86" i="13"/>
  <c r="R86" i="13"/>
  <c r="S86" i="13"/>
  <c r="T86" i="13"/>
  <c r="U86" i="13"/>
  <c r="V86" i="13"/>
  <c r="W86" i="13"/>
  <c r="X86" i="13"/>
  <c r="Y86" i="13"/>
  <c r="Z86" i="13"/>
  <c r="AA86" i="13"/>
  <c r="AB86" i="13"/>
  <c r="AC86" i="13"/>
  <c r="AD86" i="13"/>
  <c r="AE86" i="13"/>
  <c r="AF86" i="13"/>
  <c r="AG86" i="13"/>
  <c r="AH86" i="13"/>
  <c r="AI86" i="13"/>
  <c r="AJ86" i="13"/>
  <c r="AK86" i="13"/>
  <c r="AL86" i="13"/>
  <c r="I87" i="13"/>
  <c r="J87" i="13"/>
  <c r="K87" i="13"/>
  <c r="L87" i="13"/>
  <c r="M87" i="13"/>
  <c r="N87" i="13"/>
  <c r="O87" i="13"/>
  <c r="P87" i="13"/>
  <c r="Q87" i="13"/>
  <c r="R87" i="13"/>
  <c r="S87" i="13"/>
  <c r="T87" i="13"/>
  <c r="U87" i="13"/>
  <c r="V87" i="13"/>
  <c r="W87" i="13"/>
  <c r="X87" i="13"/>
  <c r="Y87" i="13"/>
  <c r="Z87" i="13"/>
  <c r="AA87" i="13"/>
  <c r="AB87" i="13"/>
  <c r="AC87" i="13"/>
  <c r="AD87" i="13"/>
  <c r="AE87" i="13"/>
  <c r="AF87" i="13"/>
  <c r="AG87" i="13"/>
  <c r="AH87" i="13"/>
  <c r="AI87" i="13"/>
  <c r="AJ87" i="13"/>
  <c r="AK87" i="13"/>
  <c r="AL87" i="13"/>
  <c r="I88" i="13"/>
  <c r="J88" i="13"/>
  <c r="K88" i="13"/>
  <c r="L88" i="13"/>
  <c r="M88" i="13"/>
  <c r="N88" i="13"/>
  <c r="O88" i="13"/>
  <c r="P88" i="13"/>
  <c r="Q88" i="13"/>
  <c r="R88" i="13"/>
  <c r="S88" i="13"/>
  <c r="T88" i="13"/>
  <c r="U88" i="13"/>
  <c r="V88" i="13"/>
  <c r="W88" i="13"/>
  <c r="X88" i="13"/>
  <c r="Y88" i="13"/>
  <c r="Z88" i="13"/>
  <c r="AA88" i="13"/>
  <c r="AB88" i="13"/>
  <c r="AC88" i="13"/>
  <c r="AD88" i="13"/>
  <c r="AE88" i="13"/>
  <c r="AF88" i="13"/>
  <c r="AG88" i="13"/>
  <c r="AH88" i="13"/>
  <c r="AI88" i="13"/>
  <c r="AJ88" i="13"/>
  <c r="AK88" i="13"/>
  <c r="AL88" i="13"/>
  <c r="I89" i="13"/>
  <c r="J89" i="13"/>
  <c r="K89" i="13"/>
  <c r="L89" i="13"/>
  <c r="M89" i="13"/>
  <c r="N89" i="13"/>
  <c r="O89" i="13"/>
  <c r="P89" i="13"/>
  <c r="Q89" i="13"/>
  <c r="R89" i="13"/>
  <c r="S89" i="13"/>
  <c r="T89" i="13"/>
  <c r="U89" i="13"/>
  <c r="V89" i="13"/>
  <c r="W89" i="13"/>
  <c r="X89" i="13"/>
  <c r="Y89" i="13"/>
  <c r="Z89" i="13"/>
  <c r="AA89" i="13"/>
  <c r="AB89" i="13"/>
  <c r="AC89" i="13"/>
  <c r="AD89" i="13"/>
  <c r="AE89" i="13"/>
  <c r="AF89" i="13"/>
  <c r="AG89" i="13"/>
  <c r="AH89" i="13"/>
  <c r="AI89" i="13"/>
  <c r="AJ89" i="13"/>
  <c r="AK89" i="13"/>
  <c r="AL89" i="13"/>
  <c r="I90" i="13"/>
  <c r="J90" i="13"/>
  <c r="K90" i="13"/>
  <c r="L90" i="13"/>
  <c r="M90" i="13"/>
  <c r="N90" i="13"/>
  <c r="O90" i="13"/>
  <c r="P90" i="13"/>
  <c r="Q90" i="13"/>
  <c r="R90" i="13"/>
  <c r="S90" i="13"/>
  <c r="T90" i="13"/>
  <c r="U90" i="13"/>
  <c r="V90" i="13"/>
  <c r="W90" i="13"/>
  <c r="X90" i="13"/>
  <c r="Y90" i="13"/>
  <c r="Z90" i="13"/>
  <c r="AA90" i="13"/>
  <c r="AB90" i="13"/>
  <c r="AC90" i="13"/>
  <c r="AD90" i="13"/>
  <c r="AE90" i="13"/>
  <c r="AF90" i="13"/>
  <c r="AG90" i="13"/>
  <c r="AH90" i="13"/>
  <c r="AI90" i="13"/>
  <c r="AJ90" i="13"/>
  <c r="AK90" i="13"/>
  <c r="AL90" i="13"/>
  <c r="I91" i="13"/>
  <c r="J91" i="13"/>
  <c r="K91" i="13"/>
  <c r="L91" i="13"/>
  <c r="M91" i="13"/>
  <c r="N91" i="13"/>
  <c r="O91" i="13"/>
  <c r="P91" i="13"/>
  <c r="Q91" i="13"/>
  <c r="R91" i="13"/>
  <c r="S91" i="13"/>
  <c r="T91" i="13"/>
  <c r="U91" i="13"/>
  <c r="V91" i="13"/>
  <c r="W91" i="13"/>
  <c r="X91" i="13"/>
  <c r="Y91" i="13"/>
  <c r="Z91" i="13"/>
  <c r="AA91" i="13"/>
  <c r="AB91" i="13"/>
  <c r="AC91" i="13"/>
  <c r="AD91" i="13"/>
  <c r="AE91" i="13"/>
  <c r="AF91" i="13"/>
  <c r="AG91" i="13"/>
  <c r="AH91" i="13"/>
  <c r="AI91" i="13"/>
  <c r="AJ91" i="13"/>
  <c r="AK91" i="13"/>
  <c r="AL91" i="13"/>
  <c r="I92" i="13"/>
  <c r="J92" i="13"/>
  <c r="K92" i="13"/>
  <c r="L92" i="13"/>
  <c r="M92" i="13"/>
  <c r="N92" i="13"/>
  <c r="O92" i="13"/>
  <c r="P92" i="13"/>
  <c r="Q92" i="13"/>
  <c r="R92" i="13"/>
  <c r="S92" i="13"/>
  <c r="T92" i="13"/>
  <c r="U92" i="13"/>
  <c r="V92" i="13"/>
  <c r="W92" i="13"/>
  <c r="X92" i="13"/>
  <c r="Y92" i="13"/>
  <c r="Z92" i="13"/>
  <c r="AA92" i="13"/>
  <c r="AB92" i="13"/>
  <c r="AC92" i="13"/>
  <c r="AD92" i="13"/>
  <c r="AE92" i="13"/>
  <c r="AF92" i="13"/>
  <c r="AG92" i="13"/>
  <c r="AH92" i="13"/>
  <c r="AI92" i="13"/>
  <c r="AJ92" i="13"/>
  <c r="AK92" i="13"/>
  <c r="AL92" i="13"/>
  <c r="I93" i="13"/>
  <c r="J93" i="13"/>
  <c r="K93" i="13"/>
  <c r="L93" i="13"/>
  <c r="M93" i="13"/>
  <c r="N93" i="13"/>
  <c r="O93" i="13"/>
  <c r="P93" i="13"/>
  <c r="Q93" i="13"/>
  <c r="R93" i="13"/>
  <c r="S93" i="13"/>
  <c r="T93" i="13"/>
  <c r="U93" i="13"/>
  <c r="V93" i="13"/>
  <c r="W93" i="13"/>
  <c r="X93" i="13"/>
  <c r="Y93" i="13"/>
  <c r="Z93" i="13"/>
  <c r="AA93" i="13"/>
  <c r="AB93" i="13"/>
  <c r="AC93" i="13"/>
  <c r="AD93" i="13"/>
  <c r="AE93" i="13"/>
  <c r="AF93" i="13"/>
  <c r="AG93" i="13"/>
  <c r="AH93" i="13"/>
  <c r="AI93" i="13"/>
  <c r="AJ93" i="13"/>
  <c r="AK93" i="13"/>
  <c r="AL93" i="13"/>
  <c r="I94" i="13"/>
  <c r="J94" i="13"/>
  <c r="K94" i="13"/>
  <c r="L94" i="13"/>
  <c r="M94" i="13"/>
  <c r="N94" i="13"/>
  <c r="O94" i="13"/>
  <c r="P94" i="13"/>
  <c r="Q94" i="13"/>
  <c r="R94" i="13"/>
  <c r="S94" i="13"/>
  <c r="T94" i="13"/>
  <c r="U94" i="13"/>
  <c r="V94" i="13"/>
  <c r="W94" i="13"/>
  <c r="X94" i="13"/>
  <c r="Y94" i="13"/>
  <c r="Z94" i="13"/>
  <c r="AA94" i="13"/>
  <c r="AB94" i="13"/>
  <c r="AC94" i="13"/>
  <c r="AD94" i="13"/>
  <c r="AE94" i="13"/>
  <c r="AF94" i="13"/>
  <c r="AG94" i="13"/>
  <c r="AH94" i="13"/>
  <c r="AI94" i="13"/>
  <c r="AJ94" i="13"/>
  <c r="AK94" i="13"/>
  <c r="AL94" i="13"/>
  <c r="I95" i="13"/>
  <c r="J95" i="13"/>
  <c r="K95" i="13"/>
  <c r="L95" i="13"/>
  <c r="M95" i="13"/>
  <c r="N95" i="13"/>
  <c r="O95" i="13"/>
  <c r="P95" i="13"/>
  <c r="Q95" i="13"/>
  <c r="R95" i="13"/>
  <c r="S95" i="13"/>
  <c r="T95" i="13"/>
  <c r="U95" i="13"/>
  <c r="V95" i="13"/>
  <c r="W95" i="13"/>
  <c r="X95" i="13"/>
  <c r="Y95" i="13"/>
  <c r="Z95" i="13"/>
  <c r="AA95" i="13"/>
  <c r="AB95" i="13"/>
  <c r="AC95" i="13"/>
  <c r="AD95" i="13"/>
  <c r="AE95" i="13"/>
  <c r="AF95" i="13"/>
  <c r="AG95" i="13"/>
  <c r="AH95" i="13"/>
  <c r="AI95" i="13"/>
  <c r="AJ95" i="13"/>
  <c r="AK95" i="13"/>
  <c r="AL95" i="13"/>
  <c r="I96" i="13"/>
  <c r="J96" i="13"/>
  <c r="K96" i="13"/>
  <c r="L96" i="13"/>
  <c r="M96" i="13"/>
  <c r="N96" i="13"/>
  <c r="O96" i="13"/>
  <c r="P96" i="13"/>
  <c r="Q96" i="13"/>
  <c r="R96" i="13"/>
  <c r="S96" i="13"/>
  <c r="T96" i="13"/>
  <c r="U96" i="13"/>
  <c r="V96" i="13"/>
  <c r="W96" i="13"/>
  <c r="X96" i="13"/>
  <c r="Y96" i="13"/>
  <c r="Z96" i="13"/>
  <c r="AA96" i="13"/>
  <c r="AB96" i="13"/>
  <c r="AC96" i="13"/>
  <c r="AD96" i="13"/>
  <c r="AE96" i="13"/>
  <c r="AF96" i="13"/>
  <c r="AG96" i="13"/>
  <c r="AH96" i="13"/>
  <c r="AI96" i="13"/>
  <c r="AJ96" i="13"/>
  <c r="AK96" i="13"/>
  <c r="AL96" i="13"/>
  <c r="I97" i="13"/>
  <c r="J97" i="13"/>
  <c r="K97" i="13"/>
  <c r="L97" i="13"/>
  <c r="M97" i="13"/>
  <c r="N97" i="13"/>
  <c r="O97" i="13"/>
  <c r="P97" i="13"/>
  <c r="Q97" i="13"/>
  <c r="R97" i="13"/>
  <c r="S97" i="13"/>
  <c r="T97" i="13"/>
  <c r="U97" i="13"/>
  <c r="V97" i="13"/>
  <c r="W97" i="13"/>
  <c r="X97" i="13"/>
  <c r="Y97" i="13"/>
  <c r="Z97" i="13"/>
  <c r="AA97" i="13"/>
  <c r="AB97" i="13"/>
  <c r="AC97" i="13"/>
  <c r="AD97" i="13"/>
  <c r="AE97" i="13"/>
  <c r="AF97" i="13"/>
  <c r="AG97" i="13"/>
  <c r="AH97" i="13"/>
  <c r="AI97" i="13"/>
  <c r="AJ97" i="13"/>
  <c r="AK97" i="13"/>
  <c r="AL97" i="13"/>
  <c r="I98" i="13"/>
  <c r="J98" i="13"/>
  <c r="K98" i="13"/>
  <c r="L98" i="13"/>
  <c r="M98" i="13"/>
  <c r="N98" i="13"/>
  <c r="O98" i="13"/>
  <c r="P98" i="13"/>
  <c r="Q98" i="13"/>
  <c r="R98" i="13"/>
  <c r="S98" i="13"/>
  <c r="T98" i="13"/>
  <c r="U98" i="13"/>
  <c r="V98" i="13"/>
  <c r="W98" i="13"/>
  <c r="X98" i="13"/>
  <c r="Y98" i="13"/>
  <c r="Z98" i="13"/>
  <c r="AA98" i="13"/>
  <c r="AB98" i="13"/>
  <c r="AC98" i="13"/>
  <c r="AD98" i="13"/>
  <c r="AE98" i="13"/>
  <c r="AF98" i="13"/>
  <c r="AG98" i="13"/>
  <c r="AH98" i="13"/>
  <c r="AI98" i="13"/>
  <c r="AJ98" i="13"/>
  <c r="AK98" i="13"/>
  <c r="AL98" i="13"/>
  <c r="I99" i="13"/>
  <c r="J99" i="13"/>
  <c r="K99" i="13"/>
  <c r="L99" i="13"/>
  <c r="M99" i="13"/>
  <c r="N99" i="13"/>
  <c r="O99" i="13"/>
  <c r="P99" i="13"/>
  <c r="Q99" i="13"/>
  <c r="R99" i="13"/>
  <c r="S99" i="13"/>
  <c r="T99" i="13"/>
  <c r="U99" i="13"/>
  <c r="V99" i="13"/>
  <c r="W99" i="13"/>
  <c r="X99" i="13"/>
  <c r="Y99" i="13"/>
  <c r="Z99" i="13"/>
  <c r="AA99" i="13"/>
  <c r="AB99" i="13"/>
  <c r="AC99" i="13"/>
  <c r="AD99" i="13"/>
  <c r="AE99" i="13"/>
  <c r="AF99" i="13"/>
  <c r="AG99" i="13"/>
  <c r="AH99" i="13"/>
  <c r="AI99" i="13"/>
  <c r="AJ99" i="13"/>
  <c r="AK99" i="13"/>
  <c r="AL99" i="13"/>
  <c r="I100" i="13"/>
  <c r="J100" i="13"/>
  <c r="K100" i="13"/>
  <c r="L100" i="13"/>
  <c r="M100" i="13"/>
  <c r="N100" i="13"/>
  <c r="O100" i="13"/>
  <c r="P100" i="13"/>
  <c r="Q100" i="13"/>
  <c r="R100" i="13"/>
  <c r="S100" i="13"/>
  <c r="T100" i="13"/>
  <c r="U100" i="13"/>
  <c r="V100" i="13"/>
  <c r="W100" i="13"/>
  <c r="X100" i="13"/>
  <c r="Y100" i="13"/>
  <c r="Z100" i="13"/>
  <c r="AA100" i="13"/>
  <c r="AB100" i="13"/>
  <c r="AC100" i="13"/>
  <c r="AD100" i="13"/>
  <c r="AE100" i="13"/>
  <c r="AF100" i="13"/>
  <c r="AG100" i="13"/>
  <c r="AH100" i="13"/>
  <c r="AI100" i="13"/>
  <c r="AJ100" i="13"/>
  <c r="AK100" i="13"/>
  <c r="AL100" i="13"/>
  <c r="I101" i="13"/>
  <c r="J101" i="13"/>
  <c r="K101" i="13"/>
  <c r="L101" i="13"/>
  <c r="M101" i="13"/>
  <c r="N101" i="13"/>
  <c r="O101" i="13"/>
  <c r="P101" i="13"/>
  <c r="Q101" i="13"/>
  <c r="R101" i="13"/>
  <c r="S101" i="13"/>
  <c r="T101" i="13"/>
  <c r="U101" i="13"/>
  <c r="V101" i="13"/>
  <c r="W101" i="13"/>
  <c r="X101" i="13"/>
  <c r="Y101" i="13"/>
  <c r="Z101" i="13"/>
  <c r="AA101" i="13"/>
  <c r="AB101" i="13"/>
  <c r="AC101" i="13"/>
  <c r="AD101" i="13"/>
  <c r="AE101" i="13"/>
  <c r="AF101" i="13"/>
  <c r="AG101" i="13"/>
  <c r="AH101" i="13"/>
  <c r="AI101" i="13"/>
  <c r="AJ101" i="13"/>
  <c r="AK101" i="13"/>
  <c r="AL101" i="13"/>
  <c r="I102" i="13"/>
  <c r="J102" i="13"/>
  <c r="K102" i="13"/>
  <c r="L102" i="13"/>
  <c r="M102" i="13"/>
  <c r="N102" i="13"/>
  <c r="O102" i="13"/>
  <c r="P102" i="13"/>
  <c r="Q102" i="13"/>
  <c r="R102" i="13"/>
  <c r="S102" i="13"/>
  <c r="T102" i="13"/>
  <c r="U102" i="13"/>
  <c r="V102" i="13"/>
  <c r="W102" i="13"/>
  <c r="X102" i="13"/>
  <c r="Y102" i="13"/>
  <c r="Z102" i="13"/>
  <c r="AA102" i="13"/>
  <c r="AB102" i="13"/>
  <c r="AC102" i="13"/>
  <c r="AD102" i="13"/>
  <c r="AE102" i="13"/>
  <c r="AF102" i="13"/>
  <c r="AG102" i="13"/>
  <c r="AH102" i="13"/>
  <c r="AI102" i="13"/>
  <c r="AJ102" i="13"/>
  <c r="AK102" i="13"/>
  <c r="AL102" i="13"/>
  <c r="I103" i="13"/>
  <c r="J103" i="13"/>
  <c r="K103" i="13"/>
  <c r="L103" i="13"/>
  <c r="M103" i="13"/>
  <c r="N103" i="13"/>
  <c r="O103" i="13"/>
  <c r="P103" i="13"/>
  <c r="Q103" i="13"/>
  <c r="R103" i="13"/>
  <c r="S103" i="13"/>
  <c r="T103" i="13"/>
  <c r="U103" i="13"/>
  <c r="V103" i="13"/>
  <c r="W103" i="13"/>
  <c r="X103" i="13"/>
  <c r="Y103" i="13"/>
  <c r="Z103" i="13"/>
  <c r="AA103" i="13"/>
  <c r="AB103" i="13"/>
  <c r="AC103" i="13"/>
  <c r="AD103" i="13"/>
  <c r="AE103" i="13"/>
  <c r="AF103" i="13"/>
  <c r="AG103" i="13"/>
  <c r="AH103" i="13"/>
  <c r="AI103" i="13"/>
  <c r="AJ103" i="13"/>
  <c r="AK103" i="13"/>
  <c r="AL103" i="13"/>
  <c r="I104" i="13"/>
  <c r="J104" i="13"/>
  <c r="K104" i="13"/>
  <c r="L104" i="13"/>
  <c r="M104" i="13"/>
  <c r="N104" i="13"/>
  <c r="O104" i="13"/>
  <c r="P104" i="13"/>
  <c r="Q104" i="13"/>
  <c r="R104" i="13"/>
  <c r="S104" i="13"/>
  <c r="T104" i="13"/>
  <c r="U104" i="13"/>
  <c r="V104" i="13"/>
  <c r="W104" i="13"/>
  <c r="X104" i="13"/>
  <c r="Y104" i="13"/>
  <c r="Z104" i="13"/>
  <c r="AA104" i="13"/>
  <c r="AB104" i="13"/>
  <c r="AC104" i="13"/>
  <c r="AD104" i="13"/>
  <c r="AE104" i="13"/>
  <c r="AF104" i="13"/>
  <c r="AG104" i="13"/>
  <c r="AH104" i="13"/>
  <c r="AI104" i="13"/>
  <c r="AJ104" i="13"/>
  <c r="AK104" i="13"/>
  <c r="AL104" i="13"/>
  <c r="I105" i="13"/>
  <c r="J105" i="13"/>
  <c r="K105" i="13"/>
  <c r="L105" i="13"/>
  <c r="M105" i="13"/>
  <c r="N105" i="13"/>
  <c r="O105" i="13"/>
  <c r="P105" i="13"/>
  <c r="Q105" i="13"/>
  <c r="R105" i="13"/>
  <c r="S105" i="13"/>
  <c r="T105" i="13"/>
  <c r="U105" i="13"/>
  <c r="V105" i="13"/>
  <c r="W105" i="13"/>
  <c r="X105" i="13"/>
  <c r="Y105" i="13"/>
  <c r="Z105" i="13"/>
  <c r="AA105" i="13"/>
  <c r="AB105" i="13"/>
  <c r="AC105" i="13"/>
  <c r="AD105" i="13"/>
  <c r="AE105" i="13"/>
  <c r="AF105" i="13"/>
  <c r="AG105" i="13"/>
  <c r="AH105" i="13"/>
  <c r="AI105" i="13"/>
  <c r="AJ105" i="13"/>
  <c r="AK105" i="13"/>
  <c r="AL105" i="13"/>
  <c r="I106" i="13"/>
  <c r="J106" i="13"/>
  <c r="K106" i="13"/>
  <c r="L106" i="13"/>
  <c r="M106" i="13"/>
  <c r="N106" i="13"/>
  <c r="O106" i="13"/>
  <c r="P106" i="13"/>
  <c r="Q106" i="13"/>
  <c r="R106" i="13"/>
  <c r="S106" i="13"/>
  <c r="T106" i="13"/>
  <c r="U106" i="13"/>
  <c r="V106" i="13"/>
  <c r="W106" i="13"/>
  <c r="X106" i="13"/>
  <c r="Y106" i="13"/>
  <c r="Z106" i="13"/>
  <c r="AA106" i="13"/>
  <c r="AB106" i="13"/>
  <c r="AC106" i="13"/>
  <c r="AD106" i="13"/>
  <c r="AE106" i="13"/>
  <c r="AF106" i="13"/>
  <c r="AG106" i="13"/>
  <c r="AH106" i="13"/>
  <c r="AI106" i="13"/>
  <c r="AJ106" i="13"/>
  <c r="AK106" i="13"/>
  <c r="AL106" i="13"/>
  <c r="I107" i="13"/>
  <c r="J107" i="13"/>
  <c r="K107" i="13"/>
  <c r="L107" i="13"/>
  <c r="M107" i="13"/>
  <c r="N107" i="13"/>
  <c r="O107" i="13"/>
  <c r="P107" i="13"/>
  <c r="Q107" i="13"/>
  <c r="R107" i="13"/>
  <c r="S107" i="13"/>
  <c r="T107" i="13"/>
  <c r="U107" i="13"/>
  <c r="V107" i="13"/>
  <c r="W107" i="13"/>
  <c r="X107" i="13"/>
  <c r="Y107" i="13"/>
  <c r="Z107" i="13"/>
  <c r="AA107" i="13"/>
  <c r="AB107" i="13"/>
  <c r="AC107" i="13"/>
  <c r="AD107" i="13"/>
  <c r="AE107" i="13"/>
  <c r="AF107" i="13"/>
  <c r="AG107" i="13"/>
  <c r="AH107" i="13"/>
  <c r="AI107" i="13"/>
  <c r="AJ107" i="13"/>
  <c r="AK107" i="13"/>
  <c r="AL107" i="13"/>
  <c r="I108" i="13"/>
  <c r="J108" i="13"/>
  <c r="K108" i="13"/>
  <c r="L108" i="13"/>
  <c r="M108" i="13"/>
  <c r="N108" i="13"/>
  <c r="O108" i="13"/>
  <c r="P108" i="13"/>
  <c r="Q108" i="13"/>
  <c r="R108" i="13"/>
  <c r="S108" i="13"/>
  <c r="T108" i="13"/>
  <c r="U108" i="13"/>
  <c r="V108" i="13"/>
  <c r="W108" i="13"/>
  <c r="X108" i="13"/>
  <c r="Y108" i="13"/>
  <c r="Z108" i="13"/>
  <c r="AA108" i="13"/>
  <c r="AB108" i="13"/>
  <c r="AC108" i="13"/>
  <c r="AD108" i="13"/>
  <c r="AE108" i="13"/>
  <c r="AF108" i="13"/>
  <c r="AG108" i="13"/>
  <c r="AH108" i="13"/>
  <c r="AI108" i="13"/>
  <c r="AJ108" i="13"/>
  <c r="AK108" i="13"/>
  <c r="AL108" i="13"/>
  <c r="I109" i="13"/>
  <c r="J109" i="13"/>
  <c r="K109" i="13"/>
  <c r="L109" i="13"/>
  <c r="M109" i="13"/>
  <c r="N109" i="13"/>
  <c r="O109" i="13"/>
  <c r="P109" i="13"/>
  <c r="Q109" i="13"/>
  <c r="R109" i="13"/>
  <c r="S109" i="13"/>
  <c r="T109" i="13"/>
  <c r="U109" i="13"/>
  <c r="V109" i="13"/>
  <c r="W109" i="13"/>
  <c r="X109" i="13"/>
  <c r="Y109" i="13"/>
  <c r="Z109" i="13"/>
  <c r="AA109" i="13"/>
  <c r="AB109" i="13"/>
  <c r="AC109" i="13"/>
  <c r="AD109" i="13"/>
  <c r="AE109" i="13"/>
  <c r="AF109" i="13"/>
  <c r="AG109" i="13"/>
  <c r="AH109" i="13"/>
  <c r="AI109" i="13"/>
  <c r="AJ109" i="13"/>
  <c r="AK109" i="13"/>
  <c r="AL109" i="13"/>
  <c r="I110" i="13"/>
  <c r="J110" i="13"/>
  <c r="K110" i="13"/>
  <c r="L110" i="13"/>
  <c r="M110" i="13"/>
  <c r="N110" i="13"/>
  <c r="O110" i="13"/>
  <c r="P110" i="13"/>
  <c r="Q110" i="13"/>
  <c r="R110" i="13"/>
  <c r="S110" i="13"/>
  <c r="T110" i="13"/>
  <c r="U110" i="13"/>
  <c r="V110" i="13"/>
  <c r="W110" i="13"/>
  <c r="X110" i="13"/>
  <c r="Y110" i="13"/>
  <c r="Z110" i="13"/>
  <c r="AA110" i="13"/>
  <c r="AB110" i="13"/>
  <c r="AC110" i="13"/>
  <c r="AD110" i="13"/>
  <c r="AE110" i="13"/>
  <c r="AF110" i="13"/>
  <c r="AG110" i="13"/>
  <c r="AH110" i="13"/>
  <c r="AI110" i="13"/>
  <c r="AJ110" i="13"/>
  <c r="AK110" i="13"/>
  <c r="AL110" i="13"/>
  <c r="I111" i="13"/>
  <c r="J111" i="13"/>
  <c r="K111" i="13"/>
  <c r="L111" i="13"/>
  <c r="M111" i="13"/>
  <c r="N111" i="13"/>
  <c r="O111" i="13"/>
  <c r="P111" i="13"/>
  <c r="Q111" i="13"/>
  <c r="R111" i="13"/>
  <c r="S111" i="13"/>
  <c r="T111" i="13"/>
  <c r="U111" i="13"/>
  <c r="V111" i="13"/>
  <c r="W111" i="13"/>
  <c r="X111" i="13"/>
  <c r="Y111" i="13"/>
  <c r="Z111" i="13"/>
  <c r="AA111" i="13"/>
  <c r="AB111" i="13"/>
  <c r="AC111" i="13"/>
  <c r="AD111" i="13"/>
  <c r="AE111" i="13"/>
  <c r="AF111" i="13"/>
  <c r="AG111" i="13"/>
  <c r="AH111" i="13"/>
  <c r="AI111" i="13"/>
  <c r="AJ111" i="13"/>
  <c r="AK111" i="13"/>
  <c r="AL111" i="13"/>
  <c r="I112" i="13"/>
  <c r="J112" i="13"/>
  <c r="K112" i="13"/>
  <c r="L112" i="13"/>
  <c r="M112" i="13"/>
  <c r="N112" i="13"/>
  <c r="O112" i="13"/>
  <c r="P112" i="13"/>
  <c r="Q112" i="13"/>
  <c r="R112" i="13"/>
  <c r="S112" i="13"/>
  <c r="T112" i="13"/>
  <c r="U112" i="13"/>
  <c r="V112" i="13"/>
  <c r="W112" i="13"/>
  <c r="X112" i="13"/>
  <c r="Y112" i="13"/>
  <c r="Z112" i="13"/>
  <c r="AA112" i="13"/>
  <c r="AB112" i="13"/>
  <c r="AC112" i="13"/>
  <c r="AD112" i="13"/>
  <c r="AE112" i="13"/>
  <c r="AF112" i="13"/>
  <c r="AG112" i="13"/>
  <c r="AH112" i="13"/>
  <c r="AI112" i="13"/>
  <c r="AJ112" i="13"/>
  <c r="AK112" i="13"/>
  <c r="AL112" i="13"/>
  <c r="I113" i="13"/>
  <c r="J113" i="13"/>
  <c r="K113" i="13"/>
  <c r="L113" i="13"/>
  <c r="M113" i="13"/>
  <c r="N113" i="13"/>
  <c r="O113" i="13"/>
  <c r="P113" i="13"/>
  <c r="Q113" i="13"/>
  <c r="R113" i="13"/>
  <c r="S113" i="13"/>
  <c r="T113" i="13"/>
  <c r="U113" i="13"/>
  <c r="V113" i="13"/>
  <c r="W113" i="13"/>
  <c r="X113" i="13"/>
  <c r="Y113" i="13"/>
  <c r="Z113" i="13"/>
  <c r="AA113" i="13"/>
  <c r="AB113" i="13"/>
  <c r="AC113" i="13"/>
  <c r="AD113" i="13"/>
  <c r="AE113" i="13"/>
  <c r="AF113" i="13"/>
  <c r="AG113" i="13"/>
  <c r="AH113" i="13"/>
  <c r="AI113" i="13"/>
  <c r="AJ113" i="13"/>
  <c r="AK113" i="13"/>
  <c r="AL113" i="13"/>
  <c r="I114" i="13"/>
  <c r="J114" i="13"/>
  <c r="K114" i="13"/>
  <c r="L114" i="13"/>
  <c r="M114" i="13"/>
  <c r="N114" i="13"/>
  <c r="O114" i="13"/>
  <c r="P114" i="13"/>
  <c r="Q114" i="13"/>
  <c r="R114" i="13"/>
  <c r="S114" i="13"/>
  <c r="T114" i="13"/>
  <c r="U114" i="13"/>
  <c r="V114" i="13"/>
  <c r="W114" i="13"/>
  <c r="X114" i="13"/>
  <c r="Y114" i="13"/>
  <c r="Z114" i="13"/>
  <c r="AA114" i="13"/>
  <c r="AB114" i="13"/>
  <c r="AC114" i="13"/>
  <c r="AD114" i="13"/>
  <c r="AE114" i="13"/>
  <c r="AF114" i="13"/>
  <c r="AG114" i="13"/>
  <c r="AH114" i="13"/>
  <c r="AI114" i="13"/>
  <c r="AJ114" i="13"/>
  <c r="AK114" i="13"/>
  <c r="AL114" i="13"/>
  <c r="I115" i="13"/>
  <c r="J115" i="13"/>
  <c r="K115" i="13"/>
  <c r="L115" i="13"/>
  <c r="M115" i="13"/>
  <c r="N115" i="13"/>
  <c r="O115" i="13"/>
  <c r="P115" i="13"/>
  <c r="Q115" i="13"/>
  <c r="R115" i="13"/>
  <c r="S115" i="13"/>
  <c r="T115" i="13"/>
  <c r="U115" i="13"/>
  <c r="V115" i="13"/>
  <c r="W115" i="13"/>
  <c r="X115" i="13"/>
  <c r="Y115" i="13"/>
  <c r="Z115" i="13"/>
  <c r="AA115" i="13"/>
  <c r="AB115" i="13"/>
  <c r="AC115" i="13"/>
  <c r="AD115" i="13"/>
  <c r="AE115" i="13"/>
  <c r="AF115" i="13"/>
  <c r="AG115" i="13"/>
  <c r="AH115" i="13"/>
  <c r="AI115" i="13"/>
  <c r="AJ115" i="13"/>
  <c r="AK115" i="13"/>
  <c r="AL115" i="13"/>
  <c r="I116" i="13"/>
  <c r="J116" i="13"/>
  <c r="K116" i="13"/>
  <c r="L116" i="13"/>
  <c r="M116" i="13"/>
  <c r="N116" i="13"/>
  <c r="O116" i="13"/>
  <c r="P116" i="13"/>
  <c r="Q116" i="13"/>
  <c r="R116" i="13"/>
  <c r="S116" i="13"/>
  <c r="T116" i="13"/>
  <c r="U116" i="13"/>
  <c r="V116" i="13"/>
  <c r="W116" i="13"/>
  <c r="X116" i="13"/>
  <c r="Y116" i="13"/>
  <c r="Z116" i="13"/>
  <c r="AA116" i="13"/>
  <c r="AB116" i="13"/>
  <c r="AC116" i="13"/>
  <c r="AD116" i="13"/>
  <c r="AE116" i="13"/>
  <c r="AF116" i="13"/>
  <c r="AG116" i="13"/>
  <c r="AH116" i="13"/>
  <c r="AI116" i="13"/>
  <c r="AJ116" i="13"/>
  <c r="AK116" i="13"/>
  <c r="AL116" i="13"/>
  <c r="I117" i="13"/>
  <c r="J117" i="13"/>
  <c r="K117" i="13"/>
  <c r="L117" i="13"/>
  <c r="M117" i="13"/>
  <c r="N117" i="13"/>
  <c r="O117" i="13"/>
  <c r="P117" i="13"/>
  <c r="Q117" i="13"/>
  <c r="R117" i="13"/>
  <c r="S117" i="13"/>
  <c r="T117" i="13"/>
  <c r="U117" i="13"/>
  <c r="V117" i="13"/>
  <c r="W117" i="13"/>
  <c r="X117" i="13"/>
  <c r="Y117" i="13"/>
  <c r="Z117" i="13"/>
  <c r="AA117" i="13"/>
  <c r="AB117" i="13"/>
  <c r="AC117" i="13"/>
  <c r="AD117" i="13"/>
  <c r="AE117" i="13"/>
  <c r="AF117" i="13"/>
  <c r="AG117" i="13"/>
  <c r="AH117" i="13"/>
  <c r="AI117" i="13"/>
  <c r="AJ117" i="13"/>
  <c r="AK117" i="13"/>
  <c r="AL117" i="13"/>
  <c r="I118" i="13"/>
  <c r="J118" i="13"/>
  <c r="K118" i="13"/>
  <c r="L118" i="13"/>
  <c r="M118" i="13"/>
  <c r="N118" i="13"/>
  <c r="O118" i="13"/>
  <c r="P118" i="13"/>
  <c r="Q118" i="13"/>
  <c r="R118" i="13"/>
  <c r="S118" i="13"/>
  <c r="T118" i="13"/>
  <c r="U118" i="13"/>
  <c r="V118" i="13"/>
  <c r="W118" i="13"/>
  <c r="X118" i="13"/>
  <c r="Y118" i="13"/>
  <c r="Z118" i="13"/>
  <c r="AA118" i="13"/>
  <c r="AB118" i="13"/>
  <c r="AC118" i="13"/>
  <c r="AD118" i="13"/>
  <c r="AE118" i="13"/>
  <c r="AF118" i="13"/>
  <c r="AG118" i="13"/>
  <c r="AH118" i="13"/>
  <c r="AI118" i="13"/>
  <c r="AJ118" i="13"/>
  <c r="AK118" i="13"/>
  <c r="AL118" i="13"/>
  <c r="I119" i="13"/>
  <c r="J119" i="13"/>
  <c r="K119" i="13"/>
  <c r="L119" i="13"/>
  <c r="M119" i="13"/>
  <c r="N119" i="13"/>
  <c r="O119" i="13"/>
  <c r="P119" i="13"/>
  <c r="Q119" i="13"/>
  <c r="R119" i="13"/>
  <c r="S119" i="13"/>
  <c r="T119" i="13"/>
  <c r="U119" i="13"/>
  <c r="V119" i="13"/>
  <c r="W119" i="13"/>
  <c r="X119" i="13"/>
  <c r="Y119" i="13"/>
  <c r="Z119" i="13"/>
  <c r="AA119" i="13"/>
  <c r="AB119" i="13"/>
  <c r="AC119" i="13"/>
  <c r="AD119" i="13"/>
  <c r="AE119" i="13"/>
  <c r="AF119" i="13"/>
  <c r="AG119" i="13"/>
  <c r="AH119" i="13"/>
  <c r="AI119" i="13"/>
  <c r="AJ119" i="13"/>
  <c r="AK119" i="13"/>
  <c r="AL119" i="13"/>
  <c r="I120" i="13"/>
  <c r="J120" i="13"/>
  <c r="K120" i="13"/>
  <c r="L120" i="13"/>
  <c r="M120" i="13"/>
  <c r="N120" i="13"/>
  <c r="O120" i="13"/>
  <c r="P120" i="13"/>
  <c r="Q120" i="13"/>
  <c r="R120" i="13"/>
  <c r="S120" i="13"/>
  <c r="T120" i="13"/>
  <c r="U120" i="13"/>
  <c r="V120" i="13"/>
  <c r="W120" i="13"/>
  <c r="X120" i="13"/>
  <c r="Y120" i="13"/>
  <c r="Z120" i="13"/>
  <c r="AA120" i="13"/>
  <c r="AB120" i="13"/>
  <c r="AC120" i="13"/>
  <c r="AD120" i="13"/>
  <c r="AE120" i="13"/>
  <c r="AF120" i="13"/>
  <c r="AG120" i="13"/>
  <c r="AH120" i="13"/>
  <c r="AI120" i="13"/>
  <c r="AJ120" i="13"/>
  <c r="AK120" i="13"/>
  <c r="AL120" i="13"/>
  <c r="I121" i="13"/>
  <c r="J121" i="13"/>
  <c r="K121" i="13"/>
  <c r="L121" i="13"/>
  <c r="M121" i="13"/>
  <c r="N121" i="13"/>
  <c r="O121" i="13"/>
  <c r="P121" i="13"/>
  <c r="Q121" i="13"/>
  <c r="R121" i="13"/>
  <c r="S121" i="13"/>
  <c r="T121" i="13"/>
  <c r="U121" i="13"/>
  <c r="V121" i="13"/>
  <c r="W121" i="13"/>
  <c r="X121" i="13"/>
  <c r="Y121" i="13"/>
  <c r="Z121" i="13"/>
  <c r="AA121" i="13"/>
  <c r="AB121" i="13"/>
  <c r="AC121" i="13"/>
  <c r="AD121" i="13"/>
  <c r="AE121" i="13"/>
  <c r="AF121" i="13"/>
  <c r="AG121" i="13"/>
  <c r="AH121" i="13"/>
  <c r="AI121" i="13"/>
  <c r="AJ121" i="13"/>
  <c r="AK121" i="13"/>
  <c r="AL121" i="13"/>
  <c r="I122" i="13"/>
  <c r="J122" i="13"/>
  <c r="K122" i="13"/>
  <c r="L122" i="13"/>
  <c r="M122" i="13"/>
  <c r="N122" i="13"/>
  <c r="O122" i="13"/>
  <c r="P122" i="13"/>
  <c r="Q122" i="13"/>
  <c r="R122" i="13"/>
  <c r="S122" i="13"/>
  <c r="T122" i="13"/>
  <c r="U122" i="13"/>
  <c r="V122" i="13"/>
  <c r="W122" i="13"/>
  <c r="X122" i="13"/>
  <c r="Y122" i="13"/>
  <c r="Z122" i="13"/>
  <c r="AA122" i="13"/>
  <c r="AB122" i="13"/>
  <c r="AC122" i="13"/>
  <c r="AD122" i="13"/>
  <c r="AE122" i="13"/>
  <c r="AF122" i="13"/>
  <c r="AG122" i="13"/>
  <c r="AH122" i="13"/>
  <c r="AI122" i="13"/>
  <c r="AJ122" i="13"/>
  <c r="AK122" i="13"/>
  <c r="AL122" i="13"/>
  <c r="I123" i="13"/>
  <c r="J123" i="13"/>
  <c r="K123" i="13"/>
  <c r="L123" i="13"/>
  <c r="M123" i="13"/>
  <c r="N123" i="13"/>
  <c r="O123" i="13"/>
  <c r="P123" i="13"/>
  <c r="Q123" i="13"/>
  <c r="R123" i="13"/>
  <c r="S123" i="13"/>
  <c r="T123" i="13"/>
  <c r="U123" i="13"/>
  <c r="V123" i="13"/>
  <c r="W123" i="13"/>
  <c r="X123" i="13"/>
  <c r="Y123" i="13"/>
  <c r="Z123" i="13"/>
  <c r="AA123" i="13"/>
  <c r="AB123" i="13"/>
  <c r="AC123" i="13"/>
  <c r="AD123" i="13"/>
  <c r="AE123" i="13"/>
  <c r="AF123" i="13"/>
  <c r="AG123" i="13"/>
  <c r="AH123" i="13"/>
  <c r="AI123" i="13"/>
  <c r="AJ123" i="13"/>
  <c r="AK123" i="13"/>
  <c r="AL123" i="13"/>
  <c r="I124" i="13"/>
  <c r="J124" i="13"/>
  <c r="K124" i="13"/>
  <c r="L124" i="13"/>
  <c r="M124" i="13"/>
  <c r="N124" i="13"/>
  <c r="O124" i="13"/>
  <c r="P124" i="13"/>
  <c r="Q124" i="13"/>
  <c r="R124" i="13"/>
  <c r="S124" i="13"/>
  <c r="T124" i="13"/>
  <c r="U124" i="13"/>
  <c r="V124" i="13"/>
  <c r="W124" i="13"/>
  <c r="X124" i="13"/>
  <c r="Y124" i="13"/>
  <c r="Z124" i="13"/>
  <c r="AA124" i="13"/>
  <c r="AB124" i="13"/>
  <c r="AC124" i="13"/>
  <c r="AD124" i="13"/>
  <c r="AE124" i="13"/>
  <c r="AF124" i="13"/>
  <c r="AG124" i="13"/>
  <c r="AH124" i="13"/>
  <c r="AI124" i="13"/>
  <c r="AJ124" i="13"/>
  <c r="AK124" i="13"/>
  <c r="AL124" i="13"/>
  <c r="I125" i="13"/>
  <c r="J125" i="13"/>
  <c r="K125" i="13"/>
  <c r="L125" i="13"/>
  <c r="M125" i="13"/>
  <c r="N125" i="13"/>
  <c r="O125" i="13"/>
  <c r="P125" i="13"/>
  <c r="Q125" i="13"/>
  <c r="R125" i="13"/>
  <c r="S125" i="13"/>
  <c r="T125" i="13"/>
  <c r="U125" i="13"/>
  <c r="V125" i="13"/>
  <c r="W125" i="13"/>
  <c r="X125" i="13"/>
  <c r="Y125" i="13"/>
  <c r="Z125" i="13"/>
  <c r="AA125" i="13"/>
  <c r="AB125" i="13"/>
  <c r="AC125" i="13"/>
  <c r="AD125" i="13"/>
  <c r="AE125" i="13"/>
  <c r="AF125" i="13"/>
  <c r="AG125" i="13"/>
  <c r="AH125" i="13"/>
  <c r="AI125" i="13"/>
  <c r="AJ125" i="13"/>
  <c r="AK125" i="13"/>
  <c r="AL125" i="13"/>
  <c r="I126" i="13"/>
  <c r="J126" i="13"/>
  <c r="K126" i="13"/>
  <c r="L126" i="13"/>
  <c r="M126" i="13"/>
  <c r="N126" i="13"/>
  <c r="O126" i="13"/>
  <c r="P126" i="13"/>
  <c r="Q126" i="13"/>
  <c r="R126" i="13"/>
  <c r="S126" i="13"/>
  <c r="T126" i="13"/>
  <c r="U126" i="13"/>
  <c r="V126" i="13"/>
  <c r="W126" i="13"/>
  <c r="X126" i="13"/>
  <c r="Y126" i="13"/>
  <c r="Z126" i="13"/>
  <c r="AA126" i="13"/>
  <c r="AB126" i="13"/>
  <c r="AC126" i="13"/>
  <c r="AD126" i="13"/>
  <c r="AE126" i="13"/>
  <c r="AF126" i="13"/>
  <c r="AG126" i="13"/>
  <c r="AH126" i="13"/>
  <c r="AI126" i="13"/>
  <c r="AJ126" i="13"/>
  <c r="AK126" i="13"/>
  <c r="AL126" i="13"/>
  <c r="J2" i="13"/>
  <c r="K2" i="13"/>
  <c r="L2" i="13"/>
  <c r="M2" i="13"/>
  <c r="N2" i="13"/>
  <c r="O2" i="13"/>
  <c r="P2" i="13"/>
  <c r="Q2" i="13"/>
  <c r="R2" i="13"/>
  <c r="S2" i="13"/>
  <c r="T2" i="13"/>
  <c r="U2" i="13"/>
  <c r="V2" i="13"/>
  <c r="W2" i="13"/>
  <c r="X2" i="13"/>
  <c r="Y2" i="13"/>
  <c r="Z2" i="13"/>
  <c r="AA2" i="13"/>
  <c r="AB2" i="13"/>
  <c r="AC2" i="13"/>
  <c r="AD2" i="13"/>
  <c r="AE2" i="13"/>
  <c r="AF2" i="13"/>
  <c r="AG2" i="13"/>
  <c r="AH2" i="13"/>
  <c r="AI2" i="13"/>
  <c r="AJ2" i="13"/>
  <c r="AK2" i="13"/>
  <c r="AL2" i="13"/>
  <c r="I2" i="13"/>
  <c r="AN3" i="13"/>
  <c r="AN4" i="13"/>
  <c r="AN5" i="13"/>
  <c r="AN6" i="13"/>
  <c r="AN7" i="13"/>
  <c r="AN8" i="13"/>
  <c r="AN9" i="13"/>
  <c r="AN10" i="13"/>
  <c r="AN11" i="13"/>
  <c r="AN12" i="13"/>
  <c r="AN13" i="13"/>
  <c r="AN14" i="13"/>
  <c r="AN15" i="13"/>
  <c r="AN16" i="13"/>
  <c r="AN17" i="13"/>
  <c r="AN18" i="13"/>
  <c r="AN19" i="13"/>
  <c r="AN20" i="13"/>
  <c r="AN21" i="13"/>
  <c r="AN22" i="13"/>
  <c r="AN23" i="13"/>
  <c r="AN24" i="13"/>
  <c r="AN25" i="13"/>
  <c r="AN26" i="13"/>
  <c r="AN27" i="13"/>
  <c r="AN28" i="13"/>
  <c r="AN29" i="13"/>
  <c r="AN30" i="13"/>
  <c r="AN31" i="13"/>
  <c r="AN32" i="13"/>
  <c r="AN33" i="13"/>
  <c r="AN34" i="13"/>
  <c r="AN35" i="13"/>
  <c r="AN36" i="13"/>
  <c r="AN37" i="13"/>
  <c r="AN38" i="13"/>
  <c r="AN39" i="13"/>
  <c r="AN40" i="13"/>
  <c r="AN41" i="13"/>
  <c r="AN42" i="13"/>
  <c r="AN43" i="13"/>
  <c r="AN44" i="13"/>
  <c r="AN45" i="13"/>
  <c r="AN46" i="13"/>
  <c r="AN47" i="13"/>
  <c r="AN48" i="13"/>
  <c r="AN49" i="13"/>
  <c r="AN50" i="13"/>
  <c r="AN51" i="13"/>
  <c r="AN52" i="13"/>
  <c r="AN53" i="13"/>
  <c r="AN54" i="13"/>
  <c r="AN55" i="13"/>
  <c r="AN56" i="13"/>
  <c r="AN57" i="13"/>
  <c r="AN58" i="13"/>
  <c r="AN59" i="13"/>
  <c r="AN60" i="13"/>
  <c r="AN61" i="13"/>
  <c r="AN62" i="13"/>
  <c r="AN63" i="13"/>
  <c r="AN64" i="13"/>
  <c r="AN65" i="13"/>
  <c r="AN66" i="13"/>
  <c r="AN67" i="13"/>
  <c r="AN68" i="13"/>
  <c r="AN69" i="13"/>
  <c r="AN70" i="13"/>
  <c r="AN71" i="13"/>
  <c r="AN72" i="13"/>
  <c r="AN73" i="13"/>
  <c r="AN74" i="13"/>
  <c r="AN75" i="13"/>
  <c r="AN76" i="13"/>
  <c r="AN77" i="13"/>
  <c r="AN78" i="13"/>
  <c r="AN79" i="13"/>
  <c r="AN80" i="13"/>
  <c r="AN81" i="13"/>
  <c r="AN82" i="13"/>
  <c r="AN83" i="13"/>
  <c r="AN84" i="13"/>
  <c r="AN85" i="13"/>
  <c r="AN86" i="13"/>
  <c r="AN87" i="13"/>
  <c r="AN88" i="13"/>
  <c r="AN89" i="13"/>
  <c r="AN90" i="13"/>
  <c r="AN91" i="13"/>
  <c r="AN92" i="13"/>
  <c r="AN93" i="13"/>
  <c r="AN94" i="13"/>
  <c r="AN95" i="13"/>
  <c r="AN96" i="13"/>
  <c r="AN97" i="13"/>
  <c r="AN98" i="13"/>
  <c r="AN99" i="13"/>
  <c r="AN100" i="13"/>
  <c r="AN101" i="13"/>
  <c r="AN102" i="13"/>
  <c r="AN103" i="13"/>
  <c r="AN104" i="13"/>
  <c r="AN105" i="13"/>
  <c r="AN106" i="13"/>
  <c r="AN107" i="13"/>
  <c r="AN108" i="13"/>
  <c r="AN109" i="13"/>
  <c r="AN110" i="13"/>
  <c r="AN111" i="13"/>
  <c r="AN112" i="13"/>
  <c r="AN113" i="13"/>
  <c r="AN114" i="13"/>
  <c r="AN115" i="13"/>
  <c r="AN116" i="13"/>
  <c r="AN117" i="13"/>
  <c r="AN118" i="13"/>
  <c r="AN119" i="13"/>
  <c r="AN120" i="13"/>
  <c r="AN121" i="13"/>
  <c r="AN122" i="13"/>
  <c r="AN123" i="13"/>
  <c r="AN124" i="13"/>
  <c r="AN125" i="13"/>
  <c r="AN126" i="13"/>
  <c r="AN127" i="13"/>
  <c r="AN128" i="13"/>
  <c r="AN129" i="13"/>
  <c r="AN130" i="13"/>
  <c r="AN131" i="13"/>
  <c r="AN132" i="13"/>
  <c r="AN133" i="13"/>
  <c r="AN134" i="13"/>
  <c r="AN135" i="13"/>
  <c r="AN136" i="13"/>
  <c r="AN137" i="13"/>
  <c r="AN138" i="13"/>
  <c r="AN139" i="13"/>
  <c r="AN140" i="13"/>
  <c r="AN141" i="13"/>
  <c r="AN142" i="13"/>
  <c r="AN143" i="13"/>
  <c r="AN144" i="13"/>
  <c r="AN145" i="13"/>
  <c r="AN146" i="13"/>
  <c r="AN147" i="13"/>
  <c r="AN148" i="13"/>
  <c r="AN149" i="13"/>
  <c r="AN150" i="13"/>
  <c r="AN151" i="13"/>
  <c r="AN152" i="13"/>
  <c r="AN153" i="13"/>
  <c r="AN154" i="13"/>
  <c r="AN155" i="13"/>
  <c r="AN156" i="13"/>
  <c r="AN157" i="13"/>
  <c r="AN158" i="13"/>
  <c r="AN159" i="13"/>
  <c r="AN160" i="13"/>
  <c r="AN161" i="13"/>
  <c r="AN162" i="13"/>
  <c r="AN163" i="13"/>
  <c r="AN164" i="13"/>
  <c r="AN165" i="13"/>
  <c r="AN166" i="13"/>
  <c r="AN167" i="13"/>
  <c r="AN168" i="13"/>
  <c r="AN169" i="13"/>
  <c r="AN170" i="13"/>
  <c r="AN171" i="13"/>
  <c r="AN172" i="13"/>
  <c r="AN173" i="13"/>
  <c r="AN174" i="13"/>
  <c r="AN175" i="13"/>
  <c r="AN176" i="13"/>
  <c r="AN177" i="13"/>
  <c r="AN178" i="13"/>
  <c r="AN179" i="13"/>
  <c r="AN180" i="13"/>
  <c r="AN181" i="13"/>
  <c r="AN182" i="13"/>
  <c r="AN183" i="13"/>
  <c r="AN184" i="13"/>
  <c r="AN185" i="13"/>
  <c r="AN186" i="13"/>
  <c r="AN187" i="13"/>
  <c r="AN188" i="13"/>
  <c r="AN189" i="13"/>
  <c r="AN190" i="13"/>
  <c r="AN191" i="13"/>
  <c r="AN192" i="13"/>
  <c r="AN193" i="13"/>
  <c r="AN194" i="13"/>
  <c r="AN195" i="13"/>
  <c r="AN196" i="13"/>
  <c r="AN197" i="13"/>
  <c r="AN198" i="13"/>
  <c r="AN199" i="13"/>
  <c r="AN200" i="13"/>
  <c r="AN201" i="13"/>
  <c r="AN202" i="13"/>
  <c r="AN203" i="13"/>
  <c r="AN204" i="13"/>
  <c r="AN205" i="13"/>
  <c r="AN206" i="13"/>
  <c r="AN207" i="13"/>
  <c r="AN208" i="13"/>
  <c r="AN209" i="13"/>
  <c r="AN210" i="13"/>
  <c r="AN211" i="13"/>
  <c r="AN212" i="13"/>
  <c r="AN213" i="13"/>
  <c r="AN214" i="13"/>
  <c r="AN215" i="13"/>
  <c r="AN216" i="13"/>
  <c r="AN217" i="13"/>
  <c r="AN218" i="13"/>
  <c r="AN219" i="13"/>
  <c r="AN220" i="13"/>
  <c r="AN221" i="13"/>
  <c r="AN222" i="13"/>
  <c r="AN223" i="13"/>
  <c r="AN224" i="13"/>
  <c r="AN225" i="13"/>
  <c r="AN226" i="13"/>
  <c r="AN227" i="13"/>
  <c r="AN228" i="13"/>
  <c r="AN229" i="13"/>
  <c r="AN230" i="13"/>
  <c r="AN231" i="13"/>
  <c r="AN232" i="13"/>
  <c r="AN233" i="13"/>
  <c r="AN234" i="13"/>
  <c r="AN235" i="13"/>
  <c r="AN236" i="13"/>
  <c r="AN237" i="13"/>
  <c r="AN238" i="13"/>
  <c r="AN239" i="13"/>
  <c r="AN240" i="13"/>
  <c r="AN241" i="13"/>
  <c r="AN242" i="13"/>
  <c r="AN243" i="13"/>
  <c r="AN244" i="13"/>
  <c r="AN245" i="13"/>
  <c r="AN246" i="13"/>
  <c r="AN247" i="13"/>
  <c r="AN248" i="13"/>
  <c r="AN249" i="13"/>
  <c r="AN250" i="13"/>
  <c r="AN251" i="13"/>
  <c r="AN252" i="13"/>
  <c r="AN253" i="13"/>
  <c r="AN254" i="13"/>
  <c r="AN255" i="13"/>
  <c r="AN256" i="13"/>
  <c r="AN257" i="13"/>
  <c r="AN258" i="13"/>
  <c r="AN259" i="13"/>
  <c r="AN260" i="13"/>
  <c r="AN261" i="13"/>
  <c r="AN262" i="13"/>
  <c r="AN263" i="13"/>
  <c r="AN264" i="13"/>
  <c r="AN265" i="13"/>
  <c r="AN266" i="13"/>
  <c r="AN267" i="13"/>
  <c r="AN268" i="13"/>
  <c r="AN269" i="13"/>
  <c r="AN270" i="13"/>
  <c r="AN271" i="13"/>
  <c r="AN272" i="13"/>
  <c r="AN273" i="13"/>
  <c r="AN274" i="13"/>
  <c r="AN275" i="13"/>
  <c r="AN276" i="13"/>
  <c r="AN277" i="13"/>
  <c r="AN278" i="13"/>
  <c r="AN279" i="13"/>
  <c r="AN280" i="13"/>
  <c r="AN281" i="13"/>
  <c r="AN282" i="13"/>
  <c r="AN283" i="13"/>
  <c r="AN284" i="13"/>
  <c r="AN285" i="13"/>
  <c r="AN286" i="13"/>
  <c r="AN287" i="13"/>
  <c r="AN288" i="13"/>
  <c r="AN289" i="13"/>
  <c r="AN290" i="13"/>
  <c r="AN291" i="13"/>
  <c r="AN292" i="13"/>
  <c r="AN293" i="13"/>
  <c r="AN294" i="13"/>
  <c r="AN295" i="13"/>
  <c r="AN296" i="13"/>
  <c r="AN297" i="13"/>
  <c r="AN298" i="13"/>
  <c r="AN299" i="13"/>
  <c r="AN300" i="13"/>
  <c r="AN301" i="13"/>
  <c r="AN302" i="13"/>
  <c r="AN303" i="13"/>
  <c r="AN304" i="13"/>
  <c r="AN305" i="13"/>
  <c r="AN306" i="13"/>
  <c r="AN307" i="13"/>
  <c r="AN308" i="13"/>
  <c r="AN309" i="13"/>
  <c r="AN310" i="13"/>
  <c r="AN311" i="13"/>
  <c r="AN312" i="13"/>
  <c r="AN2" i="13"/>
  <c r="F306" i="13"/>
  <c r="F307" i="13"/>
  <c r="F308" i="13"/>
  <c r="F309" i="13"/>
  <c r="F310" i="13"/>
  <c r="F311" i="13"/>
  <c r="F312" i="13"/>
  <c r="F305" i="13"/>
  <c r="F297" i="13"/>
  <c r="F298" i="13"/>
  <c r="F299" i="13"/>
  <c r="F300" i="13"/>
  <c r="F301" i="13"/>
  <c r="F302" i="13"/>
  <c r="F303" i="13"/>
  <c r="F296" i="13"/>
  <c r="F288" i="13"/>
  <c r="F289" i="13"/>
  <c r="F290" i="13"/>
  <c r="F291" i="13"/>
  <c r="F292" i="13"/>
  <c r="F293" i="13"/>
  <c r="F294" i="13"/>
  <c r="F287" i="13"/>
  <c r="F279" i="13"/>
  <c r="F280" i="13"/>
  <c r="F281" i="13"/>
  <c r="F282" i="13"/>
  <c r="F283" i="13"/>
  <c r="F284" i="13"/>
  <c r="F285" i="13"/>
  <c r="F278" i="13"/>
  <c r="F270" i="13"/>
  <c r="F271" i="13"/>
  <c r="F272" i="13"/>
  <c r="F273" i="13"/>
  <c r="F274" i="13"/>
  <c r="F275" i="13"/>
  <c r="F276" i="13"/>
  <c r="F269" i="13"/>
  <c r="F261" i="13"/>
  <c r="F262" i="13"/>
  <c r="F263" i="13"/>
  <c r="F264" i="13"/>
  <c r="F265" i="13"/>
  <c r="F266" i="13"/>
  <c r="F267" i="13"/>
  <c r="F260" i="13"/>
  <c r="F252" i="13"/>
  <c r="F253" i="13"/>
  <c r="F254" i="13"/>
  <c r="F255" i="13"/>
  <c r="F256" i="13"/>
  <c r="F257" i="13"/>
  <c r="F258" i="13"/>
  <c r="F251" i="13"/>
  <c r="F243" i="13"/>
  <c r="F244" i="13"/>
  <c r="F245" i="13"/>
  <c r="F246" i="13"/>
  <c r="F247" i="13"/>
  <c r="F248" i="13"/>
  <c r="F249" i="13"/>
  <c r="F242" i="13"/>
  <c r="F234" i="13"/>
  <c r="F235" i="13"/>
  <c r="F236" i="13"/>
  <c r="F237" i="13"/>
  <c r="F238" i="13"/>
  <c r="F239" i="13"/>
  <c r="F240" i="13"/>
  <c r="F233" i="13"/>
  <c r="F225" i="13"/>
  <c r="F226" i="13"/>
  <c r="F227" i="13"/>
  <c r="F228" i="13"/>
  <c r="F229" i="13"/>
  <c r="F230" i="13"/>
  <c r="F231" i="13"/>
  <c r="F224" i="13"/>
  <c r="F216" i="13"/>
  <c r="F217" i="13"/>
  <c r="F218" i="13"/>
  <c r="F219" i="13"/>
  <c r="F220" i="13"/>
  <c r="F221" i="13"/>
  <c r="F222" i="13"/>
  <c r="F215" i="13"/>
  <c r="F207" i="13"/>
  <c r="F208" i="13"/>
  <c r="F209" i="13"/>
  <c r="F210" i="13"/>
  <c r="F211" i="13"/>
  <c r="F212" i="13"/>
  <c r="F213" i="13"/>
  <c r="F206" i="13"/>
  <c r="F198" i="13"/>
  <c r="F199" i="13"/>
  <c r="F200" i="13"/>
  <c r="F201" i="13"/>
  <c r="F202" i="13"/>
  <c r="F203" i="13"/>
  <c r="F204" i="13"/>
  <c r="F197" i="13"/>
  <c r="F189" i="13"/>
  <c r="F190" i="13"/>
  <c r="F191" i="13"/>
  <c r="F192" i="13"/>
  <c r="F193" i="13"/>
  <c r="F194" i="13"/>
  <c r="F195" i="13"/>
  <c r="F188" i="13"/>
  <c r="F179" i="13"/>
  <c r="F180" i="13"/>
  <c r="F181" i="13"/>
  <c r="F182" i="13"/>
  <c r="F183" i="13"/>
  <c r="F184" i="13"/>
  <c r="F185" i="13"/>
  <c r="F178" i="13"/>
  <c r="F170" i="13"/>
  <c r="F171" i="13"/>
  <c r="F172" i="13"/>
  <c r="F173" i="13"/>
  <c r="F174" i="13"/>
  <c r="F175" i="13"/>
  <c r="F176" i="13"/>
  <c r="F169" i="13"/>
  <c r="F161" i="13"/>
  <c r="F162" i="13"/>
  <c r="F163" i="13"/>
  <c r="F164" i="13"/>
  <c r="F165" i="13"/>
  <c r="F166" i="13"/>
  <c r="F167" i="13"/>
  <c r="F160" i="13"/>
  <c r="F152" i="13"/>
  <c r="F153" i="13"/>
  <c r="F154" i="13"/>
  <c r="F155" i="13"/>
  <c r="F156" i="13"/>
  <c r="F157" i="13"/>
  <c r="F158" i="13"/>
  <c r="F151" i="13"/>
  <c r="F143" i="13"/>
  <c r="F144" i="13"/>
  <c r="F145" i="13"/>
  <c r="F146" i="13"/>
  <c r="F147" i="13"/>
  <c r="F148" i="13"/>
  <c r="F149" i="13"/>
  <c r="F142" i="13"/>
  <c r="F133" i="13"/>
  <c r="F134" i="13"/>
  <c r="F135" i="13"/>
  <c r="F136" i="13"/>
  <c r="F137" i="13"/>
  <c r="F138" i="13"/>
  <c r="F139" i="13"/>
  <c r="F140" i="13"/>
  <c r="F132" i="13"/>
  <c r="F130" i="13"/>
  <c r="F121" i="13"/>
  <c r="F122" i="13"/>
  <c r="F123" i="13"/>
  <c r="F124" i="13"/>
  <c r="F125" i="13"/>
  <c r="F126" i="13"/>
  <c r="F127" i="13"/>
  <c r="F120" i="13"/>
  <c r="F112" i="13"/>
  <c r="F113" i="13"/>
  <c r="F114" i="13"/>
  <c r="F115" i="13"/>
  <c r="F116" i="13"/>
  <c r="F117" i="13"/>
  <c r="F118" i="13"/>
  <c r="F111" i="13"/>
  <c r="F103" i="13"/>
  <c r="F104" i="13"/>
  <c r="F105" i="13"/>
  <c r="F106" i="13"/>
  <c r="F107" i="13"/>
  <c r="F108" i="13"/>
  <c r="F109" i="13"/>
  <c r="F102" i="13"/>
  <c r="F94" i="13"/>
  <c r="F95" i="13"/>
  <c r="F96" i="13"/>
  <c r="F97" i="13"/>
  <c r="F98" i="13"/>
  <c r="F99" i="13"/>
  <c r="F100" i="13"/>
  <c r="F93" i="13"/>
  <c r="F85" i="13"/>
  <c r="F86" i="13"/>
  <c r="F87" i="13"/>
  <c r="F88" i="13"/>
  <c r="F89" i="13"/>
  <c r="F90" i="13"/>
  <c r="F91" i="13"/>
  <c r="F84" i="13"/>
  <c r="F76" i="13"/>
  <c r="F77" i="13"/>
  <c r="F78" i="13"/>
  <c r="F79" i="13"/>
  <c r="F80" i="13"/>
  <c r="F81" i="13"/>
  <c r="F82" i="13"/>
  <c r="F75" i="13"/>
  <c r="F67" i="13"/>
  <c r="F68" i="13"/>
  <c r="F69" i="13"/>
  <c r="F70" i="13"/>
  <c r="F71" i="13"/>
  <c r="F72" i="13"/>
  <c r="F73" i="13"/>
  <c r="F66" i="13"/>
  <c r="F58" i="13"/>
  <c r="F59" i="13"/>
  <c r="F60" i="13"/>
  <c r="F61" i="13"/>
  <c r="F62" i="13"/>
  <c r="F63" i="13"/>
  <c r="F64" i="13"/>
  <c r="F65" i="13"/>
  <c r="F74" i="13"/>
  <c r="F83" i="13"/>
  <c r="F92" i="13"/>
  <c r="F101" i="13"/>
  <c r="F110" i="13"/>
  <c r="F119" i="13"/>
  <c r="F128" i="13"/>
  <c r="F129" i="13"/>
  <c r="F131" i="13"/>
  <c r="F141" i="13"/>
  <c r="F150" i="13"/>
  <c r="F159" i="13"/>
  <c r="F168" i="13"/>
  <c r="F177" i="13"/>
  <c r="F186" i="13"/>
  <c r="F187" i="13"/>
  <c r="F196" i="13"/>
  <c r="F205" i="13"/>
  <c r="F214" i="13"/>
  <c r="F223" i="13"/>
  <c r="F232" i="13"/>
  <c r="F241" i="13"/>
  <c r="F250" i="13"/>
  <c r="F259" i="13"/>
  <c r="F268" i="13"/>
  <c r="F277" i="13"/>
  <c r="F286" i="13"/>
  <c r="F295" i="13"/>
  <c r="F304" i="13"/>
  <c r="F57" i="13"/>
  <c r="F49" i="13"/>
  <c r="F50" i="13"/>
  <c r="F51" i="13"/>
  <c r="F52" i="13"/>
  <c r="F53" i="13"/>
  <c r="F54" i="13"/>
  <c r="F55" i="13"/>
  <c r="F48" i="13"/>
  <c r="F40" i="13"/>
  <c r="F41" i="13"/>
  <c r="F42" i="13"/>
  <c r="F43" i="13"/>
  <c r="F44" i="13"/>
  <c r="F45" i="13"/>
  <c r="F46" i="13"/>
  <c r="F39" i="13"/>
  <c r="F31" i="13"/>
  <c r="F32" i="13"/>
  <c r="F33" i="13"/>
  <c r="F34" i="13"/>
  <c r="F35" i="13"/>
  <c r="F36" i="13"/>
  <c r="F37" i="13"/>
  <c r="F30" i="13"/>
  <c r="F29" i="13"/>
  <c r="F22" i="13"/>
  <c r="F23" i="13"/>
  <c r="F24" i="13"/>
  <c r="F25" i="13"/>
  <c r="F26" i="13"/>
  <c r="F27" i="13"/>
  <c r="F28" i="13"/>
  <c r="F21" i="13"/>
  <c r="F13" i="13"/>
  <c r="F14" i="13"/>
  <c r="F15" i="13"/>
  <c r="F16" i="13"/>
  <c r="F17" i="13"/>
  <c r="F18" i="13"/>
  <c r="F19" i="13"/>
  <c r="F12" i="13"/>
  <c r="F4" i="13"/>
  <c r="F5" i="13"/>
  <c r="F6" i="13"/>
  <c r="F7" i="13"/>
  <c r="F8" i="13"/>
  <c r="F9" i="13"/>
  <c r="F10" i="13"/>
  <c r="F3" i="13"/>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61" i="13"/>
  <c r="H162" i="13"/>
  <c r="H163" i="13"/>
  <c r="H164" i="13"/>
  <c r="H165" i="13"/>
  <c r="H166" i="13"/>
  <c r="H167" i="13"/>
  <c r="H168" i="13"/>
  <c r="H169"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199" i="13"/>
  <c r="H200" i="13"/>
  <c r="H201" i="13"/>
  <c r="H202" i="13"/>
  <c r="H203" i="13"/>
  <c r="H204" i="13"/>
  <c r="H205" i="13"/>
  <c r="H206" i="13"/>
  <c r="H207" i="13"/>
  <c r="H208" i="13"/>
  <c r="H209" i="13"/>
  <c r="H210" i="13"/>
  <c r="H211" i="13"/>
  <c r="H212" i="13"/>
  <c r="H213" i="13"/>
  <c r="H214" i="13"/>
  <c r="H215" i="13"/>
  <c r="H216" i="13"/>
  <c r="H217" i="13"/>
  <c r="H218" i="13"/>
  <c r="H219" i="13"/>
  <c r="H220" i="13"/>
  <c r="H221" i="13"/>
  <c r="H222" i="13"/>
  <c r="H223" i="13"/>
  <c r="H224" i="13"/>
  <c r="H225" i="13"/>
  <c r="H226" i="13"/>
  <c r="H227" i="13"/>
  <c r="H228" i="13"/>
  <c r="H229" i="13"/>
  <c r="H230" i="13"/>
  <c r="H231" i="13"/>
  <c r="H232" i="13"/>
  <c r="H233" i="13"/>
  <c r="H234" i="13"/>
  <c r="H235" i="13"/>
  <c r="H236" i="13"/>
  <c r="H237" i="13"/>
  <c r="H238" i="13"/>
  <c r="H239" i="13"/>
  <c r="H240" i="13"/>
  <c r="H241" i="13"/>
  <c r="H242" i="13"/>
  <c r="H243" i="13"/>
  <c r="H244" i="13"/>
  <c r="H245" i="13"/>
  <c r="H246" i="13"/>
  <c r="H247" i="13"/>
  <c r="H248" i="13"/>
  <c r="H249" i="13"/>
  <c r="H250" i="13"/>
  <c r="H251" i="13"/>
  <c r="H252" i="13"/>
  <c r="H253" i="13"/>
  <c r="H254" i="13"/>
  <c r="H255" i="13"/>
  <c r="H256" i="13"/>
  <c r="H257" i="13"/>
  <c r="H258" i="13"/>
  <c r="H259" i="13"/>
  <c r="H260" i="13"/>
  <c r="H261" i="13"/>
  <c r="H262" i="13"/>
  <c r="H263" i="13"/>
  <c r="H264" i="13"/>
  <c r="H265" i="13"/>
  <c r="H266" i="13"/>
  <c r="H267" i="13"/>
  <c r="H268" i="13"/>
  <c r="H269" i="13"/>
  <c r="H270" i="13"/>
  <c r="H271" i="13"/>
  <c r="H272" i="13"/>
  <c r="H273" i="13"/>
  <c r="H274" i="13"/>
  <c r="H275" i="13"/>
  <c r="H276" i="13"/>
  <c r="H277" i="13"/>
  <c r="H278" i="13"/>
  <c r="H279" i="13"/>
  <c r="H280" i="13"/>
  <c r="H281" i="13"/>
  <c r="H282" i="13"/>
  <c r="H283" i="13"/>
  <c r="H284" i="13"/>
  <c r="H285" i="13"/>
  <c r="H286" i="13"/>
  <c r="H287" i="13"/>
  <c r="H288" i="13"/>
  <c r="H289" i="13"/>
  <c r="H290" i="13"/>
  <c r="H291" i="13"/>
  <c r="H292" i="13"/>
  <c r="H293" i="13"/>
  <c r="H294" i="13"/>
  <c r="H295" i="13"/>
  <c r="H296" i="13"/>
  <c r="H297" i="13"/>
  <c r="H298" i="13"/>
  <c r="H299" i="13"/>
  <c r="H300" i="13"/>
  <c r="H301" i="13"/>
  <c r="H302" i="13"/>
  <c r="H303" i="13"/>
  <c r="H304" i="13"/>
  <c r="H305" i="13"/>
  <c r="H306" i="13"/>
  <c r="H307" i="13"/>
  <c r="H308" i="13"/>
  <c r="H309" i="13"/>
  <c r="H310" i="13"/>
  <c r="H311" i="13"/>
  <c r="H312" i="13"/>
  <c r="G3" i="13"/>
  <c r="H3" i="13"/>
  <c r="H2" i="13"/>
  <c r="G4" i="13"/>
  <c r="G5" i="13"/>
  <c r="G6"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107" i="13"/>
  <c r="G108" i="13"/>
  <c r="G109" i="13"/>
  <c r="G110" i="13"/>
  <c r="G111" i="13"/>
  <c r="G112" i="13"/>
  <c r="G113" i="13"/>
  <c r="G114" i="13"/>
  <c r="G115" i="13"/>
  <c r="G116" i="13"/>
  <c r="G117" i="13"/>
  <c r="G118" i="13"/>
  <c r="G119" i="13"/>
  <c r="G120" i="13"/>
  <c r="G121" i="13"/>
  <c r="G122" i="13"/>
  <c r="G123" i="13"/>
  <c r="G124" i="13"/>
  <c r="G125" i="13"/>
  <c r="G126" i="13"/>
  <c r="G127" i="13"/>
  <c r="G128" i="13"/>
  <c r="G129" i="13"/>
  <c r="G130" i="13"/>
  <c r="G131" i="13"/>
  <c r="G132" i="13"/>
  <c r="G133" i="13"/>
  <c r="G134" i="13"/>
  <c r="G135" i="13"/>
  <c r="G136" i="13"/>
  <c r="G137" i="13"/>
  <c r="G138" i="13"/>
  <c r="G139" i="13"/>
  <c r="G140" i="13"/>
  <c r="G141" i="13"/>
  <c r="G142" i="13"/>
  <c r="G143" i="13"/>
  <c r="G144" i="13"/>
  <c r="G145" i="13"/>
  <c r="G146" i="13"/>
  <c r="G147" i="13"/>
  <c r="G148" i="13"/>
  <c r="G149" i="13"/>
  <c r="G150" i="13"/>
  <c r="G151" i="13"/>
  <c r="G152" i="13"/>
  <c r="G153" i="13"/>
  <c r="G154" i="13"/>
  <c r="G155" i="13"/>
  <c r="G156" i="13"/>
  <c r="G157" i="13"/>
  <c r="G158" i="13"/>
  <c r="G159" i="13"/>
  <c r="G160" i="13"/>
  <c r="G161" i="13"/>
  <c r="G162" i="13"/>
  <c r="G163" i="13"/>
  <c r="G164" i="13"/>
  <c r="G165" i="13"/>
  <c r="G166" i="13"/>
  <c r="G167" i="13"/>
  <c r="G168" i="13"/>
  <c r="G169" i="13"/>
  <c r="G170" i="13"/>
  <c r="G171" i="13"/>
  <c r="G172" i="13"/>
  <c r="G173" i="13"/>
  <c r="G174" i="13"/>
  <c r="G175" i="13"/>
  <c r="G176" i="13"/>
  <c r="G177" i="13"/>
  <c r="G178" i="13"/>
  <c r="G179" i="13"/>
  <c r="G180" i="13"/>
  <c r="G181" i="13"/>
  <c r="G182" i="13"/>
  <c r="G183" i="13"/>
  <c r="G184" i="13"/>
  <c r="G185" i="13"/>
  <c r="G186" i="13"/>
  <c r="G187" i="13"/>
  <c r="G188" i="13"/>
  <c r="G189" i="13"/>
  <c r="G190" i="13"/>
  <c r="G191" i="13"/>
  <c r="G192" i="13"/>
  <c r="G193" i="13"/>
  <c r="G194" i="13"/>
  <c r="G195" i="13"/>
  <c r="G196" i="13"/>
  <c r="G197" i="13"/>
  <c r="G198" i="13"/>
  <c r="G199" i="13"/>
  <c r="G200" i="13"/>
  <c r="G201" i="13"/>
  <c r="G202" i="13"/>
  <c r="G203" i="13"/>
  <c r="G204" i="13"/>
  <c r="G205" i="13"/>
  <c r="G206" i="13"/>
  <c r="G207" i="13"/>
  <c r="G208" i="13"/>
  <c r="G209" i="13"/>
  <c r="G210" i="13"/>
  <c r="G211" i="13"/>
  <c r="G212" i="13"/>
  <c r="G213" i="13"/>
  <c r="G214" i="13"/>
  <c r="G215" i="13"/>
  <c r="G216" i="13"/>
  <c r="G217" i="13"/>
  <c r="G218" i="13"/>
  <c r="G219" i="13"/>
  <c r="G220" i="13"/>
  <c r="G221" i="13"/>
  <c r="G222" i="13"/>
  <c r="G223" i="13"/>
  <c r="G224" i="13"/>
  <c r="G225" i="13"/>
  <c r="G226" i="13"/>
  <c r="G227" i="13"/>
  <c r="G228" i="13"/>
  <c r="G229" i="13"/>
  <c r="G230" i="13"/>
  <c r="G231" i="13"/>
  <c r="G232" i="13"/>
  <c r="G233" i="13"/>
  <c r="G234" i="13"/>
  <c r="G235" i="13"/>
  <c r="G236" i="13"/>
  <c r="G237" i="13"/>
  <c r="G238" i="13"/>
  <c r="G239" i="13"/>
  <c r="G240" i="13"/>
  <c r="G241" i="13"/>
  <c r="G242" i="13"/>
  <c r="G243" i="13"/>
  <c r="G244" i="13"/>
  <c r="G245" i="13"/>
  <c r="G246" i="13"/>
  <c r="G247" i="13"/>
  <c r="G248" i="13"/>
  <c r="G249" i="13"/>
  <c r="G250" i="13"/>
  <c r="G251" i="13"/>
  <c r="G252" i="13"/>
  <c r="G253" i="13"/>
  <c r="G254" i="13"/>
  <c r="G255" i="13"/>
  <c r="G256" i="13"/>
  <c r="G257" i="13"/>
  <c r="G258" i="13"/>
  <c r="G259" i="13"/>
  <c r="G260" i="13"/>
  <c r="G261" i="13"/>
  <c r="G262" i="13"/>
  <c r="G263" i="13"/>
  <c r="G264" i="13"/>
  <c r="G265" i="13"/>
  <c r="G266" i="13"/>
  <c r="G267" i="13"/>
  <c r="G268" i="13"/>
  <c r="G269" i="13"/>
  <c r="G270" i="13"/>
  <c r="G271" i="13"/>
  <c r="G272" i="13"/>
  <c r="G273" i="13"/>
  <c r="G274" i="13"/>
  <c r="G275" i="13"/>
  <c r="G276" i="13"/>
  <c r="G277" i="13"/>
  <c r="G278" i="13"/>
  <c r="G279" i="13"/>
  <c r="G280" i="13"/>
  <c r="G281" i="13"/>
  <c r="G282" i="13"/>
  <c r="G283" i="13"/>
  <c r="G284" i="13"/>
  <c r="G285" i="13"/>
  <c r="G286" i="13"/>
  <c r="G287" i="13"/>
  <c r="G288" i="13"/>
  <c r="G289" i="13"/>
  <c r="G290" i="13"/>
  <c r="G291" i="13"/>
  <c r="G292" i="13"/>
  <c r="G293" i="13"/>
  <c r="G294" i="13"/>
  <c r="G295" i="13"/>
  <c r="G296" i="13"/>
  <c r="G297" i="13"/>
  <c r="G298" i="13"/>
  <c r="G299" i="13"/>
  <c r="G300" i="13"/>
  <c r="G301" i="13"/>
  <c r="G302" i="13"/>
  <c r="G303" i="13"/>
  <c r="G304" i="13"/>
  <c r="G305" i="13"/>
  <c r="G306" i="13"/>
  <c r="G307" i="13"/>
  <c r="G308" i="13"/>
  <c r="G309" i="13"/>
  <c r="G310" i="13"/>
  <c r="G311" i="13"/>
  <c r="G312" i="13"/>
  <c r="G2" i="13"/>
  <c r="B334" i="13"/>
  <c r="C334" i="13"/>
  <c r="D334" i="13"/>
  <c r="E334" i="13"/>
  <c r="B335" i="13"/>
  <c r="C335" i="13"/>
  <c r="D335" i="13"/>
  <c r="E335" i="13"/>
  <c r="B336" i="13"/>
  <c r="C336" i="13"/>
  <c r="D336" i="13"/>
  <c r="E336" i="13"/>
  <c r="B188" i="13"/>
  <c r="C188" i="13"/>
  <c r="D188" i="13"/>
  <c r="E188" i="13"/>
  <c r="B189" i="13"/>
  <c r="C189" i="13"/>
  <c r="D189" i="13"/>
  <c r="E189" i="13"/>
  <c r="B190" i="13"/>
  <c r="C190" i="13"/>
  <c r="D190" i="13"/>
  <c r="E190" i="13"/>
  <c r="B191" i="13"/>
  <c r="C191" i="13"/>
  <c r="D191" i="13"/>
  <c r="E191" i="13"/>
  <c r="B192" i="13"/>
  <c r="C192" i="13"/>
  <c r="D192" i="13"/>
  <c r="E192" i="13"/>
  <c r="B193" i="13"/>
  <c r="C193" i="13"/>
  <c r="D193" i="13"/>
  <c r="E193" i="13"/>
  <c r="B194" i="13"/>
  <c r="C194" i="13"/>
  <c r="D194" i="13"/>
  <c r="E194" i="13"/>
  <c r="B195" i="13"/>
  <c r="C195" i="13"/>
  <c r="D195" i="13"/>
  <c r="E195" i="13"/>
  <c r="B196" i="13"/>
  <c r="C196" i="13"/>
  <c r="D196" i="13"/>
  <c r="E196" i="13"/>
  <c r="B197" i="13"/>
  <c r="C197" i="13"/>
  <c r="D197" i="13"/>
  <c r="E197" i="13"/>
  <c r="B198" i="13"/>
  <c r="C198" i="13"/>
  <c r="D198" i="13"/>
  <c r="E198" i="13"/>
  <c r="B199" i="13"/>
  <c r="C199" i="13"/>
  <c r="D199" i="13"/>
  <c r="E199" i="13"/>
  <c r="B200" i="13"/>
  <c r="C200" i="13"/>
  <c r="D200" i="13"/>
  <c r="E200" i="13"/>
  <c r="B201" i="13"/>
  <c r="C201" i="13"/>
  <c r="D201" i="13"/>
  <c r="E201" i="13"/>
  <c r="B202" i="13"/>
  <c r="C202" i="13"/>
  <c r="D202" i="13"/>
  <c r="E202" i="13"/>
  <c r="B203" i="13"/>
  <c r="C203" i="13"/>
  <c r="D203" i="13"/>
  <c r="E203" i="13"/>
  <c r="B204" i="13"/>
  <c r="C204" i="13"/>
  <c r="D204" i="13"/>
  <c r="E204" i="13"/>
  <c r="B205" i="13"/>
  <c r="C205" i="13"/>
  <c r="D205" i="13"/>
  <c r="E205" i="13"/>
  <c r="B206" i="13"/>
  <c r="C206" i="13"/>
  <c r="D206" i="13"/>
  <c r="E206" i="13"/>
  <c r="B207" i="13"/>
  <c r="C207" i="13"/>
  <c r="D207" i="13"/>
  <c r="E207" i="13"/>
  <c r="B208" i="13"/>
  <c r="C208" i="13"/>
  <c r="D208" i="13"/>
  <c r="E208" i="13"/>
  <c r="B209" i="13"/>
  <c r="C209" i="13"/>
  <c r="D209" i="13"/>
  <c r="E209" i="13"/>
  <c r="B210" i="13"/>
  <c r="C210" i="13"/>
  <c r="D210" i="13"/>
  <c r="E210" i="13"/>
  <c r="B211" i="13"/>
  <c r="C211" i="13"/>
  <c r="D211" i="13"/>
  <c r="E211" i="13"/>
  <c r="B212" i="13"/>
  <c r="C212" i="13"/>
  <c r="D212" i="13"/>
  <c r="E212" i="13"/>
  <c r="B213" i="13"/>
  <c r="C213" i="13"/>
  <c r="D213" i="13"/>
  <c r="E213" i="13"/>
  <c r="B214" i="13"/>
  <c r="C214" i="13"/>
  <c r="D214" i="13"/>
  <c r="E214" i="13"/>
  <c r="B215" i="13"/>
  <c r="C215" i="13"/>
  <c r="D215" i="13"/>
  <c r="E215" i="13"/>
  <c r="B216" i="13"/>
  <c r="C216" i="13"/>
  <c r="D216" i="13"/>
  <c r="E216" i="13"/>
  <c r="B217" i="13"/>
  <c r="C217" i="13"/>
  <c r="D217" i="13"/>
  <c r="E217" i="13"/>
  <c r="B218" i="13"/>
  <c r="C218" i="13"/>
  <c r="D218" i="13"/>
  <c r="E218" i="13"/>
  <c r="B219" i="13"/>
  <c r="C219" i="13"/>
  <c r="D219" i="13"/>
  <c r="E219" i="13"/>
  <c r="B220" i="13"/>
  <c r="C220" i="13"/>
  <c r="D220" i="13"/>
  <c r="E220" i="13"/>
  <c r="B221" i="13"/>
  <c r="C221" i="13"/>
  <c r="D221" i="13"/>
  <c r="E221" i="13"/>
  <c r="B222" i="13"/>
  <c r="C222" i="13"/>
  <c r="D222" i="13"/>
  <c r="E222" i="13"/>
  <c r="B223" i="13"/>
  <c r="C223" i="13"/>
  <c r="D223" i="13"/>
  <c r="E223" i="13"/>
  <c r="B224" i="13"/>
  <c r="C224" i="13"/>
  <c r="D224" i="13"/>
  <c r="E224" i="13"/>
  <c r="B225" i="13"/>
  <c r="C225" i="13"/>
  <c r="D225" i="13"/>
  <c r="E225" i="13"/>
  <c r="B226" i="13"/>
  <c r="C226" i="13"/>
  <c r="D226" i="13"/>
  <c r="E226" i="13"/>
  <c r="B227" i="13"/>
  <c r="C227" i="13"/>
  <c r="D227" i="13"/>
  <c r="E227" i="13"/>
  <c r="B228" i="13"/>
  <c r="C228" i="13"/>
  <c r="D228" i="13"/>
  <c r="E228" i="13"/>
  <c r="B229" i="13"/>
  <c r="C229" i="13"/>
  <c r="D229" i="13"/>
  <c r="E229" i="13"/>
  <c r="B230" i="13"/>
  <c r="C230" i="13"/>
  <c r="D230" i="13"/>
  <c r="E230" i="13"/>
  <c r="B231" i="13"/>
  <c r="C231" i="13"/>
  <c r="D231" i="13"/>
  <c r="E231" i="13"/>
  <c r="B232" i="13"/>
  <c r="C232" i="13"/>
  <c r="D232" i="13"/>
  <c r="E232" i="13"/>
  <c r="B233" i="13"/>
  <c r="C233" i="13"/>
  <c r="D233" i="13"/>
  <c r="E233" i="13"/>
  <c r="B234" i="13"/>
  <c r="C234" i="13"/>
  <c r="D234" i="13"/>
  <c r="E234" i="13"/>
  <c r="B235" i="13"/>
  <c r="C235" i="13"/>
  <c r="D235" i="13"/>
  <c r="E235" i="13"/>
  <c r="B236" i="13"/>
  <c r="C236" i="13"/>
  <c r="D236" i="13"/>
  <c r="E236" i="13"/>
  <c r="B237" i="13"/>
  <c r="C237" i="13"/>
  <c r="D237" i="13"/>
  <c r="E237" i="13"/>
  <c r="B238" i="13"/>
  <c r="C238" i="13"/>
  <c r="D238" i="13"/>
  <c r="E238" i="13"/>
  <c r="B239" i="13"/>
  <c r="C239" i="13"/>
  <c r="D239" i="13"/>
  <c r="E239" i="13"/>
  <c r="B240" i="13"/>
  <c r="C240" i="13"/>
  <c r="D240" i="13"/>
  <c r="E240" i="13"/>
  <c r="B241" i="13"/>
  <c r="C241" i="13"/>
  <c r="D241" i="13"/>
  <c r="E241" i="13"/>
  <c r="B242" i="13"/>
  <c r="C242" i="13"/>
  <c r="D242" i="13"/>
  <c r="E242" i="13"/>
  <c r="B243" i="13"/>
  <c r="C243" i="13"/>
  <c r="D243" i="13"/>
  <c r="E243" i="13"/>
  <c r="B244" i="13"/>
  <c r="C244" i="13"/>
  <c r="D244" i="13"/>
  <c r="E244" i="13"/>
  <c r="B245" i="13"/>
  <c r="C245" i="13"/>
  <c r="D245" i="13"/>
  <c r="E245" i="13"/>
  <c r="B246" i="13"/>
  <c r="C246" i="13"/>
  <c r="D246" i="13"/>
  <c r="E246" i="13"/>
  <c r="B247" i="13"/>
  <c r="C247" i="13"/>
  <c r="D247" i="13"/>
  <c r="E247" i="13"/>
  <c r="B248" i="13"/>
  <c r="C248" i="13"/>
  <c r="D248" i="13"/>
  <c r="E248" i="13"/>
  <c r="B249" i="13"/>
  <c r="C249" i="13"/>
  <c r="D249" i="13"/>
  <c r="E249" i="13"/>
  <c r="B250" i="13"/>
  <c r="C250" i="13"/>
  <c r="D250" i="13"/>
  <c r="E250" i="13"/>
  <c r="B251" i="13"/>
  <c r="C251" i="13"/>
  <c r="D251" i="13"/>
  <c r="E251" i="13"/>
  <c r="B252" i="13"/>
  <c r="C252" i="13"/>
  <c r="D252" i="13"/>
  <c r="E252" i="13"/>
  <c r="B253" i="13"/>
  <c r="C253" i="13"/>
  <c r="D253" i="13"/>
  <c r="E253" i="13"/>
  <c r="B254" i="13"/>
  <c r="C254" i="13"/>
  <c r="D254" i="13"/>
  <c r="E254" i="13"/>
  <c r="B255" i="13"/>
  <c r="C255" i="13"/>
  <c r="D255" i="13"/>
  <c r="E255" i="13"/>
  <c r="B256" i="13"/>
  <c r="C256" i="13"/>
  <c r="D256" i="13"/>
  <c r="E256" i="13"/>
  <c r="B257" i="13"/>
  <c r="C257" i="13"/>
  <c r="D257" i="13"/>
  <c r="E257" i="13"/>
  <c r="B258" i="13"/>
  <c r="C258" i="13"/>
  <c r="D258" i="13"/>
  <c r="E258" i="13"/>
  <c r="B259" i="13"/>
  <c r="C259" i="13"/>
  <c r="D259" i="13"/>
  <c r="E259" i="13"/>
  <c r="B260" i="13"/>
  <c r="C260" i="13"/>
  <c r="D260" i="13"/>
  <c r="E260" i="13"/>
  <c r="B261" i="13"/>
  <c r="C261" i="13"/>
  <c r="D261" i="13"/>
  <c r="E261" i="13"/>
  <c r="B262" i="13"/>
  <c r="C262" i="13"/>
  <c r="D262" i="13"/>
  <c r="E262" i="13"/>
  <c r="B263" i="13"/>
  <c r="C263" i="13"/>
  <c r="D263" i="13"/>
  <c r="E263" i="13"/>
  <c r="B264" i="13"/>
  <c r="C264" i="13"/>
  <c r="D264" i="13"/>
  <c r="E264" i="13"/>
  <c r="B265" i="13"/>
  <c r="C265" i="13"/>
  <c r="D265" i="13"/>
  <c r="E265" i="13"/>
  <c r="B266" i="13"/>
  <c r="C266" i="13"/>
  <c r="D266" i="13"/>
  <c r="E266" i="13"/>
  <c r="B267" i="13"/>
  <c r="C267" i="13"/>
  <c r="D267" i="13"/>
  <c r="E267" i="13"/>
  <c r="B268" i="13"/>
  <c r="C268" i="13"/>
  <c r="D268" i="13"/>
  <c r="E268" i="13"/>
  <c r="B269" i="13"/>
  <c r="C269" i="13"/>
  <c r="D269" i="13"/>
  <c r="E269" i="13"/>
  <c r="B270" i="13"/>
  <c r="C270" i="13"/>
  <c r="D270" i="13"/>
  <c r="E270" i="13"/>
  <c r="B271" i="13"/>
  <c r="C271" i="13"/>
  <c r="D271" i="13"/>
  <c r="E271" i="13"/>
  <c r="B272" i="13"/>
  <c r="C272" i="13"/>
  <c r="D272" i="13"/>
  <c r="E272" i="13"/>
  <c r="B273" i="13"/>
  <c r="C273" i="13"/>
  <c r="D273" i="13"/>
  <c r="E273" i="13"/>
  <c r="B274" i="13"/>
  <c r="C274" i="13"/>
  <c r="D274" i="13"/>
  <c r="E274" i="13"/>
  <c r="B275" i="13"/>
  <c r="C275" i="13"/>
  <c r="D275" i="13"/>
  <c r="E275" i="13"/>
  <c r="B276" i="13"/>
  <c r="C276" i="13"/>
  <c r="D276" i="13"/>
  <c r="E276" i="13"/>
  <c r="B277" i="13"/>
  <c r="C277" i="13"/>
  <c r="D277" i="13"/>
  <c r="E277" i="13"/>
  <c r="B278" i="13"/>
  <c r="C278" i="13"/>
  <c r="D278" i="13"/>
  <c r="E278" i="13"/>
  <c r="B279" i="13"/>
  <c r="C279" i="13"/>
  <c r="D279" i="13"/>
  <c r="E279" i="13"/>
  <c r="B280" i="13"/>
  <c r="C280" i="13"/>
  <c r="D280" i="13"/>
  <c r="E280" i="13"/>
  <c r="B281" i="13"/>
  <c r="C281" i="13"/>
  <c r="D281" i="13"/>
  <c r="E281" i="13"/>
  <c r="B282" i="13"/>
  <c r="C282" i="13"/>
  <c r="D282" i="13"/>
  <c r="E282" i="13"/>
  <c r="B283" i="13"/>
  <c r="C283" i="13"/>
  <c r="D283" i="13"/>
  <c r="E283" i="13"/>
  <c r="B284" i="13"/>
  <c r="C284" i="13"/>
  <c r="D284" i="13"/>
  <c r="E284" i="13"/>
  <c r="B285" i="13"/>
  <c r="C285" i="13"/>
  <c r="D285" i="13"/>
  <c r="E285" i="13"/>
  <c r="B286" i="13"/>
  <c r="C286" i="13"/>
  <c r="D286" i="13"/>
  <c r="E286" i="13"/>
  <c r="B287" i="13"/>
  <c r="C287" i="13"/>
  <c r="D287" i="13"/>
  <c r="E287" i="13"/>
  <c r="B288" i="13"/>
  <c r="C288" i="13"/>
  <c r="D288" i="13"/>
  <c r="E288" i="13"/>
  <c r="B289" i="13"/>
  <c r="C289" i="13"/>
  <c r="D289" i="13"/>
  <c r="E289" i="13"/>
  <c r="B290" i="13"/>
  <c r="C290" i="13"/>
  <c r="D290" i="13"/>
  <c r="E290" i="13"/>
  <c r="B291" i="13"/>
  <c r="C291" i="13"/>
  <c r="D291" i="13"/>
  <c r="E291" i="13"/>
  <c r="B292" i="13"/>
  <c r="C292" i="13"/>
  <c r="D292" i="13"/>
  <c r="E292" i="13"/>
  <c r="B293" i="13"/>
  <c r="C293" i="13"/>
  <c r="D293" i="13"/>
  <c r="E293" i="13"/>
  <c r="B294" i="13"/>
  <c r="C294" i="13"/>
  <c r="D294" i="13"/>
  <c r="E294" i="13"/>
  <c r="B295" i="13"/>
  <c r="C295" i="13"/>
  <c r="D295" i="13"/>
  <c r="E295" i="13"/>
  <c r="B296" i="13"/>
  <c r="C296" i="13"/>
  <c r="D296" i="13"/>
  <c r="E296" i="13"/>
  <c r="B297" i="13"/>
  <c r="C297" i="13"/>
  <c r="D297" i="13"/>
  <c r="E297" i="13"/>
  <c r="B298" i="13"/>
  <c r="C298" i="13"/>
  <c r="D298" i="13"/>
  <c r="E298" i="13"/>
  <c r="B299" i="13"/>
  <c r="C299" i="13"/>
  <c r="D299" i="13"/>
  <c r="E299" i="13"/>
  <c r="B300" i="13"/>
  <c r="C300" i="13"/>
  <c r="D300" i="13"/>
  <c r="E300" i="13"/>
  <c r="B301" i="13"/>
  <c r="C301" i="13"/>
  <c r="D301" i="13"/>
  <c r="E301" i="13"/>
  <c r="B302" i="13"/>
  <c r="C302" i="13"/>
  <c r="D302" i="13"/>
  <c r="E302" i="13"/>
  <c r="B303" i="13"/>
  <c r="C303" i="13"/>
  <c r="D303" i="13"/>
  <c r="E303" i="13"/>
  <c r="B304" i="13"/>
  <c r="C304" i="13"/>
  <c r="D304" i="13"/>
  <c r="E304" i="13"/>
  <c r="B305" i="13"/>
  <c r="C305" i="13"/>
  <c r="D305" i="13"/>
  <c r="E305" i="13"/>
  <c r="B306" i="13"/>
  <c r="C306" i="13"/>
  <c r="D306" i="13"/>
  <c r="E306" i="13"/>
  <c r="B307" i="13"/>
  <c r="C307" i="13"/>
  <c r="D307" i="13"/>
  <c r="E307" i="13"/>
  <c r="B308" i="13"/>
  <c r="C308" i="13"/>
  <c r="D308" i="13"/>
  <c r="E308" i="13"/>
  <c r="B309" i="13"/>
  <c r="C309" i="13"/>
  <c r="D309" i="13"/>
  <c r="E309" i="13"/>
  <c r="B310" i="13"/>
  <c r="C310" i="13"/>
  <c r="D310" i="13"/>
  <c r="E310" i="13"/>
  <c r="B311" i="13"/>
  <c r="C311" i="13"/>
  <c r="D311" i="13"/>
  <c r="E311" i="13"/>
  <c r="B312" i="13"/>
  <c r="C312" i="13"/>
  <c r="D312" i="13"/>
  <c r="E312" i="13"/>
  <c r="B313" i="13"/>
  <c r="C313" i="13"/>
  <c r="D313" i="13"/>
  <c r="E313" i="13"/>
  <c r="B314" i="13"/>
  <c r="C314" i="13"/>
  <c r="D314" i="13"/>
  <c r="E314" i="13"/>
  <c r="B315" i="13"/>
  <c r="C315" i="13"/>
  <c r="D315" i="13"/>
  <c r="E315" i="13"/>
  <c r="B317" i="13"/>
  <c r="C317" i="13"/>
  <c r="D317" i="13"/>
  <c r="E317" i="13"/>
  <c r="B318" i="13"/>
  <c r="C318" i="13"/>
  <c r="D318" i="13"/>
  <c r="E318" i="13"/>
  <c r="B319" i="13"/>
  <c r="C319" i="13"/>
  <c r="D319" i="13"/>
  <c r="E319" i="13"/>
  <c r="B320" i="13"/>
  <c r="C320" i="13"/>
  <c r="D320" i="13"/>
  <c r="E320" i="13"/>
  <c r="B321" i="13"/>
  <c r="C321" i="13"/>
  <c r="D321" i="13"/>
  <c r="E321" i="13"/>
  <c r="B322" i="13"/>
  <c r="C322" i="13"/>
  <c r="D322" i="13"/>
  <c r="E322" i="13"/>
  <c r="B323" i="13"/>
  <c r="C323" i="13"/>
  <c r="D323" i="13"/>
  <c r="E323" i="13"/>
  <c r="B324" i="13"/>
  <c r="C324" i="13"/>
  <c r="D324" i="13"/>
  <c r="E324" i="13"/>
  <c r="B325" i="13"/>
  <c r="C325" i="13"/>
  <c r="D325" i="13"/>
  <c r="E325" i="13"/>
  <c r="B326" i="13"/>
  <c r="C326" i="13"/>
  <c r="D326" i="13"/>
  <c r="E326" i="13"/>
  <c r="B327" i="13"/>
  <c r="C327" i="13"/>
  <c r="D327" i="13"/>
  <c r="E327" i="13"/>
  <c r="B328" i="13"/>
  <c r="C328" i="13"/>
  <c r="D328" i="13"/>
  <c r="E328" i="13"/>
  <c r="B329" i="13"/>
  <c r="C329" i="13"/>
  <c r="D329" i="13"/>
  <c r="E329" i="13"/>
  <c r="B330" i="13"/>
  <c r="C330" i="13"/>
  <c r="D330" i="13"/>
  <c r="E330" i="13"/>
  <c r="B331" i="13"/>
  <c r="C331" i="13"/>
  <c r="D331" i="13"/>
  <c r="E331" i="13"/>
  <c r="B332" i="13"/>
  <c r="C332" i="13"/>
  <c r="D332" i="13"/>
  <c r="E332" i="13"/>
  <c r="B333" i="13"/>
  <c r="C333" i="13"/>
  <c r="D333" i="13"/>
  <c r="E333" i="13"/>
  <c r="F20" i="13"/>
  <c r="F38" i="13"/>
  <c r="F47" i="13"/>
  <c r="F56" i="13"/>
  <c r="F11" i="13"/>
  <c r="F2" i="13"/>
  <c r="B16" i="13"/>
  <c r="C16" i="13"/>
  <c r="D16" i="13"/>
  <c r="E16" i="13"/>
  <c r="B17" i="13"/>
  <c r="C17" i="13"/>
  <c r="D17" i="13"/>
  <c r="E17" i="13"/>
  <c r="B18" i="13"/>
  <c r="C18" i="13"/>
  <c r="D18" i="13"/>
  <c r="E18" i="13"/>
  <c r="B19" i="13"/>
  <c r="C19" i="13"/>
  <c r="D19" i="13"/>
  <c r="E19" i="13"/>
  <c r="B20" i="13"/>
  <c r="C20" i="13"/>
  <c r="D20" i="13"/>
  <c r="E20" i="13"/>
  <c r="B21" i="13"/>
  <c r="C21" i="13"/>
  <c r="D21" i="13"/>
  <c r="E21" i="13"/>
  <c r="B22" i="13"/>
  <c r="C22" i="13"/>
  <c r="D22" i="13"/>
  <c r="E22" i="13"/>
  <c r="B23" i="13"/>
  <c r="C23" i="13"/>
  <c r="D23" i="13"/>
  <c r="E23" i="13"/>
  <c r="B24" i="13"/>
  <c r="C24" i="13"/>
  <c r="D24" i="13"/>
  <c r="E24" i="13"/>
  <c r="B25" i="13"/>
  <c r="C25" i="13"/>
  <c r="D25" i="13"/>
  <c r="E25" i="13"/>
  <c r="B26" i="13"/>
  <c r="C26" i="13"/>
  <c r="D26" i="13"/>
  <c r="E26" i="13"/>
  <c r="B27" i="13"/>
  <c r="C27" i="13"/>
  <c r="D27" i="13"/>
  <c r="E27" i="13"/>
  <c r="B28" i="13"/>
  <c r="C28" i="13"/>
  <c r="D28" i="13"/>
  <c r="E28" i="13"/>
  <c r="B29" i="13"/>
  <c r="C29" i="13"/>
  <c r="D29" i="13"/>
  <c r="E29" i="13"/>
  <c r="B30" i="13"/>
  <c r="C30" i="13"/>
  <c r="D30" i="13"/>
  <c r="E30" i="13"/>
  <c r="B31" i="13"/>
  <c r="C31" i="13"/>
  <c r="D31" i="13"/>
  <c r="E31" i="13"/>
  <c r="B32" i="13"/>
  <c r="C32" i="13"/>
  <c r="D32" i="13"/>
  <c r="E32" i="13"/>
  <c r="B33" i="13"/>
  <c r="C33" i="13"/>
  <c r="D33" i="13"/>
  <c r="E33" i="13"/>
  <c r="B34" i="13"/>
  <c r="C34" i="13"/>
  <c r="D34" i="13"/>
  <c r="E34" i="13"/>
  <c r="B35" i="13"/>
  <c r="C35" i="13"/>
  <c r="D35" i="13"/>
  <c r="E35" i="13"/>
  <c r="B36" i="13"/>
  <c r="C36" i="13"/>
  <c r="D36" i="13"/>
  <c r="E36" i="13"/>
  <c r="B37" i="13"/>
  <c r="C37" i="13"/>
  <c r="D37" i="13"/>
  <c r="E37" i="13"/>
  <c r="B38" i="13"/>
  <c r="C38" i="13"/>
  <c r="D38" i="13"/>
  <c r="E38" i="13"/>
  <c r="B39" i="13"/>
  <c r="C39" i="13"/>
  <c r="D39" i="13"/>
  <c r="E39" i="13"/>
  <c r="B40" i="13"/>
  <c r="C40" i="13"/>
  <c r="D40" i="13"/>
  <c r="E40" i="13"/>
  <c r="B41" i="13"/>
  <c r="C41" i="13"/>
  <c r="D41" i="13"/>
  <c r="E41" i="13"/>
  <c r="B42" i="13"/>
  <c r="C42" i="13"/>
  <c r="D42" i="13"/>
  <c r="E42" i="13"/>
  <c r="B43" i="13"/>
  <c r="C43" i="13"/>
  <c r="D43" i="13"/>
  <c r="E43" i="13"/>
  <c r="B44" i="13"/>
  <c r="C44" i="13"/>
  <c r="D44" i="13"/>
  <c r="E44" i="13"/>
  <c r="B45" i="13"/>
  <c r="C45" i="13"/>
  <c r="D45" i="13"/>
  <c r="E45" i="13"/>
  <c r="B46" i="13"/>
  <c r="C46" i="13"/>
  <c r="D46" i="13"/>
  <c r="E46" i="13"/>
  <c r="B47" i="13"/>
  <c r="C47" i="13"/>
  <c r="D47" i="13"/>
  <c r="E47" i="13"/>
  <c r="B48" i="13"/>
  <c r="C48" i="13"/>
  <c r="D48" i="13"/>
  <c r="E48" i="13"/>
  <c r="B49" i="13"/>
  <c r="C49" i="13"/>
  <c r="D49" i="13"/>
  <c r="E49" i="13"/>
  <c r="B50" i="13"/>
  <c r="C50" i="13"/>
  <c r="D50" i="13"/>
  <c r="E50" i="13"/>
  <c r="B51" i="13"/>
  <c r="C51" i="13"/>
  <c r="D51" i="13"/>
  <c r="E51" i="13"/>
  <c r="B52" i="13"/>
  <c r="C52" i="13"/>
  <c r="D52" i="13"/>
  <c r="E52" i="13"/>
  <c r="B53" i="13"/>
  <c r="C53" i="13"/>
  <c r="D53" i="13"/>
  <c r="E53" i="13"/>
  <c r="B54" i="13"/>
  <c r="C54" i="13"/>
  <c r="D54" i="13"/>
  <c r="E54" i="13"/>
  <c r="B55" i="13"/>
  <c r="C55" i="13"/>
  <c r="D55" i="13"/>
  <c r="E55" i="13"/>
  <c r="B56" i="13"/>
  <c r="C56" i="13"/>
  <c r="D56" i="13"/>
  <c r="E56" i="13"/>
  <c r="B57" i="13"/>
  <c r="C57" i="13"/>
  <c r="D57" i="13"/>
  <c r="E57" i="13"/>
  <c r="B58" i="13"/>
  <c r="C58" i="13"/>
  <c r="D58" i="13"/>
  <c r="E58" i="13"/>
  <c r="B59" i="13"/>
  <c r="C59" i="13"/>
  <c r="D59" i="13"/>
  <c r="E59" i="13"/>
  <c r="B60" i="13"/>
  <c r="C60" i="13"/>
  <c r="D60" i="13"/>
  <c r="E60" i="13"/>
  <c r="B61" i="13"/>
  <c r="C61" i="13"/>
  <c r="D61" i="13"/>
  <c r="E61" i="13"/>
  <c r="B62" i="13"/>
  <c r="C62" i="13"/>
  <c r="D62" i="13"/>
  <c r="E62" i="13"/>
  <c r="B63" i="13"/>
  <c r="C63" i="13"/>
  <c r="D63" i="13"/>
  <c r="E63" i="13"/>
  <c r="B64" i="13"/>
  <c r="C64" i="13"/>
  <c r="D64" i="13"/>
  <c r="E64" i="13"/>
  <c r="B65" i="13"/>
  <c r="C65" i="13"/>
  <c r="D65" i="13"/>
  <c r="E65" i="13"/>
  <c r="B66" i="13"/>
  <c r="C66" i="13"/>
  <c r="D66" i="13"/>
  <c r="E66" i="13"/>
  <c r="B67" i="13"/>
  <c r="C67" i="13"/>
  <c r="D67" i="13"/>
  <c r="E67" i="13"/>
  <c r="B68" i="13"/>
  <c r="C68" i="13"/>
  <c r="D68" i="13"/>
  <c r="E68" i="13"/>
  <c r="B69" i="13"/>
  <c r="C69" i="13"/>
  <c r="D69" i="13"/>
  <c r="E69" i="13"/>
  <c r="B70" i="13"/>
  <c r="C70" i="13"/>
  <c r="D70" i="13"/>
  <c r="E70" i="13"/>
  <c r="B71" i="13"/>
  <c r="C71" i="13"/>
  <c r="D71" i="13"/>
  <c r="E71" i="13"/>
  <c r="B72" i="13"/>
  <c r="C72" i="13"/>
  <c r="D72" i="13"/>
  <c r="E72" i="13"/>
  <c r="B73" i="13"/>
  <c r="C73" i="13"/>
  <c r="D73" i="13"/>
  <c r="E73" i="13"/>
  <c r="B74" i="13"/>
  <c r="C74" i="13"/>
  <c r="D74" i="13"/>
  <c r="E74" i="13"/>
  <c r="B75" i="13"/>
  <c r="C75" i="13"/>
  <c r="D75" i="13"/>
  <c r="E75" i="13"/>
  <c r="B76" i="13"/>
  <c r="C76" i="13"/>
  <c r="D76" i="13"/>
  <c r="E76" i="13"/>
  <c r="B77" i="13"/>
  <c r="C77" i="13"/>
  <c r="D77" i="13"/>
  <c r="E77" i="13"/>
  <c r="B78" i="13"/>
  <c r="C78" i="13"/>
  <c r="D78" i="13"/>
  <c r="E78" i="13"/>
  <c r="B79" i="13"/>
  <c r="C79" i="13"/>
  <c r="D79" i="13"/>
  <c r="E79" i="13"/>
  <c r="B80" i="13"/>
  <c r="C80" i="13"/>
  <c r="D80" i="13"/>
  <c r="E80" i="13"/>
  <c r="B81" i="13"/>
  <c r="C81" i="13"/>
  <c r="D81" i="13"/>
  <c r="E81" i="13"/>
  <c r="B82" i="13"/>
  <c r="C82" i="13"/>
  <c r="D82" i="13"/>
  <c r="E82" i="13"/>
  <c r="B83" i="13"/>
  <c r="C83" i="13"/>
  <c r="D83" i="13"/>
  <c r="E83" i="13"/>
  <c r="B84" i="13"/>
  <c r="C84" i="13"/>
  <c r="D84" i="13"/>
  <c r="E84" i="13"/>
  <c r="B85" i="13"/>
  <c r="C85" i="13"/>
  <c r="D85" i="13"/>
  <c r="E85" i="13"/>
  <c r="B86" i="13"/>
  <c r="C86" i="13"/>
  <c r="D86" i="13"/>
  <c r="E86" i="13"/>
  <c r="B87" i="13"/>
  <c r="C87" i="13"/>
  <c r="D87" i="13"/>
  <c r="E87" i="13"/>
  <c r="B88" i="13"/>
  <c r="C88" i="13"/>
  <c r="D88" i="13"/>
  <c r="E88" i="13"/>
  <c r="B89" i="13"/>
  <c r="C89" i="13"/>
  <c r="D89" i="13"/>
  <c r="E89" i="13"/>
  <c r="B90" i="13"/>
  <c r="C90" i="13"/>
  <c r="D90" i="13"/>
  <c r="E90" i="13"/>
  <c r="B91" i="13"/>
  <c r="C91" i="13"/>
  <c r="D91" i="13"/>
  <c r="E91" i="13"/>
  <c r="B92" i="13"/>
  <c r="C92" i="13"/>
  <c r="D92" i="13"/>
  <c r="E92" i="13"/>
  <c r="B93" i="13"/>
  <c r="C93" i="13"/>
  <c r="D93" i="13"/>
  <c r="E93" i="13"/>
  <c r="B94" i="13"/>
  <c r="C94" i="13"/>
  <c r="D94" i="13"/>
  <c r="E94" i="13"/>
  <c r="B95" i="13"/>
  <c r="C95" i="13"/>
  <c r="D95" i="13"/>
  <c r="E95" i="13"/>
  <c r="B96" i="13"/>
  <c r="C96" i="13"/>
  <c r="D96" i="13"/>
  <c r="E96" i="13"/>
  <c r="B97" i="13"/>
  <c r="C97" i="13"/>
  <c r="D97" i="13"/>
  <c r="E97" i="13"/>
  <c r="B98" i="13"/>
  <c r="C98" i="13"/>
  <c r="D98" i="13"/>
  <c r="E98" i="13"/>
  <c r="B99" i="13"/>
  <c r="C99" i="13"/>
  <c r="D99" i="13"/>
  <c r="E99" i="13"/>
  <c r="B100" i="13"/>
  <c r="C100" i="13"/>
  <c r="D100" i="13"/>
  <c r="E100" i="13"/>
  <c r="B101" i="13"/>
  <c r="C101" i="13"/>
  <c r="D101" i="13"/>
  <c r="E101" i="13"/>
  <c r="B102" i="13"/>
  <c r="C102" i="13"/>
  <c r="D102" i="13"/>
  <c r="E102" i="13"/>
  <c r="B103" i="13"/>
  <c r="C103" i="13"/>
  <c r="D103" i="13"/>
  <c r="E103" i="13"/>
  <c r="B104" i="13"/>
  <c r="C104" i="13"/>
  <c r="D104" i="13"/>
  <c r="E104" i="13"/>
  <c r="B105" i="13"/>
  <c r="C105" i="13"/>
  <c r="D105" i="13"/>
  <c r="E105" i="13"/>
  <c r="B106" i="13"/>
  <c r="C106" i="13"/>
  <c r="D106" i="13"/>
  <c r="E106" i="13"/>
  <c r="B107" i="13"/>
  <c r="C107" i="13"/>
  <c r="D107" i="13"/>
  <c r="E107" i="13"/>
  <c r="B108" i="13"/>
  <c r="C108" i="13"/>
  <c r="D108" i="13"/>
  <c r="E108" i="13"/>
  <c r="B109" i="13"/>
  <c r="C109" i="13"/>
  <c r="D109" i="13"/>
  <c r="E109" i="13"/>
  <c r="B110" i="13"/>
  <c r="C110" i="13"/>
  <c r="D110" i="13"/>
  <c r="E110" i="13"/>
  <c r="B111" i="13"/>
  <c r="C111" i="13"/>
  <c r="D111" i="13"/>
  <c r="E111" i="13"/>
  <c r="B112" i="13"/>
  <c r="C112" i="13"/>
  <c r="D112" i="13"/>
  <c r="E112" i="13"/>
  <c r="B113" i="13"/>
  <c r="C113" i="13"/>
  <c r="D113" i="13"/>
  <c r="E113" i="13"/>
  <c r="B114" i="13"/>
  <c r="C114" i="13"/>
  <c r="D114" i="13"/>
  <c r="E114" i="13"/>
  <c r="B115" i="13"/>
  <c r="C115" i="13"/>
  <c r="D115" i="13"/>
  <c r="E115" i="13"/>
  <c r="B116" i="13"/>
  <c r="C116" i="13"/>
  <c r="D116" i="13"/>
  <c r="E116" i="13"/>
  <c r="B117" i="13"/>
  <c r="C117" i="13"/>
  <c r="D117" i="13"/>
  <c r="E117" i="13"/>
  <c r="B118" i="13"/>
  <c r="C118" i="13"/>
  <c r="D118" i="13"/>
  <c r="E118" i="13"/>
  <c r="B119" i="13"/>
  <c r="C119" i="13"/>
  <c r="D119" i="13"/>
  <c r="E119" i="13"/>
  <c r="B120" i="13"/>
  <c r="C120" i="13"/>
  <c r="D120" i="13"/>
  <c r="E120" i="13"/>
  <c r="B121" i="13"/>
  <c r="C121" i="13"/>
  <c r="D121" i="13"/>
  <c r="E121" i="13"/>
  <c r="B122" i="13"/>
  <c r="C122" i="13"/>
  <c r="D122" i="13"/>
  <c r="E122" i="13"/>
  <c r="B123" i="13"/>
  <c r="C123" i="13"/>
  <c r="D123" i="13"/>
  <c r="E123" i="13"/>
  <c r="B124" i="13"/>
  <c r="C124" i="13"/>
  <c r="D124" i="13"/>
  <c r="E124" i="13"/>
  <c r="B125" i="13"/>
  <c r="C125" i="13"/>
  <c r="D125" i="13"/>
  <c r="E125" i="13"/>
  <c r="B126" i="13"/>
  <c r="C126" i="13"/>
  <c r="D126" i="13"/>
  <c r="E126" i="13"/>
  <c r="B127" i="13"/>
  <c r="C127" i="13"/>
  <c r="D127" i="13"/>
  <c r="E127" i="13"/>
  <c r="B128" i="13"/>
  <c r="C128" i="13"/>
  <c r="D128" i="13"/>
  <c r="E128" i="13"/>
  <c r="B129" i="13"/>
  <c r="C129" i="13"/>
  <c r="D129" i="13"/>
  <c r="E129" i="13"/>
  <c r="B130" i="13"/>
  <c r="C130" i="13"/>
  <c r="D130" i="13"/>
  <c r="E130" i="13"/>
  <c r="B131" i="13"/>
  <c r="C131" i="13"/>
  <c r="D131" i="13"/>
  <c r="E131" i="13"/>
  <c r="B132" i="13"/>
  <c r="C132" i="13"/>
  <c r="D132" i="13"/>
  <c r="E132" i="13"/>
  <c r="B133" i="13"/>
  <c r="C133" i="13"/>
  <c r="D133" i="13"/>
  <c r="E133" i="13"/>
  <c r="B134" i="13"/>
  <c r="C134" i="13"/>
  <c r="D134" i="13"/>
  <c r="E134" i="13"/>
  <c r="B135" i="13"/>
  <c r="C135" i="13"/>
  <c r="D135" i="13"/>
  <c r="E135" i="13"/>
  <c r="B136" i="13"/>
  <c r="C136" i="13"/>
  <c r="D136" i="13"/>
  <c r="E136" i="13"/>
  <c r="B137" i="13"/>
  <c r="C137" i="13"/>
  <c r="D137" i="13"/>
  <c r="E137" i="13"/>
  <c r="B138" i="13"/>
  <c r="C138" i="13"/>
  <c r="D138" i="13"/>
  <c r="E138" i="13"/>
  <c r="B139" i="13"/>
  <c r="C139" i="13"/>
  <c r="D139" i="13"/>
  <c r="E139" i="13"/>
  <c r="B140" i="13"/>
  <c r="C140" i="13"/>
  <c r="D140" i="13"/>
  <c r="E140" i="13"/>
  <c r="B141" i="13"/>
  <c r="C141" i="13"/>
  <c r="D141" i="13"/>
  <c r="E141" i="13"/>
  <c r="B142" i="13"/>
  <c r="C142" i="13"/>
  <c r="D142" i="13"/>
  <c r="E142" i="13"/>
  <c r="B143" i="13"/>
  <c r="C143" i="13"/>
  <c r="D143" i="13"/>
  <c r="E143" i="13"/>
  <c r="B144" i="13"/>
  <c r="C144" i="13"/>
  <c r="D144" i="13"/>
  <c r="E144" i="13"/>
  <c r="B145" i="13"/>
  <c r="C145" i="13"/>
  <c r="D145" i="13"/>
  <c r="E145" i="13"/>
  <c r="B146" i="13"/>
  <c r="C146" i="13"/>
  <c r="D146" i="13"/>
  <c r="E146" i="13"/>
  <c r="B147" i="13"/>
  <c r="C147" i="13"/>
  <c r="D147" i="13"/>
  <c r="E147" i="13"/>
  <c r="B148" i="13"/>
  <c r="C148" i="13"/>
  <c r="D148" i="13"/>
  <c r="E148" i="13"/>
  <c r="B149" i="13"/>
  <c r="C149" i="13"/>
  <c r="D149" i="13"/>
  <c r="E149" i="13"/>
  <c r="B150" i="13"/>
  <c r="C150" i="13"/>
  <c r="D150" i="13"/>
  <c r="E150" i="13"/>
  <c r="B151" i="13"/>
  <c r="C151" i="13"/>
  <c r="D151" i="13"/>
  <c r="E151" i="13"/>
  <c r="B152" i="13"/>
  <c r="C152" i="13"/>
  <c r="D152" i="13"/>
  <c r="E152" i="13"/>
  <c r="B153" i="13"/>
  <c r="C153" i="13"/>
  <c r="D153" i="13"/>
  <c r="E153" i="13"/>
  <c r="B154" i="13"/>
  <c r="C154" i="13"/>
  <c r="D154" i="13"/>
  <c r="E154" i="13"/>
  <c r="B155" i="13"/>
  <c r="C155" i="13"/>
  <c r="D155" i="13"/>
  <c r="E155" i="13"/>
  <c r="B156" i="13"/>
  <c r="C156" i="13"/>
  <c r="D156" i="13"/>
  <c r="E156" i="13"/>
  <c r="B157" i="13"/>
  <c r="C157" i="13"/>
  <c r="D157" i="13"/>
  <c r="E157" i="13"/>
  <c r="B158" i="13"/>
  <c r="C158" i="13"/>
  <c r="D158" i="13"/>
  <c r="E158" i="13"/>
  <c r="B159" i="13"/>
  <c r="C159" i="13"/>
  <c r="D159" i="13"/>
  <c r="E159" i="13"/>
  <c r="B160" i="13"/>
  <c r="C160" i="13"/>
  <c r="D160" i="13"/>
  <c r="E160" i="13"/>
  <c r="B161" i="13"/>
  <c r="C161" i="13"/>
  <c r="D161" i="13"/>
  <c r="E161" i="13"/>
  <c r="B162" i="13"/>
  <c r="C162" i="13"/>
  <c r="D162" i="13"/>
  <c r="E162" i="13"/>
  <c r="B163" i="13"/>
  <c r="C163" i="13"/>
  <c r="D163" i="13"/>
  <c r="E163" i="13"/>
  <c r="B164" i="13"/>
  <c r="C164" i="13"/>
  <c r="D164" i="13"/>
  <c r="E164" i="13"/>
  <c r="B165" i="13"/>
  <c r="C165" i="13"/>
  <c r="D165" i="13"/>
  <c r="E165" i="13"/>
  <c r="B166" i="13"/>
  <c r="C166" i="13"/>
  <c r="D166" i="13"/>
  <c r="E166" i="13"/>
  <c r="B167" i="13"/>
  <c r="C167" i="13"/>
  <c r="D167" i="13"/>
  <c r="E167" i="13"/>
  <c r="B168" i="13"/>
  <c r="C168" i="13"/>
  <c r="D168" i="13"/>
  <c r="E168" i="13"/>
  <c r="B169" i="13"/>
  <c r="C169" i="13"/>
  <c r="D169" i="13"/>
  <c r="E169" i="13"/>
  <c r="B170" i="13"/>
  <c r="C170" i="13"/>
  <c r="D170" i="13"/>
  <c r="E170" i="13"/>
  <c r="B171" i="13"/>
  <c r="C171" i="13"/>
  <c r="D171" i="13"/>
  <c r="E171" i="13"/>
  <c r="B172" i="13"/>
  <c r="C172" i="13"/>
  <c r="D172" i="13"/>
  <c r="E172" i="13"/>
  <c r="B173" i="13"/>
  <c r="C173" i="13"/>
  <c r="D173" i="13"/>
  <c r="E173" i="13"/>
  <c r="B174" i="13"/>
  <c r="C174" i="13"/>
  <c r="D174" i="13"/>
  <c r="E174" i="13"/>
  <c r="B175" i="13"/>
  <c r="C175" i="13"/>
  <c r="D175" i="13"/>
  <c r="E175" i="13"/>
  <c r="B176" i="13"/>
  <c r="C176" i="13"/>
  <c r="D176" i="13"/>
  <c r="E176" i="13"/>
  <c r="B177" i="13"/>
  <c r="C177" i="13"/>
  <c r="D177" i="13"/>
  <c r="E177" i="13"/>
  <c r="B178" i="13"/>
  <c r="C178" i="13"/>
  <c r="D178" i="13"/>
  <c r="E178" i="13"/>
  <c r="B179" i="13"/>
  <c r="C179" i="13"/>
  <c r="D179" i="13"/>
  <c r="E179" i="13"/>
  <c r="B180" i="13"/>
  <c r="C180" i="13"/>
  <c r="D180" i="13"/>
  <c r="E180" i="13"/>
  <c r="B181" i="13"/>
  <c r="C181" i="13"/>
  <c r="D181" i="13"/>
  <c r="E181" i="13"/>
  <c r="B182" i="13"/>
  <c r="C182" i="13"/>
  <c r="D182" i="13"/>
  <c r="E182" i="13"/>
  <c r="B183" i="13"/>
  <c r="C183" i="13"/>
  <c r="D183" i="13"/>
  <c r="E183" i="13"/>
  <c r="B184" i="13"/>
  <c r="C184" i="13"/>
  <c r="D184" i="13"/>
  <c r="E184" i="13"/>
  <c r="B185" i="13"/>
  <c r="C185" i="13"/>
  <c r="D185" i="13"/>
  <c r="E185" i="13"/>
  <c r="B186" i="13"/>
  <c r="C186" i="13"/>
  <c r="D186" i="13"/>
  <c r="E186" i="13"/>
  <c r="B187" i="13"/>
  <c r="C187" i="13"/>
  <c r="D187" i="13"/>
  <c r="E187" i="13"/>
  <c r="B3" i="13"/>
  <c r="B4" i="13"/>
  <c r="B5" i="13"/>
  <c r="B6" i="13"/>
  <c r="B7" i="13"/>
  <c r="B8" i="13"/>
  <c r="B9" i="13"/>
  <c r="B10" i="13"/>
  <c r="B11" i="13"/>
  <c r="B12" i="13"/>
  <c r="B13" i="13"/>
  <c r="B14" i="13"/>
  <c r="B15" i="13"/>
  <c r="B2" i="13"/>
  <c r="C3" i="13"/>
  <c r="C4" i="13"/>
  <c r="C5" i="13"/>
  <c r="C6" i="13"/>
  <c r="C7" i="13"/>
  <c r="C8" i="13"/>
  <c r="C9" i="13"/>
  <c r="C10" i="13"/>
  <c r="C11" i="13"/>
  <c r="C12" i="13"/>
  <c r="C13" i="13"/>
  <c r="C14" i="13"/>
  <c r="C15" i="13"/>
  <c r="C2" i="13"/>
  <c r="D3" i="13"/>
  <c r="D4" i="13"/>
  <c r="D5" i="13"/>
  <c r="D6" i="13"/>
  <c r="D7" i="13"/>
  <c r="D8" i="13"/>
  <c r="D9" i="13"/>
  <c r="D10" i="13"/>
  <c r="D11" i="13"/>
  <c r="D12" i="13"/>
  <c r="D13" i="13"/>
  <c r="D14" i="13"/>
  <c r="D15" i="13"/>
  <c r="D2" i="13"/>
  <c r="E3" i="13"/>
  <c r="E4" i="13"/>
  <c r="E5" i="13"/>
  <c r="E6" i="13"/>
  <c r="E7" i="13"/>
  <c r="E8" i="13"/>
  <c r="E9" i="13"/>
  <c r="E10" i="13"/>
  <c r="E11" i="13"/>
  <c r="E12" i="13"/>
  <c r="E13" i="13"/>
  <c r="E14" i="13"/>
  <c r="E15" i="13"/>
  <c r="E2" i="13"/>
  <c r="AL201" i="10"/>
  <c r="AB200" i="10"/>
  <c r="AA200" i="10"/>
  <c r="Z200" i="10"/>
  <c r="Y200" i="10"/>
  <c r="X200" i="10"/>
  <c r="W200" i="10"/>
  <c r="V200" i="10"/>
  <c r="U200" i="10"/>
  <c r="T200" i="10"/>
  <c r="S200" i="10"/>
  <c r="R200" i="10"/>
  <c r="Q200" i="10"/>
  <c r="P200" i="10"/>
  <c r="O200" i="10"/>
  <c r="N200" i="10"/>
  <c r="AJ200" i="10" s="1"/>
  <c r="M200" i="10"/>
  <c r="AI200" i="10" s="1"/>
  <c r="AI199" i="10"/>
  <c r="AI198" i="10"/>
  <c r="AI197" i="10"/>
  <c r="AI196" i="10"/>
  <c r="AI195" i="10"/>
  <c r="AI194" i="10"/>
  <c r="AI193" i="10"/>
  <c r="AI192" i="10"/>
  <c r="AI191" i="10"/>
  <c r="AI190" i="10"/>
  <c r="AI189" i="10"/>
  <c r="AJ188" i="10"/>
  <c r="AI188" i="10"/>
  <c r="AJ187" i="10"/>
  <c r="AI187" i="10"/>
  <c r="AH186" i="10"/>
  <c r="AG186" i="10"/>
  <c r="AF186" i="10"/>
  <c r="AE186" i="10"/>
  <c r="AD186" i="10"/>
  <c r="AC186" i="10"/>
  <c r="AB186" i="10"/>
  <c r="AA186" i="10"/>
  <c r="Z186" i="10"/>
  <c r="Y186" i="10"/>
  <c r="X186" i="10"/>
  <c r="W186" i="10"/>
  <c r="V186" i="10"/>
  <c r="U186" i="10"/>
  <c r="T186" i="10"/>
  <c r="S186" i="10"/>
  <c r="R186" i="10"/>
  <c r="Q186" i="10"/>
  <c r="P186" i="10"/>
  <c r="O186" i="10"/>
  <c r="N186" i="10"/>
  <c r="M186" i="10"/>
  <c r="AJ186" i="10" s="1"/>
  <c r="AI185" i="10"/>
  <c r="AI184" i="10"/>
  <c r="AI183" i="10"/>
  <c r="AI182" i="10"/>
  <c r="AI181" i="10"/>
  <c r="AI180" i="10"/>
  <c r="AI179" i="10"/>
  <c r="AI178" i="10"/>
  <c r="AI177" i="10"/>
  <c r="AI176" i="10"/>
  <c r="AI175" i="10"/>
  <c r="AI174" i="10"/>
  <c r="AI173" i="10"/>
  <c r="AJ172" i="10"/>
  <c r="AI172" i="10"/>
  <c r="AJ171" i="10"/>
  <c r="AI171" i="10"/>
  <c r="AJ170" i="10"/>
  <c r="AI170" i="10"/>
  <c r="AJ169" i="10"/>
  <c r="AI169" i="10"/>
  <c r="AJ168" i="10"/>
  <c r="AI168" i="10"/>
  <c r="AJ167" i="10"/>
  <c r="AI167" i="10"/>
  <c r="AJ166" i="10"/>
  <c r="AI166" i="10"/>
  <c r="AI165" i="10"/>
  <c r="AB161" i="10"/>
  <c r="AA161" i="10"/>
  <c r="Z161" i="10"/>
  <c r="Y161" i="10"/>
  <c r="X161" i="10"/>
  <c r="W161" i="10"/>
  <c r="V161" i="10"/>
  <c r="U161" i="10"/>
  <c r="T161" i="10"/>
  <c r="S161" i="10"/>
  <c r="R161" i="10"/>
  <c r="Q161" i="10"/>
  <c r="P161" i="10"/>
  <c r="O161" i="10"/>
  <c r="N161" i="10"/>
  <c r="M161" i="10"/>
  <c r="AJ161" i="10" s="1"/>
  <c r="AI160" i="10"/>
  <c r="AI159" i="10"/>
  <c r="AI158" i="10"/>
  <c r="AI157" i="10"/>
  <c r="AI156" i="10"/>
  <c r="AI155" i="10"/>
  <c r="AI154" i="10"/>
  <c r="AI153" i="10"/>
  <c r="AI152" i="10"/>
  <c r="AI151" i="10"/>
  <c r="AI150" i="10"/>
  <c r="AJ149" i="10"/>
  <c r="AI149" i="10"/>
  <c r="AJ148" i="10"/>
  <c r="AI148" i="10"/>
  <c r="AH147" i="10"/>
  <c r="AG147" i="10"/>
  <c r="AF147" i="10"/>
  <c r="AE147" i="10"/>
  <c r="AD147" i="10"/>
  <c r="AC147" i="10"/>
  <c r="AB147" i="10"/>
  <c r="AA147" i="10"/>
  <c r="Z147" i="10"/>
  <c r="Y147" i="10"/>
  <c r="X147" i="10"/>
  <c r="W147" i="10"/>
  <c r="V147" i="10"/>
  <c r="U147" i="10"/>
  <c r="T147" i="10"/>
  <c r="S147" i="10"/>
  <c r="R147" i="10"/>
  <c r="Q147" i="10"/>
  <c r="P147" i="10"/>
  <c r="O147" i="10"/>
  <c r="N147" i="10"/>
  <c r="M147" i="10"/>
  <c r="AJ147" i="10" s="1"/>
  <c r="AI146" i="10"/>
  <c r="AI145" i="10"/>
  <c r="AI144" i="10"/>
  <c r="AI143" i="10"/>
  <c r="AI142" i="10"/>
  <c r="AI141" i="10"/>
  <c r="AI140" i="10"/>
  <c r="AI139" i="10"/>
  <c r="AI138" i="10"/>
  <c r="AI137" i="10"/>
  <c r="AI136" i="10"/>
  <c r="AI135" i="10"/>
  <c r="AI134" i="10"/>
  <c r="AJ133" i="10"/>
  <c r="AI133" i="10"/>
  <c r="AJ132" i="10"/>
  <c r="AI132" i="10"/>
  <c r="AJ131" i="10"/>
  <c r="AI131" i="10"/>
  <c r="AJ130" i="10"/>
  <c r="AI130" i="10"/>
  <c r="AJ129" i="10"/>
  <c r="AI129" i="10"/>
  <c r="AJ128" i="10"/>
  <c r="AI128" i="10"/>
  <c r="AJ127" i="10"/>
  <c r="AI127" i="10"/>
  <c r="AI126" i="10"/>
  <c r="AB122" i="10"/>
  <c r="AA122" i="10"/>
  <c r="Z122" i="10"/>
  <c r="Y122" i="10"/>
  <c r="X122" i="10"/>
  <c r="W122" i="10"/>
  <c r="V122" i="10"/>
  <c r="U122" i="10"/>
  <c r="T122" i="10"/>
  <c r="S122" i="10"/>
  <c r="R122" i="10"/>
  <c r="Q122" i="10"/>
  <c r="P122" i="10"/>
  <c r="O122" i="10"/>
  <c r="N122" i="10"/>
  <c r="AJ122" i="10" s="1"/>
  <c r="M122" i="10"/>
  <c r="AI122" i="10" s="1"/>
  <c r="AI121" i="10"/>
  <c r="AI120" i="10"/>
  <c r="AI119" i="10"/>
  <c r="AI118" i="10"/>
  <c r="AI117" i="10"/>
  <c r="AI116" i="10"/>
  <c r="AI115" i="10"/>
  <c r="AI114" i="10"/>
  <c r="AI113" i="10"/>
  <c r="AI112" i="10"/>
  <c r="AI111" i="10"/>
  <c r="AJ110" i="10"/>
  <c r="AI110" i="10"/>
  <c r="AJ109" i="10"/>
  <c r="AI109" i="10"/>
  <c r="AH108" i="10"/>
  <c r="AG108" i="10"/>
  <c r="AF108" i="10"/>
  <c r="AE108" i="10"/>
  <c r="AD108" i="10"/>
  <c r="AC108" i="10"/>
  <c r="AB108" i="10"/>
  <c r="AA108" i="10"/>
  <c r="Z108" i="10"/>
  <c r="Y108" i="10"/>
  <c r="X108" i="10"/>
  <c r="W108" i="10"/>
  <c r="V108" i="10"/>
  <c r="U108" i="10"/>
  <c r="T108" i="10"/>
  <c r="S108" i="10"/>
  <c r="R108" i="10"/>
  <c r="Q108" i="10"/>
  <c r="P108" i="10"/>
  <c r="O108" i="10"/>
  <c r="N108" i="10"/>
  <c r="M108" i="10"/>
  <c r="AJ108" i="10" s="1"/>
  <c r="AI107" i="10"/>
  <c r="AI106" i="10"/>
  <c r="AI105" i="10"/>
  <c r="AI104" i="10"/>
  <c r="AI103" i="10"/>
  <c r="AI102" i="10"/>
  <c r="AI101" i="10"/>
  <c r="AI100" i="10"/>
  <c r="AI99" i="10"/>
  <c r="AI98" i="10"/>
  <c r="AI97" i="10"/>
  <c r="AI96" i="10"/>
  <c r="AI95" i="10"/>
  <c r="AJ94" i="10"/>
  <c r="AI94" i="10"/>
  <c r="AJ93" i="10"/>
  <c r="AI93" i="10"/>
  <c r="AJ92" i="10"/>
  <c r="AI92" i="10"/>
  <c r="AJ91" i="10"/>
  <c r="AI91" i="10"/>
  <c r="AJ90" i="10"/>
  <c r="AI90" i="10"/>
  <c r="AJ89" i="10"/>
  <c r="AI89" i="10"/>
  <c r="AJ88" i="10"/>
  <c r="AI88" i="10"/>
  <c r="AI87" i="10"/>
  <c r="AB83" i="10"/>
  <c r="AA83" i="10"/>
  <c r="Z83" i="10"/>
  <c r="Y83" i="10"/>
  <c r="X83" i="10"/>
  <c r="W83" i="10"/>
  <c r="V83" i="10"/>
  <c r="U83" i="10"/>
  <c r="T83" i="10"/>
  <c r="S83" i="10"/>
  <c r="R83" i="10"/>
  <c r="Q83" i="10"/>
  <c r="P83" i="10"/>
  <c r="O83" i="10"/>
  <c r="N83" i="10"/>
  <c r="M83" i="10"/>
  <c r="AJ83" i="10" s="1"/>
  <c r="AI82" i="10"/>
  <c r="AI81" i="10"/>
  <c r="AI80" i="10"/>
  <c r="AI79" i="10"/>
  <c r="AI78" i="10"/>
  <c r="AI77" i="10"/>
  <c r="AI76" i="10"/>
  <c r="AI75" i="10"/>
  <c r="AI74" i="10"/>
  <c r="AI73" i="10"/>
  <c r="AI72" i="10"/>
  <c r="AJ71" i="10"/>
  <c r="AI71" i="10"/>
  <c r="AJ70" i="10"/>
  <c r="AI70" i="10"/>
  <c r="AH69" i="10"/>
  <c r="AG69" i="10"/>
  <c r="AF69" i="10"/>
  <c r="AE69" i="10"/>
  <c r="AD69" i="10"/>
  <c r="AC69" i="10"/>
  <c r="AB69" i="10"/>
  <c r="AA69" i="10"/>
  <c r="Z69" i="10"/>
  <c r="Y69" i="10"/>
  <c r="X69" i="10"/>
  <c r="W69" i="10"/>
  <c r="V69" i="10"/>
  <c r="U69" i="10"/>
  <c r="T69" i="10"/>
  <c r="S69" i="10"/>
  <c r="R69" i="10"/>
  <c r="Q69" i="10"/>
  <c r="P69" i="10"/>
  <c r="O69" i="10"/>
  <c r="N69" i="10"/>
  <c r="AJ69" i="10" s="1"/>
  <c r="M69" i="10"/>
  <c r="AI69" i="10" s="1"/>
  <c r="AI68" i="10"/>
  <c r="AI67" i="10"/>
  <c r="AI66" i="10"/>
  <c r="AI65" i="10"/>
  <c r="AI64" i="10"/>
  <c r="AI63" i="10"/>
  <c r="AI62" i="10"/>
  <c r="AI61" i="10"/>
  <c r="AI60" i="10"/>
  <c r="AI59" i="10"/>
  <c r="AI58" i="10"/>
  <c r="AI57" i="10"/>
  <c r="AI56" i="10"/>
  <c r="AJ55" i="10"/>
  <c r="AI55" i="10"/>
  <c r="AJ54" i="10"/>
  <c r="AI54" i="10"/>
  <c r="AJ53" i="10"/>
  <c r="AI53" i="10"/>
  <c r="AJ52" i="10"/>
  <c r="AI52" i="10"/>
  <c r="AJ51" i="10"/>
  <c r="AI51" i="10"/>
  <c r="AJ50" i="10"/>
  <c r="AI50" i="10"/>
  <c r="AJ49" i="10"/>
  <c r="AI49" i="10"/>
  <c r="AI48" i="10"/>
  <c r="AJ32" i="10"/>
  <c r="AJ31" i="10"/>
  <c r="N44" i="10"/>
  <c r="O44" i="10"/>
  <c r="P44" i="10"/>
  <c r="Q44" i="10"/>
  <c r="R44" i="10"/>
  <c r="S44" i="10"/>
  <c r="T44" i="10"/>
  <c r="U44" i="10"/>
  <c r="V44" i="10"/>
  <c r="W44" i="10"/>
  <c r="X44" i="10"/>
  <c r="Y44" i="10"/>
  <c r="Z44" i="10"/>
  <c r="AA44" i="10"/>
  <c r="AB44" i="10"/>
  <c r="M44" i="10"/>
  <c r="AJ44" i="10" s="1"/>
  <c r="AI43" i="10"/>
  <c r="AJ15" i="10"/>
  <c r="N30" i="10"/>
  <c r="O30" i="10"/>
  <c r="P30" i="10"/>
  <c r="Q30" i="10"/>
  <c r="R30" i="10"/>
  <c r="S30" i="10"/>
  <c r="T30" i="10"/>
  <c r="U30" i="10"/>
  <c r="V30" i="10"/>
  <c r="W30" i="10"/>
  <c r="X30" i="10"/>
  <c r="Y30" i="10"/>
  <c r="Z30" i="10"/>
  <c r="AA30" i="10"/>
  <c r="AB30" i="10"/>
  <c r="AI29" i="10"/>
  <c r="AC30" i="10"/>
  <c r="AJ30" i="10" s="1"/>
  <c r="AD30" i="10"/>
  <c r="AE30" i="10"/>
  <c r="AF30" i="10"/>
  <c r="AG30" i="10"/>
  <c r="AH30" i="10"/>
  <c r="M30" i="10"/>
  <c r="AJ16" i="10"/>
  <c r="AJ14" i="10"/>
  <c r="AJ10" i="10"/>
  <c r="AJ13" i="10"/>
  <c r="AJ12" i="10"/>
  <c r="AI12" i="10"/>
  <c r="AJ11" i="10"/>
  <c r="AO317" i="13"/>
  <c r="AB29" i="4"/>
  <c r="AA29" i="4"/>
  <c r="Z29" i="4"/>
  <c r="Y29" i="4"/>
  <c r="X29" i="4"/>
  <c r="W29" i="4"/>
  <c r="V29" i="4"/>
  <c r="U29" i="4"/>
  <c r="T29" i="4"/>
  <c r="S29" i="4"/>
  <c r="R29" i="4"/>
  <c r="V333" i="13" s="1"/>
  <c r="Q29" i="4"/>
  <c r="P29" i="4"/>
  <c r="O29" i="4"/>
  <c r="N29" i="4"/>
  <c r="M29" i="4"/>
  <c r="AB77" i="4"/>
  <c r="AA77" i="4"/>
  <c r="Z77" i="4"/>
  <c r="Y77" i="4"/>
  <c r="X77" i="4"/>
  <c r="W77" i="4"/>
  <c r="V77" i="4"/>
  <c r="U77" i="4"/>
  <c r="T77" i="4"/>
  <c r="S77" i="4"/>
  <c r="R77" i="4"/>
  <c r="Q77" i="4"/>
  <c r="P77" i="4"/>
  <c r="O77" i="4"/>
  <c r="N77" i="4"/>
  <c r="M77" i="4"/>
  <c r="AB53" i="4"/>
  <c r="AA53" i="4"/>
  <c r="Z53" i="4"/>
  <c r="Y53" i="4"/>
  <c r="X53" i="4"/>
  <c r="W53" i="4"/>
  <c r="V53" i="4"/>
  <c r="U53" i="4"/>
  <c r="T53" i="4"/>
  <c r="S53" i="4"/>
  <c r="R53" i="4"/>
  <c r="Q53" i="4"/>
  <c r="P53" i="4"/>
  <c r="O53" i="4"/>
  <c r="N53" i="4"/>
  <c r="M53" i="4"/>
  <c r="AE2" i="4"/>
  <c r="Z2" i="4"/>
  <c r="U2" i="4"/>
  <c r="L2" i="4"/>
  <c r="G2" i="4"/>
  <c r="C2" i="4"/>
  <c r="AE2" i="10"/>
  <c r="Z2" i="10"/>
  <c r="U2" i="10"/>
  <c r="L2" i="10"/>
  <c r="G2" i="10"/>
  <c r="C2" i="10"/>
  <c r="R318" i="8"/>
  <c r="N313" i="8"/>
  <c r="P313" i="8"/>
  <c r="M314" i="8"/>
  <c r="O314" i="8"/>
  <c r="M315" i="8"/>
  <c r="O315" i="8"/>
  <c r="N316" i="8"/>
  <c r="P316" i="8"/>
  <c r="M317" i="8"/>
  <c r="N317" i="8"/>
  <c r="O317" i="8"/>
  <c r="P317" i="8"/>
  <c r="Q317" i="8"/>
  <c r="M318" i="8"/>
  <c r="N318" i="8"/>
  <c r="O318" i="8"/>
  <c r="P318" i="8"/>
  <c r="Q318" i="8"/>
  <c r="M319" i="8"/>
  <c r="N319" i="8"/>
  <c r="O319" i="8"/>
  <c r="P319" i="8"/>
  <c r="Q319" i="8"/>
  <c r="N320" i="8"/>
  <c r="P320" i="8"/>
  <c r="R320" i="8"/>
  <c r="R319" i="8"/>
  <c r="R317" i="8"/>
  <c r="R316" i="8"/>
  <c r="Q315" i="8"/>
  <c r="Q314" i="8"/>
  <c r="AJ313" i="8"/>
  <c r="AO305" i="13" s="1"/>
  <c r="N312" i="8"/>
  <c r="O312" i="8"/>
  <c r="P312" i="8"/>
  <c r="Q312" i="8"/>
  <c r="R312" i="8"/>
  <c r="M312" i="8"/>
  <c r="AO204" i="13"/>
  <c r="AI202" i="8"/>
  <c r="AJ99" i="8"/>
  <c r="AJ100" i="8"/>
  <c r="AO94" i="13" s="1"/>
  <c r="AJ101" i="8"/>
  <c r="AJ102" i="8"/>
  <c r="AO96" i="13" s="1"/>
  <c r="AJ103" i="8"/>
  <c r="AO97" i="13" s="1"/>
  <c r="AJ104" i="8"/>
  <c r="AJ105" i="8"/>
  <c r="AJ106" i="8"/>
  <c r="AO100" i="13" s="1"/>
  <c r="AJ98" i="8"/>
  <c r="AO92" i="13" s="1"/>
  <c r="AJ89" i="8"/>
  <c r="AO83" i="13" s="1"/>
  <c r="AJ90" i="8"/>
  <c r="AO84" i="13" s="1"/>
  <c r="AJ91" i="8"/>
  <c r="AO85" i="13" s="1"/>
  <c r="AJ92" i="8"/>
  <c r="AJ93" i="8"/>
  <c r="AO87" i="13" s="1"/>
  <c r="AJ94" i="8"/>
  <c r="AO88" i="13" s="1"/>
  <c r="AJ95" i="8"/>
  <c r="AJ96" i="8"/>
  <c r="AJ97" i="8"/>
  <c r="AO91" i="13" s="1"/>
  <c r="AJ80" i="8"/>
  <c r="AO74" i="13" s="1"/>
  <c r="AJ81" i="8"/>
  <c r="AO75" i="13" s="1"/>
  <c r="AJ82" i="8"/>
  <c r="AO76" i="13" s="1"/>
  <c r="AJ83" i="8"/>
  <c r="AJ84" i="8"/>
  <c r="AO78" i="13" s="1"/>
  <c r="AJ85" i="8"/>
  <c r="AJ86" i="8"/>
  <c r="AJ87" i="8"/>
  <c r="AJ88" i="8"/>
  <c r="AO82" i="13" s="1"/>
  <c r="AJ62" i="8"/>
  <c r="AO56" i="13" s="1"/>
  <c r="V305" i="13" l="1"/>
  <c r="AM305" i="13" s="1"/>
  <c r="A331" i="13"/>
  <c r="A329" i="13"/>
  <c r="A323" i="13"/>
  <c r="A321" i="13"/>
  <c r="A314" i="13"/>
  <c r="A310" i="13"/>
  <c r="A302" i="13"/>
  <c r="A292" i="13"/>
  <c r="A284" i="13"/>
  <c r="A254" i="13"/>
  <c r="A252" i="13"/>
  <c r="A230" i="13"/>
  <c r="A228" i="13"/>
  <c r="AL2" i="10"/>
  <c r="AM437" i="13"/>
  <c r="AM436" i="13"/>
  <c r="AM470" i="13"/>
  <c r="AM454" i="13"/>
  <c r="AM453" i="13"/>
  <c r="AM452" i="13"/>
  <c r="AM450" i="13"/>
  <c r="AM449" i="13"/>
  <c r="AM486" i="13"/>
  <c r="AM485" i="13"/>
  <c r="AM482" i="13"/>
  <c r="AM481" i="13"/>
  <c r="AM478" i="13"/>
  <c r="AM477" i="13"/>
  <c r="AM490" i="13"/>
  <c r="AM489" i="13"/>
  <c r="AM501" i="13"/>
  <c r="AM498" i="13"/>
  <c r="AM497" i="13"/>
  <c r="AM494" i="13"/>
  <c r="AM505" i="13"/>
  <c r="AM502" i="13"/>
  <c r="AM514" i="13"/>
  <c r="AM513" i="13"/>
  <c r="AM510" i="13"/>
  <c r="AM523" i="13"/>
  <c r="AM543" i="13"/>
  <c r="AM555" i="13"/>
  <c r="AM554" i="13"/>
  <c r="AM551" i="13"/>
  <c r="AM550" i="13"/>
  <c r="AM435" i="13"/>
  <c r="AM480" i="13"/>
  <c r="AM476" i="13"/>
  <c r="AM509" i="13"/>
  <c r="AM526" i="13"/>
  <c r="AM522" i="13"/>
  <c r="AM542" i="13"/>
  <c r="AM446" i="13"/>
  <c r="AM442" i="13"/>
  <c r="AM438" i="13"/>
  <c r="AM434" i="13"/>
  <c r="AM430" i="13"/>
  <c r="AM471" i="13"/>
  <c r="AM469" i="13"/>
  <c r="AM468" i="13"/>
  <c r="AM467" i="13"/>
  <c r="AM466" i="13"/>
  <c r="AM465" i="13"/>
  <c r="AM464" i="13"/>
  <c r="AM463" i="13"/>
  <c r="AM462" i="13"/>
  <c r="AM461" i="13"/>
  <c r="AM460" i="13"/>
  <c r="AM459" i="13"/>
  <c r="AM458" i="13"/>
  <c r="AM455" i="13"/>
  <c r="AM451" i="13"/>
  <c r="AM483" i="13"/>
  <c r="AM479" i="13"/>
  <c r="AM475" i="13"/>
  <c r="AM474" i="13"/>
  <c r="AM473" i="13"/>
  <c r="AM472" i="13"/>
  <c r="AM492" i="13"/>
  <c r="AM488" i="13"/>
  <c r="AM500" i="13"/>
  <c r="AM496" i="13"/>
  <c r="AM508" i="13"/>
  <c r="AM507" i="13"/>
  <c r="AM504" i="13"/>
  <c r="AM516" i="13"/>
  <c r="AM512" i="13"/>
  <c r="AM525" i="13"/>
  <c r="AM521" i="13"/>
  <c r="AM519" i="13"/>
  <c r="AM518" i="13"/>
  <c r="AM517" i="13"/>
  <c r="AM549" i="13"/>
  <c r="AM548" i="13"/>
  <c r="AM547" i="13"/>
  <c r="AM545" i="13"/>
  <c r="AM541" i="13"/>
  <c r="AM540" i="13"/>
  <c r="AM539" i="13"/>
  <c r="AM538" i="13"/>
  <c r="AM537" i="13"/>
  <c r="AM536" i="13"/>
  <c r="AM535" i="13"/>
  <c r="AM534" i="13"/>
  <c r="AM533" i="13"/>
  <c r="AM532" i="13"/>
  <c r="AM531" i="13"/>
  <c r="AM530" i="13"/>
  <c r="AM529" i="13"/>
  <c r="AM553" i="13"/>
  <c r="A541" i="13"/>
  <c r="A367" i="13"/>
  <c r="A365" i="13"/>
  <c r="A361" i="13"/>
  <c r="AM447" i="13"/>
  <c r="AM445" i="13"/>
  <c r="AM444" i="13"/>
  <c r="AM443" i="13"/>
  <c r="AM441" i="13"/>
  <c r="AM440" i="13"/>
  <c r="AM439" i="13"/>
  <c r="AM433" i="13"/>
  <c r="AM432" i="13"/>
  <c r="AM431" i="13"/>
  <c r="AM429" i="13"/>
  <c r="AM428" i="13"/>
  <c r="AM427" i="13"/>
  <c r="AM457" i="13"/>
  <c r="AM456" i="13"/>
  <c r="AM493" i="13"/>
  <c r="AM491" i="13"/>
  <c r="AM487" i="13"/>
  <c r="AM499" i="13"/>
  <c r="AM495" i="13"/>
  <c r="AM506" i="13"/>
  <c r="AM503" i="13"/>
  <c r="AM515" i="13"/>
  <c r="AM511" i="13"/>
  <c r="AM524" i="13"/>
  <c r="AM546" i="13"/>
  <c r="AM544" i="13"/>
  <c r="AM528" i="13"/>
  <c r="AM527" i="13"/>
  <c r="AM552" i="13"/>
  <c r="AK126" i="10"/>
  <c r="AK165" i="10"/>
  <c r="AK87" i="10"/>
  <c r="AK48" i="10"/>
  <c r="AJ29" i="4"/>
  <c r="R204" i="13"/>
  <c r="AM204" i="13" s="1"/>
  <c r="AM448" i="13"/>
  <c r="AM520" i="13"/>
  <c r="AM484" i="13"/>
  <c r="A539" i="13"/>
  <c r="A537" i="13"/>
  <c r="A535" i="13"/>
  <c r="A531" i="13"/>
  <c r="A509" i="13"/>
  <c r="A487" i="13"/>
  <c r="A485" i="13"/>
  <c r="A467" i="13"/>
  <c r="A526" i="13"/>
  <c r="A480" i="13"/>
  <c r="A502" i="13"/>
  <c r="A478" i="13"/>
  <c r="A476" i="13"/>
  <c r="A477" i="13"/>
  <c r="A439" i="13"/>
  <c r="A530" i="13"/>
  <c r="A460" i="13"/>
  <c r="A446" i="13"/>
  <c r="A438" i="13"/>
  <c r="A430" i="13"/>
  <c r="A489" i="13"/>
  <c r="A520" i="13"/>
  <c r="A465" i="13"/>
  <c r="A459" i="13"/>
  <c r="A451" i="13"/>
  <c r="A518" i="13"/>
  <c r="A512" i="13"/>
  <c r="A488" i="13"/>
  <c r="A519" i="13"/>
  <c r="A517" i="13"/>
  <c r="A513" i="13"/>
  <c r="A511" i="13"/>
  <c r="A549" i="13"/>
  <c r="A527" i="13"/>
  <c r="A507" i="13"/>
  <c r="A505" i="13"/>
  <c r="A503" i="13"/>
  <c r="A501" i="13"/>
  <c r="A497" i="13"/>
  <c r="A450" i="13"/>
  <c r="A448" i="13"/>
  <c r="A447" i="13"/>
  <c r="A525" i="13"/>
  <c r="A521" i="13"/>
  <c r="A475" i="13"/>
  <c r="A552" i="13"/>
  <c r="A550" i="13"/>
  <c r="A548" i="13"/>
  <c r="A546" i="13"/>
  <c r="A496" i="13"/>
  <c r="A492" i="13"/>
  <c r="A130" i="13"/>
  <c r="A106" i="13"/>
  <c r="A80" i="13"/>
  <c r="A76" i="13"/>
  <c r="A50" i="13"/>
  <c r="A42" i="13"/>
  <c r="A538" i="13"/>
  <c r="A472" i="13"/>
  <c r="A468" i="13"/>
  <c r="A376" i="13"/>
  <c r="A374" i="13"/>
  <c r="A372" i="13"/>
  <c r="A368" i="13"/>
  <c r="A366" i="13"/>
  <c r="A364" i="13"/>
  <c r="A360" i="13"/>
  <c r="A357" i="13"/>
  <c r="A355" i="13"/>
  <c r="A349" i="13"/>
  <c r="A347" i="13"/>
  <c r="A542" i="13"/>
  <c r="A493" i="13"/>
  <c r="A464" i="13"/>
  <c r="A428" i="13"/>
  <c r="A483" i="13"/>
  <c r="A456" i="13"/>
  <c r="A452" i="13"/>
  <c r="A553" i="13"/>
  <c r="A551" i="13"/>
  <c r="A536" i="13"/>
  <c r="A534" i="13"/>
  <c r="A532" i="13"/>
  <c r="A508" i="13"/>
  <c r="A506" i="13"/>
  <c r="A504" i="13"/>
  <c r="A500" i="13"/>
  <c r="A494" i="13"/>
  <c r="A473" i="13"/>
  <c r="A469" i="13"/>
  <c r="A437" i="13"/>
  <c r="A433" i="13"/>
  <c r="A429" i="13"/>
  <c r="A522" i="13"/>
  <c r="A547" i="13"/>
  <c r="A463" i="13"/>
  <c r="A453" i="13"/>
  <c r="AM389" i="13"/>
  <c r="AM377" i="13"/>
  <c r="A554" i="13"/>
  <c r="A533" i="13"/>
  <c r="A545" i="13"/>
  <c r="A543" i="13"/>
  <c r="A523" i="13"/>
  <c r="A515" i="13"/>
  <c r="A495" i="13"/>
  <c r="A484" i="13"/>
  <c r="A471" i="13"/>
  <c r="A458" i="13"/>
  <c r="A454" i="13"/>
  <c r="A444" i="13"/>
  <c r="A442" i="13"/>
  <c r="A440" i="13"/>
  <c r="A498" i="13"/>
  <c r="A491" i="13"/>
  <c r="A482" i="13"/>
  <c r="A461" i="13"/>
  <c r="A436" i="13"/>
  <c r="A434" i="13"/>
  <c r="A432" i="13"/>
  <c r="A335" i="13"/>
  <c r="A528" i="13"/>
  <c r="A409" i="13"/>
  <c r="A385" i="13"/>
  <c r="AM20" i="13"/>
  <c r="AM376" i="13"/>
  <c r="AM425" i="13"/>
  <c r="AM417" i="13"/>
  <c r="AM404" i="13"/>
  <c r="AM396" i="13"/>
  <c r="AM380" i="13"/>
  <c r="A555" i="13"/>
  <c r="A544" i="13"/>
  <c r="A524" i="13"/>
  <c r="A516" i="13"/>
  <c r="A514" i="13"/>
  <c r="A490" i="13"/>
  <c r="A481" i="13"/>
  <c r="A474" i="13"/>
  <c r="A470" i="13"/>
  <c r="A457" i="13"/>
  <c r="A455" i="13"/>
  <c r="A445" i="13"/>
  <c r="A443" i="13"/>
  <c r="A441" i="13"/>
  <c r="A435" i="13"/>
  <c r="A431" i="13"/>
  <c r="A540" i="13"/>
  <c r="A529" i="13"/>
  <c r="A510" i="13"/>
  <c r="A499" i="13"/>
  <c r="A486" i="13"/>
  <c r="A479" i="13"/>
  <c r="A466" i="13"/>
  <c r="A462" i="13"/>
  <c r="A449" i="13"/>
  <c r="A427" i="13"/>
  <c r="A379" i="13"/>
  <c r="A377" i="13"/>
  <c r="A346" i="13"/>
  <c r="A344" i="13"/>
  <c r="A342" i="13"/>
  <c r="A338" i="13"/>
  <c r="AM124" i="13"/>
  <c r="AM116" i="13"/>
  <c r="AM108" i="13"/>
  <c r="AM100" i="13"/>
  <c r="AM92" i="13"/>
  <c r="AM84" i="13"/>
  <c r="AM52" i="13"/>
  <c r="AM44" i="13"/>
  <c r="AM36" i="13"/>
  <c r="AM28" i="13"/>
  <c r="AM190" i="13"/>
  <c r="AM182" i="13"/>
  <c r="AM166" i="13"/>
  <c r="AM150" i="13"/>
  <c r="AM306" i="13"/>
  <c r="AM290" i="13"/>
  <c r="AM282" i="13"/>
  <c r="AM274" i="13"/>
  <c r="AM250" i="13"/>
  <c r="AM234" i="13"/>
  <c r="AM226" i="13"/>
  <c r="AM218" i="13"/>
  <c r="AM210" i="13"/>
  <c r="AM338" i="13"/>
  <c r="A279" i="13"/>
  <c r="A255" i="13"/>
  <c r="A215" i="13"/>
  <c r="A213" i="13"/>
  <c r="A211" i="13"/>
  <c r="A205" i="13"/>
  <c r="A425" i="13"/>
  <c r="A421" i="13"/>
  <c r="A415" i="13"/>
  <c r="A413" i="13"/>
  <c r="A418" i="13"/>
  <c r="A416" i="13"/>
  <c r="A401" i="13"/>
  <c r="A393" i="13"/>
  <c r="AM426" i="13"/>
  <c r="AM424" i="13"/>
  <c r="AM423" i="13"/>
  <c r="AM422" i="13"/>
  <c r="AM421" i="13"/>
  <c r="AM420" i="13"/>
  <c r="AM419" i="13"/>
  <c r="AM418" i="13"/>
  <c r="AM416" i="13"/>
  <c r="AM415" i="13"/>
  <c r="AM414" i="13"/>
  <c r="AM413" i="13"/>
  <c r="AM412" i="13"/>
  <c r="AM411" i="13"/>
  <c r="AM410" i="13"/>
  <c r="AM409" i="13"/>
  <c r="AM408" i="13"/>
  <c r="AM407" i="13"/>
  <c r="AM406" i="13"/>
  <c r="AM405" i="13"/>
  <c r="AM403" i="13"/>
  <c r="AM402" i="13"/>
  <c r="AM401" i="13"/>
  <c r="AM400" i="13"/>
  <c r="AM399" i="13"/>
  <c r="AM398" i="13"/>
  <c r="AM397" i="13"/>
  <c r="AM395" i="13"/>
  <c r="AM394" i="13"/>
  <c r="AM393" i="13"/>
  <c r="AM392" i="13"/>
  <c r="AM391" i="13"/>
  <c r="AM390" i="13"/>
  <c r="AM388" i="13"/>
  <c r="AM387" i="13"/>
  <c r="AM386" i="13"/>
  <c r="AM385" i="13"/>
  <c r="AM384" i="13"/>
  <c r="AM383" i="13"/>
  <c r="AM382" i="13"/>
  <c r="AM381" i="13"/>
  <c r="AM379" i="13"/>
  <c r="AM378" i="13"/>
  <c r="AM158" i="13"/>
  <c r="AM298" i="13"/>
  <c r="A3" i="13"/>
  <c r="A204" i="13"/>
  <c r="A200" i="13"/>
  <c r="A371" i="13"/>
  <c r="A369" i="13"/>
  <c r="A340" i="13"/>
  <c r="AM346" i="13"/>
  <c r="AM242" i="13"/>
  <c r="AM60" i="13"/>
  <c r="A15" i="13"/>
  <c r="A7" i="13"/>
  <c r="A185" i="13"/>
  <c r="A165" i="13"/>
  <c r="A163" i="13"/>
  <c r="A161" i="13"/>
  <c r="A155" i="13"/>
  <c r="A153" i="13"/>
  <c r="A139" i="13"/>
  <c r="A107" i="13"/>
  <c r="A103" i="13"/>
  <c r="A101" i="13"/>
  <c r="A99" i="13"/>
  <c r="A87" i="13"/>
  <c r="A85" i="13"/>
  <c r="A75" i="13"/>
  <c r="A71" i="13"/>
  <c r="A69" i="13"/>
  <c r="A67" i="13"/>
  <c r="A55" i="13"/>
  <c r="A53" i="13"/>
  <c r="A51" i="13"/>
  <c r="A47" i="13"/>
  <c r="A45" i="13"/>
  <c r="A43" i="13"/>
  <c r="A408" i="13"/>
  <c r="A406" i="13"/>
  <c r="A404" i="13"/>
  <c r="A400" i="13"/>
  <c r="A398" i="13"/>
  <c r="A396" i="13"/>
  <c r="A392" i="13"/>
  <c r="A390" i="13"/>
  <c r="A388" i="13"/>
  <c r="AM368" i="13"/>
  <c r="AM360" i="13"/>
  <c r="AM174" i="13"/>
  <c r="A303" i="13"/>
  <c r="A287" i="13"/>
  <c r="A239" i="13"/>
  <c r="A223" i="13"/>
  <c r="A199" i="13"/>
  <c r="A197" i="13"/>
  <c r="A334" i="13"/>
  <c r="A4" i="13"/>
  <c r="AM76" i="13"/>
  <c r="AM12" i="13"/>
  <c r="AM142" i="13"/>
  <c r="AM205" i="13"/>
  <c r="AM266" i="13"/>
  <c r="A426" i="13"/>
  <c r="A424" i="13"/>
  <c r="A422" i="13"/>
  <c r="A414" i="13"/>
  <c r="A411" i="13"/>
  <c r="A341" i="13"/>
  <c r="A339" i="13"/>
  <c r="AM331" i="13"/>
  <c r="AM327" i="13"/>
  <c r="AM322" i="13"/>
  <c r="AM319" i="13"/>
  <c r="A182" i="13"/>
  <c r="A180" i="13"/>
  <c r="A162" i="13"/>
  <c r="A150" i="13"/>
  <c r="A148" i="13"/>
  <c r="A146" i="13"/>
  <c r="A122" i="13"/>
  <c r="A26" i="13"/>
  <c r="AM68" i="13"/>
  <c r="AM4" i="13"/>
  <c r="AM198" i="13"/>
  <c r="AM134" i="13"/>
  <c r="AM258" i="13"/>
  <c r="A403" i="13"/>
  <c r="A395" i="13"/>
  <c r="A387" i="13"/>
  <c r="A301" i="13"/>
  <c r="AM118" i="13"/>
  <c r="AM115" i="13"/>
  <c r="AM111" i="13"/>
  <c r="AM109" i="13"/>
  <c r="AM104" i="13"/>
  <c r="AM102" i="13"/>
  <c r="AM98" i="13"/>
  <c r="AM94" i="13"/>
  <c r="AM85" i="13"/>
  <c r="AM72" i="13"/>
  <c r="AM61" i="13"/>
  <c r="AM58" i="13"/>
  <c r="AM53" i="13"/>
  <c r="AM50" i="13"/>
  <c r="AM21" i="13"/>
  <c r="AM11" i="13"/>
  <c r="AM373" i="13"/>
  <c r="AM367" i="13"/>
  <c r="AM366" i="13"/>
  <c r="AM365" i="13"/>
  <c r="AM359" i="13"/>
  <c r="AM357" i="13"/>
  <c r="A386" i="13"/>
  <c r="A363" i="13"/>
  <c r="A332" i="13"/>
  <c r="A324" i="13"/>
  <c r="A307" i="13"/>
  <c r="AM126" i="13"/>
  <c r="AM123" i="13"/>
  <c r="AM113" i="13"/>
  <c r="AM110" i="13"/>
  <c r="AM105" i="13"/>
  <c r="AM99" i="13"/>
  <c r="AM96" i="13"/>
  <c r="AM87" i="13"/>
  <c r="AM79" i="13"/>
  <c r="AM78" i="13"/>
  <c r="AM70" i="13"/>
  <c r="AM67" i="13"/>
  <c r="AM56" i="13"/>
  <c r="AM54" i="13"/>
  <c r="AM48" i="13"/>
  <c r="AM45" i="13"/>
  <c r="AM42" i="13"/>
  <c r="AM37" i="13"/>
  <c r="AM33" i="13"/>
  <c r="AM31" i="13"/>
  <c r="AM30" i="13"/>
  <c r="AM27" i="13"/>
  <c r="AM26" i="13"/>
  <c r="AM23" i="13"/>
  <c r="AM16" i="13"/>
  <c r="AM13" i="13"/>
  <c r="AM9" i="13"/>
  <c r="AM7" i="13"/>
  <c r="AM5" i="13"/>
  <c r="A108" i="13"/>
  <c r="A68" i="13"/>
  <c r="A58" i="13"/>
  <c r="A38" i="13"/>
  <c r="A30" i="13"/>
  <c r="A277" i="13"/>
  <c r="A14" i="13"/>
  <c r="A6" i="13"/>
  <c r="A175" i="13"/>
  <c r="A171" i="13"/>
  <c r="A143" i="13"/>
  <c r="A22" i="13"/>
  <c r="A20" i="13"/>
  <c r="A247" i="13"/>
  <c r="A245" i="13"/>
  <c r="A237" i="13"/>
  <c r="A231" i="13"/>
  <c r="A227" i="13"/>
  <c r="A207" i="13"/>
  <c r="A384" i="13"/>
  <c r="A382" i="13"/>
  <c r="A380" i="13"/>
  <c r="A326" i="13"/>
  <c r="A311" i="13"/>
  <c r="A299" i="13"/>
  <c r="A190" i="13"/>
  <c r="AM122" i="13"/>
  <c r="AM119" i="13"/>
  <c r="AM112" i="13"/>
  <c r="AM103" i="13"/>
  <c r="AM97" i="13"/>
  <c r="AM93" i="13"/>
  <c r="AM82" i="13"/>
  <c r="AM80" i="13"/>
  <c r="AM77" i="13"/>
  <c r="AM66" i="13"/>
  <c r="AM62" i="13"/>
  <c r="AM49" i="13"/>
  <c r="AM43" i="13"/>
  <c r="AM41" i="13"/>
  <c r="AM39" i="13"/>
  <c r="AM17" i="13"/>
  <c r="AM15" i="13"/>
  <c r="AM8" i="13"/>
  <c r="A116" i="13"/>
  <c r="A70" i="13"/>
  <c r="AM313" i="13"/>
  <c r="A295" i="13"/>
  <c r="A192" i="13"/>
  <c r="AM120" i="13"/>
  <c r="AM114" i="13"/>
  <c r="AM106" i="13"/>
  <c r="AM91" i="13"/>
  <c r="AM89" i="13"/>
  <c r="AM83" i="13"/>
  <c r="AM73" i="13"/>
  <c r="AM71" i="13"/>
  <c r="AM69" i="13"/>
  <c r="AM63" i="13"/>
  <c r="AM59" i="13"/>
  <c r="AM57" i="13"/>
  <c r="AM46" i="13"/>
  <c r="AM35" i="13"/>
  <c r="AM32" i="13"/>
  <c r="AM24" i="13"/>
  <c r="AM18" i="13"/>
  <c r="AM10" i="13"/>
  <c r="AM6" i="13"/>
  <c r="AM3" i="13"/>
  <c r="A114" i="13"/>
  <c r="A90" i="13"/>
  <c r="A28" i="13"/>
  <c r="A269" i="13"/>
  <c r="A259" i="13"/>
  <c r="A137" i="13"/>
  <c r="A131" i="13"/>
  <c r="A115" i="13"/>
  <c r="A113" i="13"/>
  <c r="A97" i="13"/>
  <c r="A65" i="13"/>
  <c r="A276" i="13"/>
  <c r="A268" i="13"/>
  <c r="A262" i="13"/>
  <c r="AM128" i="13"/>
  <c r="AM203" i="13"/>
  <c r="AM202" i="13"/>
  <c r="AM201" i="13"/>
  <c r="AM200" i="13"/>
  <c r="AM199" i="13"/>
  <c r="AM197" i="13"/>
  <c r="AM196" i="13"/>
  <c r="AM195" i="13"/>
  <c r="AM194" i="13"/>
  <c r="AM193" i="13"/>
  <c r="AM192" i="13"/>
  <c r="AM191" i="13"/>
  <c r="AM189" i="13"/>
  <c r="AM188" i="13"/>
  <c r="AM187" i="13"/>
  <c r="AM186" i="13"/>
  <c r="AM185" i="13"/>
  <c r="AM184" i="13"/>
  <c r="AM183" i="13"/>
  <c r="AM181" i="13"/>
  <c r="AM180" i="13"/>
  <c r="AM179" i="13"/>
  <c r="AM178" i="13"/>
  <c r="AM177" i="13"/>
  <c r="AM176" i="13"/>
  <c r="AM175" i="13"/>
  <c r="AM173" i="13"/>
  <c r="AM172" i="13"/>
  <c r="AM171" i="13"/>
  <c r="AM170" i="13"/>
  <c r="AM169" i="13"/>
  <c r="AM168" i="13"/>
  <c r="AM167" i="13"/>
  <c r="AM165" i="13"/>
  <c r="AM164" i="13"/>
  <c r="AM163" i="13"/>
  <c r="AM162" i="13"/>
  <c r="AM161" i="13"/>
  <c r="AM160" i="13"/>
  <c r="AM159" i="13"/>
  <c r="AM157" i="13"/>
  <c r="AM156" i="13"/>
  <c r="AM155" i="13"/>
  <c r="AM154" i="13"/>
  <c r="AM153" i="13"/>
  <c r="AM152" i="13"/>
  <c r="AM151" i="13"/>
  <c r="AM149" i="13"/>
  <c r="AM148" i="13"/>
  <c r="AM147" i="13"/>
  <c r="AM146" i="13"/>
  <c r="AM145" i="13"/>
  <c r="AM144" i="13"/>
  <c r="AM143" i="13"/>
  <c r="AM141" i="13"/>
  <c r="AM140" i="13"/>
  <c r="AM139" i="13"/>
  <c r="AM138" i="13"/>
  <c r="AM137" i="13"/>
  <c r="AM136" i="13"/>
  <c r="AM135" i="13"/>
  <c r="AM133" i="13"/>
  <c r="AM132" i="13"/>
  <c r="AM131" i="13"/>
  <c r="AM130" i="13"/>
  <c r="AM129" i="13"/>
  <c r="AM312" i="13"/>
  <c r="AM311" i="13"/>
  <c r="AM310" i="13"/>
  <c r="AM309" i="13"/>
  <c r="AM308" i="13"/>
  <c r="AM307" i="13"/>
  <c r="AM304" i="13"/>
  <c r="AM303" i="13"/>
  <c r="AM302" i="13"/>
  <c r="AM301" i="13"/>
  <c r="AM300" i="13"/>
  <c r="AM299" i="13"/>
  <c r="AM297" i="13"/>
  <c r="AM296" i="13"/>
  <c r="AM295" i="13"/>
  <c r="AM294" i="13"/>
  <c r="AM293" i="13"/>
  <c r="AM292" i="13"/>
  <c r="AM291" i="13"/>
  <c r="AM289" i="13"/>
  <c r="AM288" i="13"/>
  <c r="AM287" i="13"/>
  <c r="AM286" i="13"/>
  <c r="AM285" i="13"/>
  <c r="AM284" i="13"/>
  <c r="AM283" i="13"/>
  <c r="AM281" i="13"/>
  <c r="AM280" i="13"/>
  <c r="AM279" i="13"/>
  <c r="AM278" i="13"/>
  <c r="AM277" i="13"/>
  <c r="AM276" i="13"/>
  <c r="AM275" i="13"/>
  <c r="AM273" i="13"/>
  <c r="AM272" i="13"/>
  <c r="AM271" i="13"/>
  <c r="AM270" i="13"/>
  <c r="AM269" i="13"/>
  <c r="AM268" i="13"/>
  <c r="AM267" i="13"/>
  <c r="AM265" i="13"/>
  <c r="AM264" i="13"/>
  <c r="AM263" i="13"/>
  <c r="AM262" i="13"/>
  <c r="AM261" i="13"/>
  <c r="AM260" i="13"/>
  <c r="AM259" i="13"/>
  <c r="AM257" i="13"/>
  <c r="AM256" i="13"/>
  <c r="AM255" i="13"/>
  <c r="AM254" i="13"/>
  <c r="A399" i="13"/>
  <c r="A397" i="13"/>
  <c r="AM354" i="13"/>
  <c r="A124" i="13"/>
  <c r="A320" i="13"/>
  <c r="A309" i="13"/>
  <c r="AM125" i="13"/>
  <c r="AM121" i="13"/>
  <c r="AM117" i="13"/>
  <c r="AM107" i="13"/>
  <c r="AM101" i="13"/>
  <c r="AM95" i="13"/>
  <c r="AM90" i="13"/>
  <c r="AM88" i="13"/>
  <c r="AM86" i="13"/>
  <c r="AM81" i="13"/>
  <c r="AM75" i="13"/>
  <c r="AM74" i="13"/>
  <c r="AM65" i="13"/>
  <c r="AM64" i="13"/>
  <c r="AM55" i="13"/>
  <c r="AM51" i="13"/>
  <c r="AM47" i="13"/>
  <c r="AM40" i="13"/>
  <c r="AM38" i="13"/>
  <c r="AM34" i="13"/>
  <c r="AM29" i="13"/>
  <c r="AM25" i="13"/>
  <c r="AM22" i="13"/>
  <c r="AM19" i="13"/>
  <c r="AM14" i="13"/>
  <c r="A118" i="13"/>
  <c r="A98" i="13"/>
  <c r="A66" i="13"/>
  <c r="A36" i="13"/>
  <c r="A275" i="13"/>
  <c r="A263" i="13"/>
  <c r="A11" i="13"/>
  <c r="A12" i="13"/>
  <c r="A168" i="13"/>
  <c r="A160" i="13"/>
  <c r="A23" i="13"/>
  <c r="A21" i="13"/>
  <c r="A214" i="13"/>
  <c r="A206" i="13"/>
  <c r="AM127" i="13"/>
  <c r="AM206" i="13"/>
  <c r="A354" i="13"/>
  <c r="A352" i="13"/>
  <c r="A350" i="13"/>
  <c r="AM332" i="13"/>
  <c r="AM323" i="13"/>
  <c r="AM314" i="13"/>
  <c r="AM333" i="13"/>
  <c r="AM324" i="13"/>
  <c r="AM315" i="13"/>
  <c r="A420" i="13"/>
  <c r="A410" i="13"/>
  <c r="A391" i="13"/>
  <c r="A389" i="13"/>
  <c r="A378" i="13"/>
  <c r="A359" i="13"/>
  <c r="A356" i="13"/>
  <c r="A348" i="13"/>
  <c r="AM326" i="13"/>
  <c r="AM325" i="13"/>
  <c r="AM317" i="13"/>
  <c r="AM318" i="13"/>
  <c r="AM253" i="13"/>
  <c r="AM252" i="13"/>
  <c r="AM251" i="13"/>
  <c r="AM249" i="13"/>
  <c r="AM248" i="13"/>
  <c r="AM247" i="13"/>
  <c r="AM246" i="13"/>
  <c r="AM245" i="13"/>
  <c r="AM244" i="13"/>
  <c r="AM243" i="13"/>
  <c r="AM241" i="13"/>
  <c r="AM240" i="13"/>
  <c r="AM239" i="13"/>
  <c r="AM238" i="13"/>
  <c r="AM237" i="13"/>
  <c r="AM236" i="13"/>
  <c r="AM235" i="13"/>
  <c r="AM233" i="13"/>
  <c r="AM232" i="13"/>
  <c r="AM231" i="13"/>
  <c r="AM230" i="13"/>
  <c r="AM229" i="13"/>
  <c r="AM228" i="13"/>
  <c r="AM227" i="13"/>
  <c r="AM225" i="13"/>
  <c r="AM224" i="13"/>
  <c r="AM223" i="13"/>
  <c r="AM222" i="13"/>
  <c r="AM221" i="13"/>
  <c r="AM220" i="13"/>
  <c r="AM219" i="13"/>
  <c r="AM217" i="13"/>
  <c r="AM216" i="13"/>
  <c r="AM215" i="13"/>
  <c r="AM214" i="13"/>
  <c r="AM213" i="13"/>
  <c r="AM212" i="13"/>
  <c r="AM211" i="13"/>
  <c r="AM209" i="13"/>
  <c r="AM208" i="13"/>
  <c r="AM207" i="13"/>
  <c r="A423" i="13"/>
  <c r="A412" i="13"/>
  <c r="A402" i="13"/>
  <c r="A383" i="13"/>
  <c r="A381" i="13"/>
  <c r="A370" i="13"/>
  <c r="A353" i="13"/>
  <c r="A351" i="13"/>
  <c r="AM372" i="13"/>
  <c r="AM371" i="13"/>
  <c r="AM370" i="13"/>
  <c r="AM369" i="13"/>
  <c r="AM364" i="13"/>
  <c r="AM363" i="13"/>
  <c r="AM362" i="13"/>
  <c r="AM361" i="13"/>
  <c r="AM356" i="13"/>
  <c r="AM355" i="13"/>
  <c r="AM353" i="13"/>
  <c r="AM352" i="13"/>
  <c r="AM351" i="13"/>
  <c r="AM350" i="13"/>
  <c r="AM349" i="13"/>
  <c r="AM348" i="13"/>
  <c r="AM347" i="13"/>
  <c r="AM345" i="13"/>
  <c r="AM344" i="13"/>
  <c r="AM343" i="13"/>
  <c r="AM342" i="13"/>
  <c r="AM341" i="13"/>
  <c r="AM340" i="13"/>
  <c r="AM339" i="13"/>
  <c r="AM336" i="13"/>
  <c r="AM335" i="13"/>
  <c r="AM334" i="13"/>
  <c r="AM328" i="13"/>
  <c r="AM329" i="13"/>
  <c r="AM320" i="13"/>
  <c r="AM375" i="13"/>
  <c r="AM374" i="13"/>
  <c r="A419" i="13"/>
  <c r="A417" i="13"/>
  <c r="A407" i="13"/>
  <c r="A405" i="13"/>
  <c r="A394" i="13"/>
  <c r="A375" i="13"/>
  <c r="A373" i="13"/>
  <c r="A362" i="13"/>
  <c r="A345" i="13"/>
  <c r="A343" i="13"/>
  <c r="AM330" i="13"/>
  <c r="AM321" i="13"/>
  <c r="AM2" i="13"/>
  <c r="A2" i="13"/>
  <c r="A13" i="13"/>
  <c r="A5" i="13"/>
  <c r="A170" i="13"/>
  <c r="A129" i="13"/>
  <c r="A123" i="13"/>
  <c r="A86" i="13"/>
  <c r="A84" i="13"/>
  <c r="A82" i="13"/>
  <c r="A74" i="13"/>
  <c r="A39" i="13"/>
  <c r="A37" i="13"/>
  <c r="A35" i="13"/>
  <c r="A31" i="13"/>
  <c r="A29" i="13"/>
  <c r="A27" i="13"/>
  <c r="A318" i="13"/>
  <c r="A315" i="13"/>
  <c r="A294" i="13"/>
  <c r="A291" i="13"/>
  <c r="A286" i="13"/>
  <c r="A283" i="13"/>
  <c r="A261" i="13"/>
  <c r="A220" i="13"/>
  <c r="A187" i="13"/>
  <c r="A154" i="13"/>
  <c r="A144" i="13"/>
  <c r="A119" i="13"/>
  <c r="A117" i="13"/>
  <c r="A64" i="13"/>
  <c r="A60" i="13"/>
  <c r="A19" i="13"/>
  <c r="A308" i="13"/>
  <c r="A300" i="13"/>
  <c r="A278" i="13"/>
  <c r="A270" i="13"/>
  <c r="A267" i="13"/>
  <c r="A253" i="13"/>
  <c r="A212" i="13"/>
  <c r="A198" i="13"/>
  <c r="A8" i="13"/>
  <c r="A10" i="13"/>
  <c r="A181" i="13"/>
  <c r="A179" i="13"/>
  <c r="A177" i="13"/>
  <c r="A169" i="13"/>
  <c r="A138" i="13"/>
  <c r="A134" i="13"/>
  <c r="A132" i="13"/>
  <c r="A128" i="13"/>
  <c r="A91" i="13"/>
  <c r="A83" i="13"/>
  <c r="A81" i="13"/>
  <c r="A54" i="13"/>
  <c r="A52" i="13"/>
  <c r="A46" i="13"/>
  <c r="A44" i="13"/>
  <c r="A34" i="13"/>
  <c r="A251" i="13"/>
  <c r="A229" i="13"/>
  <c r="A196" i="13"/>
  <c r="A9" i="13"/>
  <c r="A159" i="13"/>
  <c r="A112" i="13"/>
  <c r="A18" i="13"/>
  <c r="A271" i="13"/>
  <c r="A260" i="13"/>
  <c r="A246" i="13"/>
  <c r="A243" i="13"/>
  <c r="A238" i="13"/>
  <c r="A235" i="13"/>
  <c r="A221" i="13"/>
  <c r="A191" i="13"/>
  <c r="A188" i="13"/>
  <c r="A186" i="13"/>
  <c r="A178" i="13"/>
  <c r="A176" i="13"/>
  <c r="A149" i="13"/>
  <c r="A147" i="13"/>
  <c r="A145" i="13"/>
  <c r="A135" i="13"/>
  <c r="A102" i="13"/>
  <c r="A100" i="13"/>
  <c r="A96" i="13"/>
  <c r="A92" i="13"/>
  <c r="A59" i="13"/>
  <c r="A328" i="13"/>
  <c r="A293" i="13"/>
  <c r="A285" i="13"/>
  <c r="A244" i="13"/>
  <c r="A236" i="13"/>
  <c r="A222" i="13"/>
  <c r="A219" i="13"/>
  <c r="A157" i="13"/>
  <c r="A126" i="13"/>
  <c r="A104" i="13"/>
  <c r="A95" i="13"/>
  <c r="A93" i="13"/>
  <c r="A73" i="13"/>
  <c r="A62" i="13"/>
  <c r="A49" i="13"/>
  <c r="A32" i="13"/>
  <c r="A17" i="13"/>
  <c r="A330" i="13"/>
  <c r="A312" i="13"/>
  <c r="A306" i="13"/>
  <c r="A297" i="13"/>
  <c r="A280" i="13"/>
  <c r="A274" i="13"/>
  <c r="A265" i="13"/>
  <c r="A248" i="13"/>
  <c r="A242" i="13"/>
  <c r="A233" i="13"/>
  <c r="A216" i="13"/>
  <c r="A210" i="13"/>
  <c r="A202" i="13"/>
  <c r="A166" i="13"/>
  <c r="A164" i="13"/>
  <c r="A133" i="13"/>
  <c r="A184" i="13"/>
  <c r="A173" i="13"/>
  <c r="A151" i="13"/>
  <c r="A142" i="13"/>
  <c r="A140" i="13"/>
  <c r="A120" i="13"/>
  <c r="A111" i="13"/>
  <c r="A109" i="13"/>
  <c r="A89" i="13"/>
  <c r="A78" i="13"/>
  <c r="A56" i="13"/>
  <c r="A41" i="13"/>
  <c r="A24" i="13"/>
  <c r="A333" i="13"/>
  <c r="A322" i="13"/>
  <c r="A304" i="13"/>
  <c r="A298" i="13"/>
  <c r="A289" i="13"/>
  <c r="A272" i="13"/>
  <c r="A266" i="13"/>
  <c r="A257" i="13"/>
  <c r="A240" i="13"/>
  <c r="A234" i="13"/>
  <c r="A225" i="13"/>
  <c r="A208" i="13"/>
  <c r="A203" i="13"/>
  <c r="A194" i="13"/>
  <c r="A167" i="13"/>
  <c r="A158" i="13"/>
  <c r="A156" i="13"/>
  <c r="A136" i="13"/>
  <c r="A127" i="13"/>
  <c r="A125" i="13"/>
  <c r="A105" i="13"/>
  <c r="A94" i="13"/>
  <c r="A72" i="13"/>
  <c r="A63" i="13"/>
  <c r="A61" i="13"/>
  <c r="A48" i="13"/>
  <c r="A33" i="13"/>
  <c r="A16" i="13"/>
  <c r="A327" i="13"/>
  <c r="A325" i="13"/>
  <c r="A313" i="13"/>
  <c r="A296" i="13"/>
  <c r="A290" i="13"/>
  <c r="A281" i="13"/>
  <c r="A264" i="13"/>
  <c r="A258" i="13"/>
  <c r="A249" i="13"/>
  <c r="A232" i="13"/>
  <c r="A226" i="13"/>
  <c r="A217" i="13"/>
  <c r="A201" i="13"/>
  <c r="A195" i="13"/>
  <c r="A189" i="13"/>
  <c r="A183" i="13"/>
  <c r="A174" i="13"/>
  <c r="A172" i="13"/>
  <c r="A152" i="13"/>
  <c r="A141" i="13"/>
  <c r="A121" i="13"/>
  <c r="A110" i="13"/>
  <c r="A88" i="13"/>
  <c r="A79" i="13"/>
  <c r="A77" i="13"/>
  <c r="A57" i="13"/>
  <c r="A40" i="13"/>
  <c r="A25" i="13"/>
  <c r="A319" i="13"/>
  <c r="A317" i="13"/>
  <c r="A305" i="13"/>
  <c r="A288" i="13"/>
  <c r="A282" i="13"/>
  <c r="A273" i="13"/>
  <c r="A256" i="13"/>
  <c r="A250" i="13"/>
  <c r="A241" i="13"/>
  <c r="A224" i="13"/>
  <c r="A218" i="13"/>
  <c r="A209" i="13"/>
  <c r="A193" i="13"/>
  <c r="A336" i="13"/>
  <c r="AL2" i="4"/>
  <c r="AI186" i="10"/>
  <c r="AI147" i="10"/>
  <c r="AI161" i="10"/>
  <c r="AI108" i="10"/>
  <c r="AI83" i="10"/>
  <c r="AK8" i="10"/>
  <c r="AL162" i="10" l="1"/>
  <c r="AL84" i="10"/>
  <c r="P84" i="10" s="1"/>
  <c r="AL8" i="10"/>
  <c r="AL5" i="10"/>
  <c r="AL123" i="10"/>
  <c r="P123" i="10" s="1"/>
  <c r="AL45" i="10"/>
  <c r="B202" i="10"/>
  <c r="AO333" i="13"/>
  <c r="AJ63" i="8" l="1"/>
  <c r="AO57" i="13" s="1"/>
  <c r="AJ64" i="8"/>
  <c r="AO58" i="13" s="1"/>
  <c r="AJ65" i="8"/>
  <c r="AJ66" i="8"/>
  <c r="AO60" i="13" s="1"/>
  <c r="AJ67" i="8"/>
  <c r="AO61" i="13" s="1"/>
  <c r="AJ68" i="8"/>
  <c r="AJ69" i="8"/>
  <c r="AJ70" i="8"/>
  <c r="AO64" i="13" s="1"/>
  <c r="AJ54" i="8"/>
  <c r="AO48" i="13" s="1"/>
  <c r="AJ55" i="8"/>
  <c r="AO49" i="13" s="1"/>
  <c r="AJ56" i="8"/>
  <c r="AJ57" i="8"/>
  <c r="AO51" i="13" s="1"/>
  <c r="AJ58" i="8"/>
  <c r="AO52" i="13" s="1"/>
  <c r="AJ59" i="8"/>
  <c r="AJ60" i="8"/>
  <c r="AJ61" i="8"/>
  <c r="AO55" i="13" s="1"/>
  <c r="AJ53" i="8"/>
  <c r="AO47" i="13" s="1"/>
  <c r="AJ44" i="8"/>
  <c r="AO38" i="13" s="1"/>
  <c r="AJ36" i="8"/>
  <c r="AO30" i="13" s="1"/>
  <c r="AJ37" i="8"/>
  <c r="AO31" i="13" s="1"/>
  <c r="AJ38" i="8"/>
  <c r="AJ39" i="8"/>
  <c r="AO33" i="13" s="1"/>
  <c r="AJ40" i="8"/>
  <c r="AO34" i="13" s="1"/>
  <c r="AJ41" i="8"/>
  <c r="AJ42" i="8"/>
  <c r="AJ43" i="8"/>
  <c r="AO37" i="13" s="1"/>
  <c r="AJ35" i="8"/>
  <c r="AO29" i="13" s="1"/>
  <c r="AJ8" i="8"/>
  <c r="AO2" i="13" s="1"/>
  <c r="AJ45" i="8"/>
  <c r="AO39" i="13" s="1"/>
  <c r="AJ46" i="8"/>
  <c r="AO40" i="13" s="1"/>
  <c r="AJ47" i="8"/>
  <c r="AO41" i="13" s="1"/>
  <c r="AJ48" i="8"/>
  <c r="AO42" i="13" s="1"/>
  <c r="AJ49" i="8"/>
  <c r="AO43" i="13" s="1"/>
  <c r="AJ50" i="8"/>
  <c r="AO44" i="13" s="1"/>
  <c r="AJ51" i="8"/>
  <c r="AO45" i="13" s="1"/>
  <c r="AJ52" i="8"/>
  <c r="AO46" i="13" s="1"/>
  <c r="AJ21" i="8"/>
  <c r="AO15" i="13" s="1"/>
  <c r="AJ20" i="8"/>
  <c r="AO14" i="13" s="1"/>
  <c r="AJ18" i="8"/>
  <c r="AO12" i="13" s="1"/>
  <c r="AJ19" i="8"/>
  <c r="AO13" i="13" s="1"/>
  <c r="AJ22" i="8"/>
  <c r="AO16" i="13" s="1"/>
  <c r="AJ23" i="8"/>
  <c r="AO17" i="13" s="1"/>
  <c r="AJ24" i="8"/>
  <c r="AO18" i="13" s="1"/>
  <c r="AJ25" i="8"/>
  <c r="AO19" i="13" s="1"/>
  <c r="AJ17" i="8"/>
  <c r="AO11" i="13" s="1"/>
  <c r="AK285" i="8"/>
  <c r="AK267" i="8"/>
  <c r="AK249" i="8"/>
  <c r="AK231" i="8"/>
  <c r="AK213" i="8"/>
  <c r="AK184" i="8"/>
  <c r="AK166" i="8"/>
  <c r="AK148" i="8"/>
  <c r="AK135" i="8"/>
  <c r="AK116" i="8"/>
  <c r="AK98" i="8"/>
  <c r="AK80" i="8"/>
  <c r="AJ16" i="8"/>
  <c r="AO10" i="13" s="1"/>
  <c r="AJ9" i="8"/>
  <c r="AO3" i="13" s="1"/>
  <c r="AJ10" i="8"/>
  <c r="AO4" i="13" s="1"/>
  <c r="AJ11" i="8"/>
  <c r="AJ12" i="8"/>
  <c r="AO6" i="13" s="1"/>
  <c r="AJ13" i="8"/>
  <c r="AO7" i="13" s="1"/>
  <c r="AJ14" i="8"/>
  <c r="AJ15" i="8"/>
  <c r="AH77" i="4"/>
  <c r="AG77" i="4"/>
  <c r="AF77" i="4"/>
  <c r="AE77" i="4"/>
  <c r="AD77" i="4"/>
  <c r="AC77" i="4"/>
  <c r="AI77" i="4"/>
  <c r="AI76" i="4"/>
  <c r="AI75" i="4"/>
  <c r="AI74" i="4"/>
  <c r="AI73" i="4"/>
  <c r="AI72" i="4"/>
  <c r="AI71" i="4"/>
  <c r="AI70" i="4"/>
  <c r="AI69" i="4"/>
  <c r="AI68" i="4"/>
  <c r="AI67" i="4"/>
  <c r="AI66" i="4"/>
  <c r="AJ65" i="4"/>
  <c r="AI65" i="4"/>
  <c r="AJ64" i="4"/>
  <c r="AO362" i="13" s="1"/>
  <c r="AI64" i="4"/>
  <c r="AJ63" i="4"/>
  <c r="AO361" i="13" s="1"/>
  <c r="AI63" i="4"/>
  <c r="AJ62" i="4"/>
  <c r="AO360" i="13" s="1"/>
  <c r="AI62" i="4"/>
  <c r="AO359" i="13"/>
  <c r="AI61" i="4"/>
  <c r="AJ59" i="4"/>
  <c r="AO357" i="13" s="1"/>
  <c r="AI59" i="4"/>
  <c r="AI58" i="4"/>
  <c r="AJ57" i="4"/>
  <c r="AI57" i="4"/>
  <c r="AH53" i="4"/>
  <c r="AG53" i="4"/>
  <c r="AF53" i="4"/>
  <c r="AE53" i="4"/>
  <c r="AD53" i="4"/>
  <c r="AC53" i="4"/>
  <c r="AI53" i="4"/>
  <c r="AI52" i="4"/>
  <c r="AI51" i="4"/>
  <c r="AI50" i="4"/>
  <c r="AI49" i="4"/>
  <c r="AI48" i="4"/>
  <c r="AI47" i="4"/>
  <c r="AI46" i="4"/>
  <c r="AI45" i="4"/>
  <c r="AI44" i="4"/>
  <c r="AI43" i="4"/>
  <c r="AI42" i="4"/>
  <c r="AJ41" i="4"/>
  <c r="AI41" i="4"/>
  <c r="AJ40" i="4"/>
  <c r="AO341" i="13" s="1"/>
  <c r="AI40" i="4"/>
  <c r="AJ39" i="4"/>
  <c r="AO340" i="13" s="1"/>
  <c r="AI39" i="4"/>
  <c r="AJ38" i="4"/>
  <c r="AO339" i="13" s="1"/>
  <c r="AI38" i="4"/>
  <c r="AO338" i="13"/>
  <c r="AI37" i="4"/>
  <c r="AJ35" i="4"/>
  <c r="AO336" i="13" s="1"/>
  <c r="AI35" i="4"/>
  <c r="AI34" i="4"/>
  <c r="AJ33" i="4"/>
  <c r="AI33" i="4"/>
  <c r="AJ17" i="4"/>
  <c r="AJ15" i="4"/>
  <c r="AJ16" i="4"/>
  <c r="AO320" i="13" s="1"/>
  <c r="AJ9" i="4"/>
  <c r="AO313" i="13" s="1"/>
  <c r="AO319" i="13" l="1"/>
  <c r="AO334" i="13"/>
  <c r="AK33" i="4"/>
  <c r="AO355" i="13"/>
  <c r="AK57" i="4"/>
  <c r="P45" i="10"/>
  <c r="P8" i="10"/>
  <c r="AK62" i="8"/>
  <c r="AK26" i="8"/>
  <c r="AK44" i="8"/>
  <c r="AK8" i="8"/>
  <c r="P162" i="10"/>
  <c r="AO318" i="13"/>
  <c r="AO315" i="13"/>
  <c r="AI21" i="4"/>
  <c r="AI20" i="4"/>
  <c r="AI19" i="4"/>
  <c r="AI18" i="4"/>
  <c r="AI17" i="4"/>
  <c r="AK9" i="4" l="1"/>
  <c r="AJ3" i="4" s="1"/>
  <c r="B322" i="8"/>
  <c r="P5" i="10"/>
  <c r="AJ3" i="8"/>
  <c r="AI11" i="10"/>
  <c r="AI13" i="10"/>
  <c r="AI14" i="10"/>
  <c r="AI15" i="10"/>
  <c r="AI16" i="10"/>
  <c r="AI17" i="10"/>
  <c r="AI18" i="10"/>
  <c r="AI19" i="10"/>
  <c r="AI20" i="10"/>
  <c r="AI21" i="10"/>
  <c r="AI22" i="10"/>
  <c r="AI23" i="10"/>
  <c r="AI24" i="10"/>
  <c r="AI25" i="10"/>
  <c r="AI26" i="10"/>
  <c r="AI27" i="10"/>
  <c r="AI28" i="10"/>
  <c r="AI30" i="10"/>
  <c r="AI31" i="10"/>
  <c r="AI32" i="10"/>
  <c r="AI33" i="10"/>
  <c r="AI34" i="10"/>
  <c r="AI35" i="10"/>
  <c r="AI36" i="10"/>
  <c r="AI37" i="10"/>
  <c r="AI38" i="10"/>
  <c r="AI39" i="10"/>
  <c r="AI40" i="10"/>
  <c r="AI41" i="10"/>
  <c r="AI42" i="10"/>
  <c r="AI44" i="10"/>
  <c r="AJ3" i="10"/>
  <c r="AI10" i="10"/>
  <c r="AI9" i="10"/>
  <c r="B4" i="10"/>
  <c r="AI42" i="8"/>
  <c r="AI43" i="8"/>
  <c r="AI44" i="8"/>
  <c r="AI45" i="8"/>
  <c r="AI46" i="8"/>
  <c r="AI47" i="8"/>
  <c r="AI48" i="8"/>
  <c r="AI49" i="8"/>
  <c r="AI50" i="8"/>
  <c r="AI51" i="8"/>
  <c r="AI52" i="8"/>
  <c r="AI53" i="8"/>
  <c r="AI54" i="8"/>
  <c r="AI55" i="8"/>
  <c r="AI56" i="8"/>
  <c r="AI57" i="8"/>
  <c r="AI58" i="8"/>
  <c r="AI59" i="8"/>
  <c r="AI60" i="8"/>
  <c r="AI61" i="8"/>
  <c r="AI62" i="8"/>
  <c r="AI63" i="8"/>
  <c r="AI64" i="8"/>
  <c r="AI65" i="8"/>
  <c r="AI66" i="8"/>
  <c r="AI67" i="8"/>
  <c r="AI68" i="8"/>
  <c r="AI69" i="8"/>
  <c r="AI70" i="8"/>
  <c r="AI71" i="8"/>
  <c r="AI72" i="8"/>
  <c r="AI73" i="8"/>
  <c r="AI74" i="8"/>
  <c r="AI75" i="8"/>
  <c r="AI76" i="8"/>
  <c r="AI77" i="8"/>
  <c r="AI78" i="8"/>
  <c r="AI79" i="8"/>
  <c r="AI80" i="8"/>
  <c r="AI81" i="8"/>
  <c r="AI82" i="8"/>
  <c r="AI83" i="8"/>
  <c r="AI84" i="8"/>
  <c r="AI85" i="8"/>
  <c r="AI86" i="8"/>
  <c r="AI87" i="8"/>
  <c r="AI88" i="8"/>
  <c r="AI89" i="8"/>
  <c r="AI90" i="8"/>
  <c r="AI91" i="8"/>
  <c r="AI92" i="8"/>
  <c r="AI93" i="8"/>
  <c r="AI94" i="8"/>
  <c r="AI95" i="8"/>
  <c r="AI96" i="8"/>
  <c r="AI97" i="8"/>
  <c r="AI98" i="8"/>
  <c r="AI99" i="8"/>
  <c r="AI100" i="8"/>
  <c r="AI101" i="8"/>
  <c r="AI102" i="8"/>
  <c r="AI103" i="8"/>
  <c r="AI104" i="8"/>
  <c r="AI105" i="8"/>
  <c r="AI106" i="8"/>
  <c r="AI107" i="8"/>
  <c r="AI108" i="8"/>
  <c r="AI109" i="8"/>
  <c r="AI110" i="8"/>
  <c r="AI111" i="8"/>
  <c r="AI112" i="8"/>
  <c r="AI113" i="8"/>
  <c r="AI114" i="8"/>
  <c r="AI115" i="8"/>
  <c r="AI116" i="8"/>
  <c r="AI117" i="8"/>
  <c r="AI118" i="8"/>
  <c r="AI119" i="8"/>
  <c r="AI120" i="8"/>
  <c r="AI121" i="8"/>
  <c r="AI122" i="8"/>
  <c r="AI123" i="8"/>
  <c r="AI124" i="8"/>
  <c r="AI125" i="8"/>
  <c r="AI126" i="8"/>
  <c r="AI127" i="8"/>
  <c r="AI128" i="8"/>
  <c r="AI129" i="8"/>
  <c r="AI130" i="8"/>
  <c r="AI131" i="8"/>
  <c r="AI132" i="8"/>
  <c r="AI133" i="8"/>
  <c r="AI135" i="8"/>
  <c r="AI136" i="8"/>
  <c r="AI137" i="8"/>
  <c r="AI138" i="8"/>
  <c r="AI139" i="8"/>
  <c r="AI140" i="8"/>
  <c r="AI141" i="8"/>
  <c r="AI142" i="8"/>
  <c r="AI143" i="8"/>
  <c r="AI144" i="8"/>
  <c r="AI145" i="8"/>
  <c r="AI146" i="8"/>
  <c r="AI147" i="8"/>
  <c r="AI148" i="8"/>
  <c r="AI149" i="8"/>
  <c r="AI150" i="8"/>
  <c r="AI151" i="8"/>
  <c r="AI152" i="8"/>
  <c r="AI153" i="8"/>
  <c r="AI154" i="8"/>
  <c r="AI155" i="8"/>
  <c r="AI156" i="8"/>
  <c r="AI157" i="8"/>
  <c r="AI158" i="8"/>
  <c r="AI159" i="8"/>
  <c r="AI160" i="8"/>
  <c r="AI161" i="8"/>
  <c r="AI162" i="8"/>
  <c r="AI163" i="8"/>
  <c r="AI164" i="8"/>
  <c r="AI165" i="8"/>
  <c r="AI166" i="8"/>
  <c r="AI167" i="8"/>
  <c r="AI168" i="8"/>
  <c r="AI169" i="8"/>
  <c r="AI170" i="8"/>
  <c r="AI171" i="8"/>
  <c r="AI172" i="8"/>
  <c r="AI173" i="8"/>
  <c r="AI174" i="8"/>
  <c r="AI175" i="8"/>
  <c r="AI176" i="8"/>
  <c r="AI177" i="8"/>
  <c r="AI178" i="8"/>
  <c r="AI179" i="8"/>
  <c r="AI180" i="8"/>
  <c r="AI181" i="8"/>
  <c r="AI182" i="8"/>
  <c r="AI183" i="8"/>
  <c r="AI184" i="8"/>
  <c r="AI185" i="8"/>
  <c r="AI186" i="8"/>
  <c r="AI187" i="8"/>
  <c r="AI188" i="8"/>
  <c r="AI189" i="8"/>
  <c r="AI190" i="8"/>
  <c r="AI191" i="8"/>
  <c r="AI192" i="8"/>
  <c r="AI193" i="8"/>
  <c r="AI194" i="8"/>
  <c r="AI195" i="8"/>
  <c r="AI196" i="8"/>
  <c r="AI197" i="8"/>
  <c r="AI198" i="8"/>
  <c r="AI199" i="8"/>
  <c r="AI200" i="8"/>
  <c r="AI201" i="8"/>
  <c r="AI203" i="8"/>
  <c r="AI204" i="8"/>
  <c r="AI205" i="8"/>
  <c r="AI206" i="8"/>
  <c r="AI207" i="8"/>
  <c r="AI208" i="8"/>
  <c r="AI209" i="8"/>
  <c r="AI210" i="8"/>
  <c r="AI211" i="8"/>
  <c r="AI213" i="8"/>
  <c r="AI214" i="8"/>
  <c r="AI215" i="8"/>
  <c r="AI216" i="8"/>
  <c r="AI217" i="8"/>
  <c r="AI218" i="8"/>
  <c r="AI219" i="8"/>
  <c r="AI220" i="8"/>
  <c r="AI221" i="8"/>
  <c r="AI222" i="8"/>
  <c r="AI223" i="8"/>
  <c r="AI224" i="8"/>
  <c r="AI225" i="8"/>
  <c r="AI226" i="8"/>
  <c r="AI227" i="8"/>
  <c r="AI228" i="8"/>
  <c r="AI229" i="8"/>
  <c r="AI230" i="8"/>
  <c r="AI231" i="8"/>
  <c r="AI232" i="8"/>
  <c r="AI233" i="8"/>
  <c r="AI234" i="8"/>
  <c r="AI235" i="8"/>
  <c r="AI236" i="8"/>
  <c r="AI237" i="8"/>
  <c r="AI238" i="8"/>
  <c r="AI239" i="8"/>
  <c r="AI240" i="8"/>
  <c r="AI241" i="8"/>
  <c r="AI242" i="8"/>
  <c r="AI243" i="8"/>
  <c r="AI244" i="8"/>
  <c r="AI245" i="8"/>
  <c r="AI246" i="8"/>
  <c r="AI247" i="8"/>
  <c r="AI248" i="8"/>
  <c r="AI249" i="8"/>
  <c r="AI250" i="8"/>
  <c r="AI251" i="8"/>
  <c r="AI252" i="8"/>
  <c r="AI253" i="8"/>
  <c r="AI254" i="8"/>
  <c r="AI255" i="8"/>
  <c r="AI256" i="8"/>
  <c r="AI257" i="8"/>
  <c r="AI258" i="8"/>
  <c r="AI259" i="8"/>
  <c r="AI260" i="8"/>
  <c r="AI261" i="8"/>
  <c r="AI262" i="8"/>
  <c r="AI263" i="8"/>
  <c r="AI264" i="8"/>
  <c r="AI265" i="8"/>
  <c r="AI266" i="8"/>
  <c r="AI267" i="8"/>
  <c r="AI268" i="8"/>
  <c r="AI269" i="8"/>
  <c r="AI270" i="8"/>
  <c r="AI271" i="8"/>
  <c r="AI272" i="8"/>
  <c r="AI273" i="8"/>
  <c r="AI274" i="8"/>
  <c r="AI275" i="8"/>
  <c r="AI276" i="8"/>
  <c r="AI277" i="8"/>
  <c r="AI278" i="8"/>
  <c r="AI279" i="8"/>
  <c r="AI280" i="8"/>
  <c r="AI281" i="8"/>
  <c r="AI282" i="8"/>
  <c r="AI283" i="8"/>
  <c r="AI284" i="8"/>
  <c r="AI285" i="8"/>
  <c r="AI286" i="8"/>
  <c r="AI287" i="8"/>
  <c r="AI288" i="8"/>
  <c r="AI289" i="8"/>
  <c r="AI290" i="8"/>
  <c r="AI291" i="8"/>
  <c r="AI292" i="8"/>
  <c r="AI293" i="8"/>
  <c r="AI294" i="8"/>
  <c r="AI295" i="8"/>
  <c r="AI296" i="8"/>
  <c r="AI297" i="8"/>
  <c r="AI298" i="8"/>
  <c r="AI299" i="8"/>
  <c r="AI300" i="8"/>
  <c r="AI301" i="8"/>
  <c r="AI302" i="8"/>
  <c r="AI303" i="8"/>
  <c r="AI304" i="8"/>
  <c r="AI305" i="8"/>
  <c r="AI306" i="8"/>
  <c r="AI307" i="8"/>
  <c r="AI308" i="8"/>
  <c r="AI309" i="8"/>
  <c r="AI310" i="8"/>
  <c r="AI311" i="8"/>
  <c r="AI312" i="8"/>
  <c r="AI313" i="8"/>
  <c r="AI314" i="8"/>
  <c r="AI315" i="8"/>
  <c r="AI316" i="8"/>
  <c r="AI317" i="8"/>
  <c r="AI318" i="8"/>
  <c r="AI319" i="8"/>
  <c r="AI320" i="8"/>
  <c r="AI24" i="8"/>
  <c r="AI25" i="8"/>
  <c r="AI27" i="8"/>
  <c r="AI28" i="8"/>
  <c r="AI29" i="8"/>
  <c r="AI30" i="8"/>
  <c r="AI31" i="8"/>
  <c r="AI32" i="8"/>
  <c r="AI33" i="8"/>
  <c r="AI34" i="8"/>
  <c r="AI35" i="8"/>
  <c r="AI36" i="8"/>
  <c r="AI37" i="8"/>
  <c r="AI38" i="8"/>
  <c r="AI39" i="8"/>
  <c r="AI40" i="8"/>
  <c r="AI41" i="8"/>
  <c r="AI9" i="8"/>
  <c r="AI10" i="8"/>
  <c r="AI11" i="8"/>
  <c r="AI12" i="8"/>
  <c r="AI13" i="8"/>
  <c r="AI14" i="8"/>
  <c r="AI15" i="8"/>
  <c r="AI16" i="8"/>
  <c r="AI17" i="8"/>
  <c r="AI18" i="8"/>
  <c r="AI19" i="8"/>
  <c r="AI20" i="8"/>
  <c r="AI21" i="8"/>
  <c r="AI22" i="8"/>
  <c r="AI23" i="8"/>
  <c r="AI8" i="8"/>
  <c r="K12" i="8"/>
  <c r="L12" i="8"/>
  <c r="K20" i="8"/>
  <c r="L20" i="8"/>
  <c r="B4" i="8"/>
  <c r="B79" i="4" l="1"/>
  <c r="B4" i="4" l="1"/>
  <c r="AC29" i="4"/>
  <c r="AD29" i="4"/>
  <c r="AE29" i="4"/>
  <c r="AF29" i="4"/>
  <c r="AG29" i="4"/>
  <c r="AH29" i="4"/>
  <c r="AI10" i="4"/>
  <c r="AI13" i="4"/>
  <c r="AI14" i="4"/>
  <c r="AI15" i="4"/>
  <c r="AI16" i="4"/>
  <c r="AI22" i="4"/>
  <c r="AI23" i="4"/>
  <c r="AI24" i="4"/>
  <c r="AI25" i="4"/>
  <c r="AI26" i="4"/>
  <c r="AI27" i="4"/>
  <c r="AI28" i="4"/>
  <c r="AI9" i="4"/>
  <c r="AI29" i="4" l="1"/>
</calcChain>
</file>

<file path=xl/sharedStrings.xml><?xml version="1.0" encoding="utf-8"?>
<sst xmlns="http://schemas.openxmlformats.org/spreadsheetml/2006/main" count="2003" uniqueCount="1000">
  <si>
    <t>Health Facility</t>
  </si>
  <si>
    <t>MFL Code</t>
  </si>
  <si>
    <t>Sub County</t>
  </si>
  <si>
    <t>County</t>
  </si>
  <si>
    <t>Month</t>
  </si>
  <si>
    <t>Year</t>
  </si>
  <si>
    <t>Indicator</t>
  </si>
  <si>
    <t>Sub-Indicator</t>
  </si>
  <si>
    <t>Code</t>
  </si>
  <si>
    <t>&lt; 1</t>
  </si>
  <si>
    <t>1-4</t>
  </si>
  <si>
    <t>5-9</t>
  </si>
  <si>
    <t>10-14</t>
  </si>
  <si>
    <t>15-19</t>
  </si>
  <si>
    <t>20-24</t>
  </si>
  <si>
    <t>25-29</t>
  </si>
  <si>
    <t>30-34</t>
  </si>
  <si>
    <t>35-39</t>
  </si>
  <si>
    <t>40-44</t>
  </si>
  <si>
    <t>45-49</t>
  </si>
  <si>
    <t>50+</t>
  </si>
  <si>
    <t>50-54</t>
  </si>
  <si>
    <t>55-59</t>
  </si>
  <si>
    <t>60+</t>
  </si>
  <si>
    <t>Sub Total</t>
  </si>
  <si>
    <t>M</t>
  </si>
  <si>
    <t>F</t>
  </si>
  <si>
    <t>HIV test is positive</t>
  </si>
  <si>
    <t>Low risk of HIV</t>
  </si>
  <si>
    <t>Renal Dysfunction</t>
  </si>
  <si>
    <t>Client request</t>
  </si>
  <si>
    <t>Non-adherence</t>
  </si>
  <si>
    <t>Viral suppression of HIV + partner</t>
  </si>
  <si>
    <t>Too many HIV tests</t>
  </si>
  <si>
    <t>Other</t>
  </si>
  <si>
    <t>L&amp;D/Maternity</t>
  </si>
  <si>
    <t>Antenatal Clinic (ANC)</t>
  </si>
  <si>
    <t>Postnatal Clinic (PNC)</t>
  </si>
  <si>
    <t>PrEP Utilization in ANC Settings</t>
  </si>
  <si>
    <t>PrEP Utilization in PMTCT L&amp;D Settings</t>
  </si>
  <si>
    <t>PRP01-01</t>
  </si>
  <si>
    <t>PRP01-02</t>
  </si>
  <si>
    <t>PRP01-03</t>
  </si>
  <si>
    <t>PRP01-04</t>
  </si>
  <si>
    <t>PRP01-05</t>
  </si>
  <si>
    <t>PRP01-06</t>
  </si>
  <si>
    <t>PRP01-07</t>
  </si>
  <si>
    <t>PRP01-08</t>
  </si>
  <si>
    <t>PRP01-09</t>
  </si>
  <si>
    <t>PRP01-10</t>
  </si>
  <si>
    <t>PRP01-11</t>
  </si>
  <si>
    <t>PRP01-12</t>
  </si>
  <si>
    <t>PRP01-13</t>
  </si>
  <si>
    <t>PRP01-14</t>
  </si>
  <si>
    <t>PRP01-15</t>
  </si>
  <si>
    <t>PRP01-16</t>
  </si>
  <si>
    <t>PRP01-17</t>
  </si>
  <si>
    <t>PRP01-18</t>
  </si>
  <si>
    <t>PRP01-19</t>
  </si>
  <si>
    <t>PRP01-20</t>
  </si>
  <si>
    <t>PRP01-21</t>
  </si>
  <si>
    <t>PRP01-22</t>
  </si>
  <si>
    <t>PRP01-23</t>
  </si>
  <si>
    <t>PRP01-24</t>
  </si>
  <si>
    <t>PRP01-25</t>
  </si>
  <si>
    <t>PRP01-26</t>
  </si>
  <si>
    <t>PRP01-27</t>
  </si>
  <si>
    <t>PRP01-28</t>
  </si>
  <si>
    <t>PRP01-29</t>
  </si>
  <si>
    <t>PRP01-30</t>
  </si>
  <si>
    <t>PRP01-31</t>
  </si>
  <si>
    <t>PRP01-32</t>
  </si>
  <si>
    <t>PRP01-33</t>
  </si>
  <si>
    <t>PRP01-34</t>
  </si>
  <si>
    <t>PRP01-35</t>
  </si>
  <si>
    <t>PRP01-36</t>
  </si>
  <si>
    <t>PRP01-37</t>
  </si>
  <si>
    <t>PRP01-38</t>
  </si>
  <si>
    <t>PRP01-39</t>
  </si>
  <si>
    <t>PRP01-40</t>
  </si>
  <si>
    <t>PRP01-41</t>
  </si>
  <si>
    <t>PRP01-42</t>
  </si>
  <si>
    <t>PRP01-43</t>
  </si>
  <si>
    <t>PRP01-44</t>
  </si>
  <si>
    <t>PRP01-45</t>
  </si>
  <si>
    <t>Reasons for discontinuation among those who discontinue Prep in ANC Settings</t>
  </si>
  <si>
    <t>05</t>
  </si>
  <si>
    <t>Reasons for discontinuation among those who discontinue prep in L&amp;D Settings</t>
  </si>
  <si>
    <t>PrEP Utilization in PMTCT Postnatal Settings</t>
  </si>
  <si>
    <t>Reasons for discontinuation among those who discontinue prep in Postnatal settings</t>
  </si>
  <si>
    <t>Errors</t>
  </si>
  <si>
    <t>Errors per Section</t>
  </si>
  <si>
    <t>Monthly Indicators</t>
  </si>
  <si>
    <t>Number Screened (New and Restart Clients)</t>
  </si>
  <si>
    <t>Men at high risk</t>
  </si>
  <si>
    <t>Other Women</t>
  </si>
  <si>
    <t>Serodiscordant Couple</t>
  </si>
  <si>
    <t>Number Eligible for PrEP</t>
  </si>
  <si>
    <t>Number Continuing (Refills) PrEP</t>
  </si>
  <si>
    <t>Number Restarting PrEP</t>
  </si>
  <si>
    <t>Number of Clients who had a Refill at  Month 1</t>
  </si>
  <si>
    <t>Number Tested for HIV at Month 1 Re-fill</t>
  </si>
  <si>
    <t>Number Tested HIV Positive at month 1 re-fill</t>
  </si>
  <si>
    <t>Number of Clients who had a Refill at Month 3</t>
  </si>
  <si>
    <t>Number Tested for HIV at Month 3 Re-fill</t>
  </si>
  <si>
    <t>Number Tested HIV Positive at month 3 re-fill</t>
  </si>
  <si>
    <t>Number Tested HIV Positive While on PrEP</t>
  </si>
  <si>
    <t>Number Diagnoised with STIs while on PrEP</t>
  </si>
  <si>
    <t>Number Stopped / Discontinued PrEP this month</t>
  </si>
  <si>
    <t>Reasons for Initiating PrEP - Applies to those starting or restarting PrEP this month. Total should be equal to sum of those newlly started and restarting PrEP this month</t>
  </si>
  <si>
    <t>Sero- Serodiscordant Couples trying to conceive</t>
  </si>
  <si>
    <t>Partner+ve(not on art, art_last 6mnt, Poor Viral suppression)</t>
  </si>
  <si>
    <t>Sex partner(s) high risk;  HIV status is unknown, partner  multiple sex partners</t>
  </si>
  <si>
    <t>Serodiscordant Couple (MNCH)</t>
  </si>
  <si>
    <t>Client has sex with more than one partner</t>
  </si>
  <si>
    <t>On going IPV/ GBV</t>
  </si>
  <si>
    <t>Engaging in transactional sex</t>
  </si>
  <si>
    <t>Recent STI _last 6 mnths</t>
  </si>
  <si>
    <t>Recurrent use of PEP</t>
  </si>
  <si>
    <t>Injection drug use with shared needles</t>
  </si>
  <si>
    <t>Inconsistent or no condom use during intercourse</t>
  </si>
  <si>
    <t>Other Reasons</t>
  </si>
  <si>
    <t>Reasons for Discontinuing PrEP. Applies to those who stopped PrEP this month. Total should be equal to those who stopped PrEP this month</t>
  </si>
  <si>
    <t>HIV test is Positive</t>
  </si>
  <si>
    <t>PrEP Drugs Side Effects</t>
  </si>
  <si>
    <t>Non-Adherence</t>
  </si>
  <si>
    <t>Viral suppression of HIV+ partner</t>
  </si>
  <si>
    <t>Too many HIV Tests</t>
  </si>
  <si>
    <t>Partner Refusal</t>
  </si>
  <si>
    <t>Partner Violence</t>
  </si>
  <si>
    <t>Died</t>
  </si>
  <si>
    <t>Transfer Outs</t>
  </si>
  <si>
    <t>Missed Drugs Pick ups</t>
  </si>
  <si>
    <t xml:space="preserve"> Any Other Reason</t>
  </si>
  <si>
    <t>P01-01</t>
  </si>
  <si>
    <t>P01-02</t>
  </si>
  <si>
    <t>P01-03</t>
  </si>
  <si>
    <t>P01-04</t>
  </si>
  <si>
    <t>P01-05</t>
  </si>
  <si>
    <t>P01-06</t>
  </si>
  <si>
    <t>P01-07</t>
  </si>
  <si>
    <t>P01-08</t>
  </si>
  <si>
    <t>P01-09</t>
  </si>
  <si>
    <t>P01-10</t>
  </si>
  <si>
    <t>P01-11</t>
  </si>
  <si>
    <t>P01-12</t>
  </si>
  <si>
    <t>P01-13</t>
  </si>
  <si>
    <t>P01-14</t>
  </si>
  <si>
    <t>P01-15</t>
  </si>
  <si>
    <t>P01-16</t>
  </si>
  <si>
    <t>P01-17</t>
  </si>
  <si>
    <t>P01-18</t>
  </si>
  <si>
    <t>P01-19</t>
  </si>
  <si>
    <t>P01-20</t>
  </si>
  <si>
    <t>P01-21</t>
  </si>
  <si>
    <t>P01-22</t>
  </si>
  <si>
    <t>P01-23</t>
  </si>
  <si>
    <t>P01-24</t>
  </si>
  <si>
    <t>P01-25</t>
  </si>
  <si>
    <t>P01-26</t>
  </si>
  <si>
    <t>P01-27</t>
  </si>
  <si>
    <t>P01-28</t>
  </si>
  <si>
    <t>P01-29</t>
  </si>
  <si>
    <t>P01-30</t>
  </si>
  <si>
    <t>P01-31</t>
  </si>
  <si>
    <t>P01-32</t>
  </si>
  <si>
    <t>P01-33</t>
  </si>
  <si>
    <t>P01-34</t>
  </si>
  <si>
    <t>P01-35</t>
  </si>
  <si>
    <t>P01-36</t>
  </si>
  <si>
    <t>P01-37</t>
  </si>
  <si>
    <t>P01-38</t>
  </si>
  <si>
    <t>P01-39</t>
  </si>
  <si>
    <t>P01-40</t>
  </si>
  <si>
    <t>P01-41</t>
  </si>
  <si>
    <t>P01-42</t>
  </si>
  <si>
    <t>P01-43</t>
  </si>
  <si>
    <t>P01-44</t>
  </si>
  <si>
    <t>P01-45</t>
  </si>
  <si>
    <t>P01-46</t>
  </si>
  <si>
    <t>P01-47</t>
  </si>
  <si>
    <t>P01-48</t>
  </si>
  <si>
    <t>P01-49</t>
  </si>
  <si>
    <t>P01-50</t>
  </si>
  <si>
    <t>P01-51</t>
  </si>
  <si>
    <t>P01-52</t>
  </si>
  <si>
    <t>P01-53</t>
  </si>
  <si>
    <t>P01-54</t>
  </si>
  <si>
    <t>P01-55</t>
  </si>
  <si>
    <t>P01-56</t>
  </si>
  <si>
    <t>P01-57</t>
  </si>
  <si>
    <t>P01-58</t>
  </si>
  <si>
    <t>P01-59</t>
  </si>
  <si>
    <t>P01-60</t>
  </si>
  <si>
    <t>P01-61</t>
  </si>
  <si>
    <t>P01-62</t>
  </si>
  <si>
    <t>P01-63</t>
  </si>
  <si>
    <t>P01-64</t>
  </si>
  <si>
    <t>P01-65</t>
  </si>
  <si>
    <t>P01-66</t>
  </si>
  <si>
    <t>P01-67</t>
  </si>
  <si>
    <t>P01-68</t>
  </si>
  <si>
    <t>P01-69</t>
  </si>
  <si>
    <t>P01-70</t>
  </si>
  <si>
    <t>P01-71</t>
  </si>
  <si>
    <t>P01-72</t>
  </si>
  <si>
    <t>P01-73</t>
  </si>
  <si>
    <t>P01-74</t>
  </si>
  <si>
    <t>P01-75</t>
  </si>
  <si>
    <t>P01-76</t>
  </si>
  <si>
    <t>P01-77</t>
  </si>
  <si>
    <t>P01-78</t>
  </si>
  <si>
    <t>P01-79</t>
  </si>
  <si>
    <t>P01-80</t>
  </si>
  <si>
    <t>P01-81</t>
  </si>
  <si>
    <t>P01-82</t>
  </si>
  <si>
    <t>P01-83</t>
  </si>
  <si>
    <t>P01-84</t>
  </si>
  <si>
    <t>P01-85</t>
  </si>
  <si>
    <t>P01-86</t>
  </si>
  <si>
    <t>P01-87</t>
  </si>
  <si>
    <t>P01-88</t>
  </si>
  <si>
    <t>P01-89</t>
  </si>
  <si>
    <t>P01-90</t>
  </si>
  <si>
    <t>P01-91</t>
  </si>
  <si>
    <t>P01-92</t>
  </si>
  <si>
    <t>P01-93</t>
  </si>
  <si>
    <t>P01-94</t>
  </si>
  <si>
    <t>P01-95</t>
  </si>
  <si>
    <t>P01-96</t>
  </si>
  <si>
    <t>P01-97</t>
  </si>
  <si>
    <t>P01-98</t>
  </si>
  <si>
    <t>P01-99</t>
  </si>
  <si>
    <t>P01-100</t>
  </si>
  <si>
    <t>P01-101</t>
  </si>
  <si>
    <t>P01-102</t>
  </si>
  <si>
    <t>P01-103</t>
  </si>
  <si>
    <t>P01-104</t>
  </si>
  <si>
    <t>P01-105</t>
  </si>
  <si>
    <t>P01-106</t>
  </si>
  <si>
    <t>P01-107</t>
  </si>
  <si>
    <t>P01-108</t>
  </si>
  <si>
    <t>P01-109</t>
  </si>
  <si>
    <t>P01-110</t>
  </si>
  <si>
    <t>P01-111</t>
  </si>
  <si>
    <t>P01-112</t>
  </si>
  <si>
    <t>P01-113</t>
  </si>
  <si>
    <t>P01-114</t>
  </si>
  <si>
    <t>P01-115</t>
  </si>
  <si>
    <t>P01-116</t>
  </si>
  <si>
    <t>P01-117</t>
  </si>
  <si>
    <t>P01-118</t>
  </si>
  <si>
    <t>P01-119</t>
  </si>
  <si>
    <t>P01-120</t>
  </si>
  <si>
    <t>P01-121</t>
  </si>
  <si>
    <t>P01-122</t>
  </si>
  <si>
    <t>P01-123</t>
  </si>
  <si>
    <t>P01-124</t>
  </si>
  <si>
    <t>P01-125</t>
  </si>
  <si>
    <t>P01-126</t>
  </si>
  <si>
    <t>P01-127</t>
  </si>
  <si>
    <t>P01-128</t>
  </si>
  <si>
    <t>P01-129</t>
  </si>
  <si>
    <t>P01-130</t>
  </si>
  <si>
    <t>P01-131</t>
  </si>
  <si>
    <t>P01-132</t>
  </si>
  <si>
    <t>P01-133</t>
  </si>
  <si>
    <t>P01-134</t>
  </si>
  <si>
    <t>P01-135</t>
  </si>
  <si>
    <t>P01-136</t>
  </si>
  <si>
    <t>P01-137</t>
  </si>
  <si>
    <t>P01-138</t>
  </si>
  <si>
    <t>P01-139</t>
  </si>
  <si>
    <t>P01-140</t>
  </si>
  <si>
    <t>P01-141</t>
  </si>
  <si>
    <t>P01-142</t>
  </si>
  <si>
    <t>P01-143</t>
  </si>
  <si>
    <t>P01-144</t>
  </si>
  <si>
    <t>P01-145</t>
  </si>
  <si>
    <t>P01-146</t>
  </si>
  <si>
    <t>P01-147</t>
  </si>
  <si>
    <t>P01-148</t>
  </si>
  <si>
    <t>P01-149</t>
  </si>
  <si>
    <t>P01-150</t>
  </si>
  <si>
    <t>P01-151</t>
  </si>
  <si>
    <t>P01-152</t>
  </si>
  <si>
    <t>P01-153</t>
  </si>
  <si>
    <t>P01-154</t>
  </si>
  <si>
    <t>P01-155</t>
  </si>
  <si>
    <t>P01-156</t>
  </si>
  <si>
    <t>P01-157</t>
  </si>
  <si>
    <t>P01-158</t>
  </si>
  <si>
    <t>P01-159</t>
  </si>
  <si>
    <t>P01-160</t>
  </si>
  <si>
    <t>P01-161</t>
  </si>
  <si>
    <t>P01-162</t>
  </si>
  <si>
    <t>P01-163</t>
  </si>
  <si>
    <t>P01-164</t>
  </si>
  <si>
    <t>P01-165</t>
  </si>
  <si>
    <t>P01-166</t>
  </si>
  <si>
    <t>P01-167</t>
  </si>
  <si>
    <t>P01-168</t>
  </si>
  <si>
    <t>P01-169</t>
  </si>
  <si>
    <t>P01-170</t>
  </si>
  <si>
    <t>P01-171</t>
  </si>
  <si>
    <t>P01-172</t>
  </si>
  <si>
    <t>P01-173</t>
  </si>
  <si>
    <t>P01-174</t>
  </si>
  <si>
    <t>P01-175</t>
  </si>
  <si>
    <t>P01-176</t>
  </si>
  <si>
    <t>P01-177</t>
  </si>
  <si>
    <t>P01-178</t>
  </si>
  <si>
    <t>P01-179</t>
  </si>
  <si>
    <t>P01-180</t>
  </si>
  <si>
    <t>P01-181</t>
  </si>
  <si>
    <t>P01-182</t>
  </si>
  <si>
    <t>P01-183</t>
  </si>
  <si>
    <t>P01-184</t>
  </si>
  <si>
    <t>P01-185</t>
  </si>
  <si>
    <t>P01-186</t>
  </si>
  <si>
    <t>P01-187</t>
  </si>
  <si>
    <t>P01-188</t>
  </si>
  <si>
    <t>P01-189</t>
  </si>
  <si>
    <t>P01-190</t>
  </si>
  <si>
    <t>P01-191</t>
  </si>
  <si>
    <t>P01-192</t>
  </si>
  <si>
    <t>P01-193</t>
  </si>
  <si>
    <t>P01-194</t>
  </si>
  <si>
    <t>P01-195</t>
  </si>
  <si>
    <t>P01-196</t>
  </si>
  <si>
    <t>P01-197</t>
  </si>
  <si>
    <t>P01-198</t>
  </si>
  <si>
    <t>P01-199</t>
  </si>
  <si>
    <t>P01-200</t>
  </si>
  <si>
    <t>P01-201</t>
  </si>
  <si>
    <t>P01-202</t>
  </si>
  <si>
    <t>P01-205</t>
  </si>
  <si>
    <t>P01-206</t>
  </si>
  <si>
    <t>P01-207</t>
  </si>
  <si>
    <t>P01-208</t>
  </si>
  <si>
    <t>P01-209</t>
  </si>
  <si>
    <t>P01-210</t>
  </si>
  <si>
    <t>P01-211</t>
  </si>
  <si>
    <t>P01-212</t>
  </si>
  <si>
    <t>P01-213</t>
  </si>
  <si>
    <t>P01-214</t>
  </si>
  <si>
    <t>P01-215</t>
  </si>
  <si>
    <t>P01-216</t>
  </si>
  <si>
    <t>P01-217</t>
  </si>
  <si>
    <t>P01-218</t>
  </si>
  <si>
    <t>P01-219</t>
  </si>
  <si>
    <t>P01-220</t>
  </si>
  <si>
    <t>P01-221</t>
  </si>
  <si>
    <t>P01-222</t>
  </si>
  <si>
    <t>P01-223</t>
  </si>
  <si>
    <t>P01-224</t>
  </si>
  <si>
    <t>P01-225</t>
  </si>
  <si>
    <t>P01-226</t>
  </si>
  <si>
    <t>P01-227</t>
  </si>
  <si>
    <t>P01-228</t>
  </si>
  <si>
    <t>P01-229</t>
  </si>
  <si>
    <t>P01-230</t>
  </si>
  <si>
    <t>P01-231</t>
  </si>
  <si>
    <t>P01-232</t>
  </si>
  <si>
    <t>P01-233</t>
  </si>
  <si>
    <t>P01-234</t>
  </si>
  <si>
    <t>P01-235</t>
  </si>
  <si>
    <t>P01-236</t>
  </si>
  <si>
    <t>P01-237</t>
  </si>
  <si>
    <t>P01-238</t>
  </si>
  <si>
    <t>P01-239</t>
  </si>
  <si>
    <t>P01-240</t>
  </si>
  <si>
    <t>P01-241</t>
  </si>
  <si>
    <t>P01-242</t>
  </si>
  <si>
    <t>P01-243</t>
  </si>
  <si>
    <t>P01-244</t>
  </si>
  <si>
    <t>P01-245</t>
  </si>
  <si>
    <t>P01-246</t>
  </si>
  <si>
    <t>P01-247</t>
  </si>
  <si>
    <t>P01-248</t>
  </si>
  <si>
    <t>P01-249</t>
  </si>
  <si>
    <t>P01-250</t>
  </si>
  <si>
    <t>P01-251</t>
  </si>
  <si>
    <t>P01-252</t>
  </si>
  <si>
    <t>P01-253</t>
  </si>
  <si>
    <t>P01-254</t>
  </si>
  <si>
    <t>P01-255</t>
  </si>
  <si>
    <t>P01-256</t>
  </si>
  <si>
    <t>P01-257</t>
  </si>
  <si>
    <t>P01-258</t>
  </si>
  <si>
    <t>P01-259</t>
  </si>
  <si>
    <t>P01-260</t>
  </si>
  <si>
    <t>P01-261</t>
  </si>
  <si>
    <t>P01-262</t>
  </si>
  <si>
    <t>P01-263</t>
  </si>
  <si>
    <t>P01-264</t>
  </si>
  <si>
    <t>P01-265</t>
  </si>
  <si>
    <t>P01-266</t>
  </si>
  <si>
    <t>P01-267</t>
  </si>
  <si>
    <t>P01-268</t>
  </si>
  <si>
    <t>P01-269</t>
  </si>
  <si>
    <t>P01-270</t>
  </si>
  <si>
    <t>P01-271</t>
  </si>
  <si>
    <t>P01-272</t>
  </si>
  <si>
    <t>P01-273</t>
  </si>
  <si>
    <t>P01-274</t>
  </si>
  <si>
    <t>P01-275</t>
  </si>
  <si>
    <t>P01-276</t>
  </si>
  <si>
    <t>P01-277</t>
  </si>
  <si>
    <t>P01-278</t>
  </si>
  <si>
    <t>P01-279</t>
  </si>
  <si>
    <t>P01-280</t>
  </si>
  <si>
    <t>P01-281</t>
  </si>
  <si>
    <t>P01-282</t>
  </si>
  <si>
    <t>P01-283</t>
  </si>
  <si>
    <t>P01-284</t>
  </si>
  <si>
    <t>P01-285</t>
  </si>
  <si>
    <t>P01-286</t>
  </si>
  <si>
    <t>P01-287</t>
  </si>
  <si>
    <t>P01-288</t>
  </si>
  <si>
    <t>P01-289</t>
  </si>
  <si>
    <t>P01-290</t>
  </si>
  <si>
    <t>P01-291</t>
  </si>
  <si>
    <t>P01-292</t>
  </si>
  <si>
    <t>P01-293</t>
  </si>
  <si>
    <t>P01-294</t>
  </si>
  <si>
    <t>P01-295</t>
  </si>
  <si>
    <t>P01-296</t>
  </si>
  <si>
    <t>P01-297</t>
  </si>
  <si>
    <t>P01-298</t>
  </si>
  <si>
    <t>P01-299</t>
  </si>
  <si>
    <t>P01-300</t>
  </si>
  <si>
    <t>P01-301</t>
  </si>
  <si>
    <t>P01-302</t>
  </si>
  <si>
    <t>P01-303</t>
  </si>
  <si>
    <t>P01-304</t>
  </si>
  <si>
    <t>P01-305</t>
  </si>
  <si>
    <t>P01-306</t>
  </si>
  <si>
    <t>P01-307</t>
  </si>
  <si>
    <t>P01-308</t>
  </si>
  <si>
    <t>P01-309</t>
  </si>
  <si>
    <t>P01-310</t>
  </si>
  <si>
    <t>P01-311</t>
  </si>
  <si>
    <t>25+</t>
  </si>
  <si>
    <t xml:space="preserve">PrEP Services at 1 - month Refill </t>
  </si>
  <si>
    <t>Adherence status of clients at 1-month</t>
  </si>
  <si>
    <r>
      <t xml:space="preserve">Good: </t>
    </r>
    <r>
      <rPr>
        <i/>
        <sz val="18"/>
        <color theme="1"/>
        <rFont val="Calibri"/>
        <family val="2"/>
        <scheme val="minor"/>
      </rPr>
      <t>missed 0 - 3 doses in past 1 month</t>
    </r>
  </si>
  <si>
    <r>
      <t xml:space="preserve">Fair: </t>
    </r>
    <r>
      <rPr>
        <i/>
        <sz val="18"/>
        <color theme="1"/>
        <rFont val="Calibri"/>
        <family val="2"/>
        <scheme val="minor"/>
      </rPr>
      <t>missed 4 - 5 doses in past 1 month</t>
    </r>
  </si>
  <si>
    <r>
      <t xml:space="preserve">Bad: </t>
    </r>
    <r>
      <rPr>
        <i/>
        <sz val="18"/>
        <color theme="1"/>
        <rFont val="Calibri"/>
        <family val="2"/>
        <scheme val="minor"/>
      </rPr>
      <t>missed 6 - 7 doses in past 1 month</t>
    </r>
  </si>
  <si>
    <t>Forgot</t>
  </si>
  <si>
    <t>Lost/out of pills</t>
  </si>
  <si>
    <t>Separated from HIV + Partner</t>
  </si>
  <si>
    <t>No perceived risk</t>
  </si>
  <si>
    <t>Side effects</t>
  </si>
  <si>
    <t>Sick</t>
  </si>
  <si>
    <t>Stigma</t>
  </si>
  <si>
    <t>Pill burden</t>
  </si>
  <si>
    <t>Shared with others</t>
  </si>
  <si>
    <t>None</t>
  </si>
  <si>
    <t>Adherence Counselling</t>
  </si>
  <si>
    <t>Condom Provision</t>
  </si>
  <si>
    <t>PrEP status at 1-month refill</t>
  </si>
  <si>
    <r>
      <t>Continue</t>
    </r>
    <r>
      <rPr>
        <i/>
        <sz val="18"/>
        <color theme="1"/>
        <rFont val="Calibri"/>
        <family val="2"/>
        <scheme val="minor"/>
      </rPr>
      <t xml:space="preserve"> (Those who are still on PrEP)</t>
    </r>
  </si>
  <si>
    <r>
      <t xml:space="preserve">Restart </t>
    </r>
    <r>
      <rPr>
        <i/>
        <sz val="18"/>
        <color theme="1"/>
        <rFont val="Calibri"/>
        <family val="2"/>
        <scheme val="minor"/>
      </rPr>
      <t>(Those who had previsouly stopped PrEP and restarted)</t>
    </r>
  </si>
  <si>
    <r>
      <t xml:space="preserve">Discontinue </t>
    </r>
    <r>
      <rPr>
        <i/>
        <sz val="18"/>
        <color theme="1"/>
        <rFont val="Calibri"/>
        <family val="2"/>
        <scheme val="minor"/>
      </rPr>
      <t>(Those who have stopped PrEP)</t>
    </r>
  </si>
  <si>
    <t>PRTC01-01</t>
  </si>
  <si>
    <t>PRTC01-02</t>
  </si>
  <si>
    <t>PRTC01-03</t>
  </si>
  <si>
    <t>PRTC01-04</t>
  </si>
  <si>
    <t>PRTC01-05</t>
  </si>
  <si>
    <t>PRTC01-06</t>
  </si>
  <si>
    <t>PRTC01-07</t>
  </si>
  <si>
    <t>PRTC01-08</t>
  </si>
  <si>
    <t>PRTC01-09</t>
  </si>
  <si>
    <t>PRTC01-10</t>
  </si>
  <si>
    <t>PRTC01-11</t>
  </si>
  <si>
    <t>PRTC01-12</t>
  </si>
  <si>
    <t>PRTC01-13</t>
  </si>
  <si>
    <t>PRTC01-14</t>
  </si>
  <si>
    <t>PRTC01-15</t>
  </si>
  <si>
    <t>PRTC01-16</t>
  </si>
  <si>
    <t>PRTC01-17</t>
  </si>
  <si>
    <t>PRTC01-18</t>
  </si>
  <si>
    <t>PRTC01-19</t>
  </si>
  <si>
    <t>PRTC01-20</t>
  </si>
  <si>
    <t>PRTC01-21</t>
  </si>
  <si>
    <t>PRTC01-22</t>
  </si>
  <si>
    <t>PRTC01-23</t>
  </si>
  <si>
    <t>PRTC01-24</t>
  </si>
  <si>
    <t>PRTC01-25</t>
  </si>
  <si>
    <t>PRTC01-26</t>
  </si>
  <si>
    <t>PRTC01-27</t>
  </si>
  <si>
    <t>PRTC01-28</t>
  </si>
  <si>
    <t>PRTC01-29</t>
  </si>
  <si>
    <t>PRTC01-30</t>
  </si>
  <si>
    <t>PRTC01-31</t>
  </si>
  <si>
    <t>PRTC01-32</t>
  </si>
  <si>
    <t>PRTC01-33</t>
  </si>
  <si>
    <r>
      <t xml:space="preserve">Good: </t>
    </r>
    <r>
      <rPr>
        <i/>
        <sz val="18"/>
        <color theme="1"/>
        <rFont val="Calibri"/>
        <family val="2"/>
        <scheme val="minor"/>
      </rPr>
      <t>missed 0 - 3 doses in past 3 months</t>
    </r>
  </si>
  <si>
    <r>
      <t xml:space="preserve">Fair: </t>
    </r>
    <r>
      <rPr>
        <i/>
        <sz val="18"/>
        <color theme="1"/>
        <rFont val="Calibri"/>
        <family val="2"/>
        <scheme val="minor"/>
      </rPr>
      <t>missed 4 - 5 doses in past 3 months</t>
    </r>
  </si>
  <si>
    <r>
      <t xml:space="preserve">Bad: </t>
    </r>
    <r>
      <rPr>
        <i/>
        <sz val="18"/>
        <color theme="1"/>
        <rFont val="Calibri"/>
        <family val="2"/>
        <scheme val="minor"/>
      </rPr>
      <t>missed 6 - 7 doses in past 3 month</t>
    </r>
    <r>
      <rPr>
        <sz val="18"/>
        <color theme="1"/>
        <rFont val="Calibri"/>
        <family val="2"/>
        <scheme val="minor"/>
      </rPr>
      <t>s</t>
    </r>
  </si>
  <si>
    <r>
      <t xml:space="preserve">Discontinue </t>
    </r>
    <r>
      <rPr>
        <i/>
        <sz val="18"/>
        <color theme="1"/>
        <rFont val="Calibri"/>
        <family val="2"/>
        <scheme val="minor"/>
      </rPr>
      <t>(Those who had stopped PrEP)</t>
    </r>
  </si>
  <si>
    <r>
      <t xml:space="preserve">Good: </t>
    </r>
    <r>
      <rPr>
        <i/>
        <sz val="18"/>
        <color theme="1"/>
        <rFont val="Calibri"/>
        <family val="2"/>
        <scheme val="minor"/>
      </rPr>
      <t>missed 0 - 3 doses in past 6 months</t>
    </r>
  </si>
  <si>
    <r>
      <t xml:space="preserve">Fair: </t>
    </r>
    <r>
      <rPr>
        <i/>
        <sz val="18"/>
        <color theme="1"/>
        <rFont val="Calibri"/>
        <family val="2"/>
        <scheme val="minor"/>
      </rPr>
      <t>missed 4 - 5 doses in past 6 months</t>
    </r>
  </si>
  <si>
    <r>
      <t xml:space="preserve">Bad: </t>
    </r>
    <r>
      <rPr>
        <i/>
        <sz val="18"/>
        <color theme="1"/>
        <rFont val="Calibri"/>
        <family val="2"/>
        <scheme val="minor"/>
      </rPr>
      <t>missed 6 - 7 doses in past 6 months</t>
    </r>
  </si>
  <si>
    <r>
      <t xml:space="preserve">Good: </t>
    </r>
    <r>
      <rPr>
        <i/>
        <sz val="18"/>
        <color theme="1"/>
        <rFont val="Calibri"/>
        <family val="2"/>
        <scheme val="minor"/>
      </rPr>
      <t>missed 0 - 3 doses in past 9 months</t>
    </r>
  </si>
  <si>
    <r>
      <t xml:space="preserve">Fair: </t>
    </r>
    <r>
      <rPr>
        <i/>
        <sz val="18"/>
        <color theme="1"/>
        <rFont val="Calibri"/>
        <family val="2"/>
        <scheme val="minor"/>
      </rPr>
      <t>missed 4 - 5 doses in past 9 months</t>
    </r>
  </si>
  <si>
    <r>
      <t xml:space="preserve">Bad: </t>
    </r>
    <r>
      <rPr>
        <i/>
        <sz val="18"/>
        <color theme="1"/>
        <rFont val="Calibri"/>
        <family val="2"/>
        <scheme val="minor"/>
      </rPr>
      <t>missed 6 - 7 doses in past 9 month</t>
    </r>
    <r>
      <rPr>
        <sz val="18"/>
        <color theme="1"/>
        <rFont val="Calibri"/>
        <family val="2"/>
        <scheme val="minor"/>
      </rPr>
      <t>s</t>
    </r>
  </si>
  <si>
    <r>
      <t xml:space="preserve">Good: </t>
    </r>
    <r>
      <rPr>
        <i/>
        <sz val="18"/>
        <color theme="1"/>
        <rFont val="Calibri"/>
        <family val="2"/>
        <scheme val="minor"/>
      </rPr>
      <t>missed 0 - 3 doses in past 12 month</t>
    </r>
    <r>
      <rPr>
        <sz val="18"/>
        <color theme="1"/>
        <rFont val="Calibri"/>
        <family val="2"/>
        <scheme val="minor"/>
      </rPr>
      <t>s</t>
    </r>
  </si>
  <si>
    <r>
      <t xml:space="preserve">Fair: </t>
    </r>
    <r>
      <rPr>
        <i/>
        <sz val="18"/>
        <color theme="1"/>
        <rFont val="Calibri"/>
        <family val="2"/>
        <scheme val="minor"/>
      </rPr>
      <t>missed 4 - 5 doses in past 12 month</t>
    </r>
    <r>
      <rPr>
        <sz val="18"/>
        <color theme="1"/>
        <rFont val="Calibri"/>
        <family val="2"/>
        <scheme val="minor"/>
      </rPr>
      <t>s</t>
    </r>
  </si>
  <si>
    <r>
      <t xml:space="preserve">Bad: </t>
    </r>
    <r>
      <rPr>
        <i/>
        <sz val="18"/>
        <color theme="1"/>
        <rFont val="Calibri"/>
        <family val="2"/>
        <scheme val="minor"/>
      </rPr>
      <t>missed 6 - 7 doses in past 12 months</t>
    </r>
  </si>
  <si>
    <t>1 Month Refill</t>
  </si>
  <si>
    <t>3 Month Refill</t>
  </si>
  <si>
    <t>6 Month Refill</t>
  </si>
  <si>
    <t>9 Month Refill</t>
  </si>
  <si>
    <t>12 Month Refill</t>
  </si>
  <si>
    <t>Instruction on how to use this tool:</t>
  </si>
  <si>
    <r>
      <t xml:space="preserve">1. </t>
    </r>
    <r>
      <rPr>
        <b/>
        <sz val="11"/>
        <color theme="1"/>
        <rFont val="Calibri"/>
        <family val="2"/>
        <scheme val="minor"/>
      </rPr>
      <t xml:space="preserve">Note: </t>
    </r>
    <r>
      <rPr>
        <sz val="11"/>
        <color theme="1"/>
        <rFont val="Calibri"/>
        <family val="2"/>
        <scheme val="minor"/>
      </rPr>
      <t xml:space="preserve">The cohort month is the month 'zero' (0) from the month of reporting and depends on whether you are reporting 1 month retesting, 3 month retesting or 12 months retesting. </t>
    </r>
  </si>
  <si>
    <t>The table below can be used to determine the cohort month.</t>
  </si>
  <si>
    <t>2. Table to illustrate how to determine cohort month</t>
  </si>
  <si>
    <t>Reporting month e.g. Apr 2022</t>
  </si>
  <si>
    <t>Refill month description</t>
  </si>
  <si>
    <t>Determination of Cohort months (Zeo mth)</t>
  </si>
  <si>
    <t>Cohort month</t>
  </si>
  <si>
    <t>Comment</t>
  </si>
  <si>
    <t>1 month refill refers to clients initiated on PrEP 1 month ago who came for 1 month follow up visit</t>
  </si>
  <si>
    <r>
      <t xml:space="preserve">Apr 22 - 1 mth &amp; </t>
    </r>
    <r>
      <rPr>
        <b/>
        <sz val="11"/>
        <color rgb="FFFF0000"/>
        <rFont val="Calibri"/>
        <family val="2"/>
        <scheme val="minor"/>
      </rPr>
      <t>Mar 2022 - 0 mth</t>
    </r>
  </si>
  <si>
    <r>
      <rPr>
        <b/>
        <sz val="11"/>
        <color theme="1"/>
        <rFont val="Calibri"/>
        <family val="2"/>
        <scheme val="minor"/>
      </rPr>
      <t xml:space="preserve">Note: </t>
    </r>
    <r>
      <rPr>
        <sz val="11"/>
        <color theme="1"/>
        <rFont val="Calibri"/>
        <family val="2"/>
        <scheme val="minor"/>
      </rPr>
      <t>the cohort month determination is similar to how its done in the ART cohort register</t>
    </r>
  </si>
  <si>
    <t>3 month refill refers to clients initiated on PrEP 3 month ago who came for 3 month follow up visit</t>
  </si>
  <si>
    <r>
      <t xml:space="preserve">Apr 22 - 3 mth, Mar 2022 - 2 mth, Feb 2022 - 1 mth &amp; </t>
    </r>
    <r>
      <rPr>
        <b/>
        <sz val="11"/>
        <color rgb="FFFF0000"/>
        <rFont val="Calibri"/>
        <family val="2"/>
        <scheme val="minor"/>
      </rPr>
      <t>Jan 2022 - 0 mth</t>
    </r>
    <r>
      <rPr>
        <sz val="11"/>
        <color theme="1"/>
        <rFont val="Calibri"/>
        <family val="2"/>
        <scheme val="minor"/>
      </rPr>
      <t xml:space="preserve">,  </t>
    </r>
  </si>
  <si>
    <t>6 month refill refers to clients initiated on PrEP 6 month ago who came for 6 month follow up visit</t>
  </si>
  <si>
    <r>
      <t xml:space="preserve">Apr 22 - 6 mth, Mar 2022 - 5 mth, Feb 2022 - 4 mth, Jan 2022 - 2 mth, Dec 2021 - 1 mth &amp; </t>
    </r>
    <r>
      <rPr>
        <b/>
        <sz val="11"/>
        <color rgb="FFFF0000"/>
        <rFont val="Calibri"/>
        <family val="2"/>
        <scheme val="minor"/>
      </rPr>
      <t xml:space="preserve">Nov 2021 - 0 mth </t>
    </r>
  </si>
  <si>
    <t>9 month refill refers to clients initiated on PrEP 9 month ago who came for 9 month follow up visit</t>
  </si>
  <si>
    <r>
      <t xml:space="preserve">Apr 22 - 9 mth, Mar 2022 - 8 mth, Feb 2022 - 7 mth, Jan 2022 - 6 mth, Dec 2021 - 5 mth, Nov 2021 - 4 mth, Oct 2021 - 3 mth, Sep 2021 - 2 mth, Aug 2021 - 1 mth &amp; </t>
    </r>
    <r>
      <rPr>
        <b/>
        <sz val="11"/>
        <color rgb="FFFF0000"/>
        <rFont val="Calibri"/>
        <family val="2"/>
        <scheme val="minor"/>
      </rPr>
      <t xml:space="preserve">Jul 2021 - 0 mth </t>
    </r>
  </si>
  <si>
    <t>12 month refill refers to clients initiated on PrEP 12 month ago who came for 12 month follow up visit</t>
  </si>
  <si>
    <r>
      <t xml:space="preserve">Apr 22 -12 mth, Mar 2022 - 11 mth, Feb 2022 - 10 mth, Jan 2022 - 9 mth, Dec 2021 - 8 mth, Nov 2021 - 7 mth, Oct 2021 - 6 mth, Sep 2021 - 5 mth, Aug 2021 - 4 mth, Jul 2021 - 3 mth, Jun 2021 - 2 mth, May 2021 - 1 mth &amp; </t>
    </r>
    <r>
      <rPr>
        <b/>
        <sz val="11"/>
        <color rgb="FFFF0000"/>
        <rFont val="Calibri"/>
        <family val="2"/>
        <scheme val="minor"/>
      </rPr>
      <t xml:space="preserve">Apr 2021 - 0 mth </t>
    </r>
  </si>
  <si>
    <t>2. After establishing the cohort month as illustrated in 1 above, go to column n, y, ag, ap and ay in the PREP register and check if the client has a date of follow up visit depending on the follow up visit month under review (1, 3, 6, 9 &amp; 12 mths). The completion / documentation of date of follow up visit will be used to determine whether the client came for 1 mth, 3 mths, 6 mths, 9 mths &amp; 12 mths follow up visit or refills.</t>
  </si>
  <si>
    <t>3. To determine  # tested for HIV at 1, 3, 6, 9 &amp; 12 months refill, go to column o, y, ah, aq &amp; az  in the PREP register and count all with HTS done indicated as 'Yes'. In the same columns (o, y, ah, aq &amp; az) get the HTS resuls and count those with HIV positive results.</t>
  </si>
  <si>
    <r>
      <t xml:space="preserve">4. To determine  # screened for STI at 1, 3, 6, 9 &amp; 12 months refill, go to column </t>
    </r>
    <r>
      <rPr>
        <sz val="11"/>
        <color rgb="FFFF0000"/>
        <rFont val="Calibri"/>
        <family val="2"/>
        <scheme val="minor"/>
      </rPr>
      <t xml:space="preserve">p, z, </t>
    </r>
    <r>
      <rPr>
        <sz val="11"/>
        <color theme="1"/>
        <rFont val="Calibri"/>
        <family val="2"/>
        <scheme val="minor"/>
      </rPr>
      <t xml:space="preserve">  in the PREP register and count all with STI screening indicated as 'Yes'. In the same columns </t>
    </r>
    <r>
      <rPr>
        <sz val="11"/>
        <color rgb="FFFF0000"/>
        <rFont val="Calibri"/>
        <family val="2"/>
        <scheme val="minor"/>
      </rPr>
      <t>p, z,</t>
    </r>
    <r>
      <rPr>
        <sz val="11"/>
        <color theme="1"/>
        <rFont val="Calibri"/>
        <family val="2"/>
        <scheme val="minor"/>
      </rPr>
      <t xml:space="preserve"> get the STI results (STI Diagnosis) and count those with STI Diagnosis.</t>
    </r>
  </si>
  <si>
    <r>
      <t xml:space="preserve">5. To determine # of individuals at risk of HIV infection at 1, 3, 6, 9 &amp; 12 months refill, go to column </t>
    </r>
    <r>
      <rPr>
        <sz val="11"/>
        <color rgb="FFFF0000"/>
        <rFont val="Calibri"/>
        <family val="2"/>
        <scheme val="minor"/>
      </rPr>
      <t>p, z,  in the PREP register</t>
    </r>
    <r>
      <rPr>
        <sz val="11"/>
        <color theme="1"/>
        <rFont val="Calibri"/>
        <family val="2"/>
        <scheme val="minor"/>
      </rPr>
      <t xml:space="preserve"> and count all withrisk of HIV infection indicated as 'Yes'. </t>
    </r>
  </si>
  <si>
    <t>6. To determine adherence status at at 1, 3, 6, 9 &amp; 12 months refill, go to column p, z,  in the PREP register and count all those indicated as Good, Fair &amp; Bad. Note the sum of Good, Fair &amp; Bad should total to those who came for refill in that review month.</t>
  </si>
  <si>
    <t>Instructions for filling PrEP in PBFW Summary Tool</t>
  </si>
  <si>
    <t>Data Source</t>
  </si>
  <si>
    <t>a.Name of Health Facility/County/Partner/Reporting Period</t>
  </si>
  <si>
    <t>Indicate name of Health Facility/County/Partner/Reporting Period</t>
  </si>
  <si>
    <t>IP</t>
  </si>
  <si>
    <t>Pregnant and Breastfeeding women served</t>
  </si>
  <si>
    <t>b. Total # ANC(New+Revisits)</t>
  </si>
  <si>
    <t>Count the total number of ANC clients (both new and revisits) who attended clinic during the reporting period</t>
  </si>
  <si>
    <t>ANC register</t>
  </si>
  <si>
    <t>c. Total # Labour &amp; delivery and Postnatals</t>
  </si>
  <si>
    <t>Record the number of all the L&amp;D and postnatal clients who attended martenity and postnatal clinic during the reporting period</t>
  </si>
  <si>
    <t>Maternity, PNC register</t>
  </si>
  <si>
    <t>d. Total # of HIV Pos clients(KP, New P Prev P)</t>
  </si>
  <si>
    <t>Record the total number of HIV positive PBFW- cum of KP, New positives and previous positives. This number will be excluded from those eligible for screening</t>
  </si>
  <si>
    <t>ANC, Maternity and PNC registers</t>
  </si>
  <si>
    <t>e. Total # of clients already on PrEP</t>
  </si>
  <si>
    <t>Indicate the total number of PBFW who are already receiving PrEP services and attended the clinic during the reporting period</t>
  </si>
  <si>
    <t>ANC Maternity and PNC registers, PrEP registers</t>
  </si>
  <si>
    <t>f. # Screened</t>
  </si>
  <si>
    <t>Indicate the number of PBFW who were screened for PrEP services during the reporting period</t>
  </si>
  <si>
    <t>ANC, Maternity and PNC registers, PrEP registers</t>
  </si>
  <si>
    <t>g. # Eligible for PrEP</t>
  </si>
  <si>
    <t>a count of all PBFW who have been assessed and found to have been eligible for Pre-exposure prophylaxis. This includes any persons who had started pre-exposure prophylaxis in the past and stopped receiving the medicines but has been found eligible to initiate PrEP again.</t>
  </si>
  <si>
    <t>MOH 731 PLUS PrEP SUMMARY REPORTING TOOL</t>
  </si>
  <si>
    <t>h. #Started/enrolled on PrEP</t>
  </si>
  <si>
    <t>Indicate the number of all PBFW who have been initiated on pre-exposure prophylaxis during the reporting month after meeting the eligibility criteria for PrEP</t>
  </si>
  <si>
    <t>i. # Declined PrEP</t>
  </si>
  <si>
    <t>A count of all PBFW who have been assessed and found to have been eligible for Pre-exposure prophylaxis but declined to be initiated on PrEP</t>
  </si>
  <si>
    <t>j. # Clients currently on PrEP</t>
  </si>
  <si>
    <t xml:space="preserve">This is an aggregate count of all clients who are currently receiving Pre-Exposure Prophylaxis . This includes clients newly started on PrEP in the current month, clients who come for their PrEP refills in the reporting month and those who start using PrEP in the reporting month </t>
  </si>
  <si>
    <t>k. #Clients stopped PrEP</t>
  </si>
  <si>
    <t>This is the count of all clients who have stopped receiving PrEP during the reporting period</t>
  </si>
  <si>
    <t>l. #Clients attending a follow up visit/Refills</t>
  </si>
  <si>
    <t>This is the count of all PBFW who have come for a follow up visit/refills of PrEp drugs during the reporting period</t>
  </si>
  <si>
    <t>m. # Re-initiated PrEP</t>
  </si>
  <si>
    <t>This is a count of all PBFW who have had stopped using PrEP and they are re-initiated in the reporting month</t>
  </si>
  <si>
    <t>n. PrEP_CT: Total # Clients re-initiations and follow-up visits</t>
  </si>
  <si>
    <t>A count of number of individuals, excluding those newly enrolled that return for follow up visit or reinitiation visit to receive Pre-Exposure Prophylaxis(PrEP) to prevent HIV during the reporting period i.e., # Clients attending a follow up visit + Re-initiated PrEP</t>
  </si>
  <si>
    <t>Sn</t>
  </si>
  <si>
    <t>Description</t>
  </si>
  <si>
    <t># Screened (New and Restart Clients)</t>
  </si>
  <si>
    <t>This is number screened for HIV risk in the reporting month . For Serodiscordant Couple, count number of individuals screened whose sexual partners are HIV Positive. Note, if a client belongs to different groups, count the client only once in the most appropriate category starting from KP_Serodiscordant Couple_</t>
  </si>
  <si>
    <t># Eligible for PrEP</t>
  </si>
  <si>
    <t>This is a subset of those people screened.  These are the people who meet the criteria for PrEP initiation. Should be equal or less than number screened (1)</t>
  </si>
  <si>
    <t># Initiated (New) on PrEP</t>
  </si>
  <si>
    <t xml:space="preserve">This is the number of those starting PrEP for the first time ever i.e. have never been on PrEP before. Should ideally be equal or less than those eligible for PrEP (2). Note: Since eligibility is determined on the spot and cannot be carried forward, those sreened for PrEP in a prior month and did not start PrEP then will need to determine their eligibility before being initiated on PrEP. </t>
  </si>
  <si>
    <t># Continuing (Refills) PrEP</t>
  </si>
  <si>
    <t># Restarting PrEP</t>
  </si>
  <si>
    <t>This is number of those who started PrEP prior to current month, have missed their next appointment by more than 7 days and are restarting PrEP this month. Eligibility for PrEP must be determined afresh  prior to resrating PrEP.  Should ideally be equal to or less than those eligible (2).</t>
  </si>
  <si>
    <t># of Clients who had a Refill at  Month 1</t>
  </si>
  <si>
    <t xml:space="preserve">This is the number of clients who started PrEP in the month preceeding the current month and came for refill this month. This is a subset of 4 above e.g. for the report of March 2022, count those who started PrEP in February 2022 and came for refill  after one month from initiation of PrEP </t>
  </si>
  <si>
    <t># Tested for HIV at Month 1 Re-fill</t>
  </si>
  <si>
    <t>This is number of those who came for refill this month after being on PrEP for 1 month and were tested for HIV. This should be equal to 6 assuming 100% HIV testing rate</t>
  </si>
  <si>
    <t># Tested HIV Positive at month 1 re-fill</t>
  </si>
  <si>
    <t>This is a subset of those who tested for HIV at month 1 re-fill (7)</t>
  </si>
  <si>
    <t># of Clients who had a Refill at Month 3</t>
  </si>
  <si>
    <t>This is number of those who came for refill this month after being on PrEP for 3 consecutive months  after initiation without discontinuation i.e. for the report of end of March 2022, count those who started PrEP say on 5th January 2022  (January being month l) and came for refill  in February and March  respectively</t>
  </si>
  <si>
    <t># Tested for HIV at Month 3 Re-fill</t>
  </si>
  <si>
    <t>This is number of those who came for refill this month after being on PrEP for 3 months and were tested for HIV. This is equal to 9 assuming 100% HIV testing rate</t>
  </si>
  <si>
    <t># Tested HIV Positive at month 3 re-fill</t>
  </si>
  <si>
    <t>This is a subset of those who tested for HIV at month 3 re-fill (10)</t>
  </si>
  <si>
    <t># Tested HIV Positive While on PrEP</t>
  </si>
  <si>
    <t>This is the sum of all those who came for refill this month, were tested for HIV and were newly diagnosed with HIV. It includes those tested at months 1 and 3 refills and all others who came for refill this month</t>
  </si>
  <si>
    <t># Diagnoised with STIs while on PrEP</t>
  </si>
  <si>
    <t>This is number of those already on PrEP this month and were diagnosed with STIs</t>
  </si>
  <si>
    <t># Stopped / Discontinued PrEP this month</t>
  </si>
  <si>
    <t>This is number of clients who stopped taking PrEP this month regardless of when they started PrEP. Includes those who were expected to return for follow up/refill  in the month but did not.</t>
  </si>
  <si>
    <t xml:space="preserve">This applies to those in  discordant relationships but wishing to get a baby. </t>
  </si>
  <si>
    <t>This applies to those reported as Serodiscordant Couples where the HIV positve partner has not acchieved  viral suppression or are not on ART.</t>
  </si>
  <si>
    <t xml:space="preserve">This is number of clients whose main reason for starting PrEP is their suspicion of their sexual partners HIV status. Does not apply to those started due to their sexual partners HIV discordance status. </t>
  </si>
  <si>
    <t xml:space="preserve">This is number of clients whose main reason for starting PrEP is multiple sexual partners. </t>
  </si>
  <si>
    <t xml:space="preserve">This is number of clients whose main reason for starting PrEP is ongoing IPV/GBV. </t>
  </si>
  <si>
    <t xml:space="preserve">This is number of clients whose main reason for starting PrEP is engaging  transactinal sex. </t>
  </si>
  <si>
    <t xml:space="preserve">This is number of clients whose main reason for starting PrEP is recent STI. </t>
  </si>
  <si>
    <t xml:space="preserve">This is number of clients whose main reason for starting PrEP is recurrent use of PEP. </t>
  </si>
  <si>
    <t xml:space="preserve">This is number of clients whose main reason for starting PrEP is shared needles. </t>
  </si>
  <si>
    <t>This is number of clients whose main reason for starting PrEP is lack or  inconsistent use of condoms.</t>
  </si>
  <si>
    <t>This is number of clients whose main reason for starting PrEP is outside of reasons in indicators 18-27. Plwease provide the reason as given by the client</t>
  </si>
  <si>
    <t>This is the number of clients who tested HIV positive this month while on PrEP regardless of  how long they have been on PrEP. It applies to all categories of clients</t>
  </si>
  <si>
    <t>This is the number of clients who after evaluation were found to have low risk for HIV regardless of how long they have been on PrEP. It applies to all categories of clients</t>
  </si>
  <si>
    <t>This is the number of clients who report  or were found to have side effects as a result of use of PrEP regardless of how long they have been on PrEP. It applies to all categories of clients</t>
  </si>
  <si>
    <t>This is the number of clients who were found to be non adherent to PrEP as defined by the progam regardless of how long they have been on PrEP. It applies to all categories of clients</t>
  </si>
  <si>
    <t>This is the number of clients whose HIV positive sexual partners have documented viral suppression regardless of how long they have been on PrEP. It only applies to clients whose main reason for starting PrEP was having a HIV positive sexual partner</t>
  </si>
  <si>
    <t xml:space="preserve">This is the number of clients  who cite too many HIV tests as a hindrance to PrEP continuation. </t>
  </si>
  <si>
    <t>These are clients whose sexual partners would no longer want them to continue using PrEP</t>
  </si>
  <si>
    <t>These are clients who have reported partners violence as a result of them being on PrEP</t>
  </si>
  <si>
    <t>These are clients who died while on PrEP</t>
  </si>
  <si>
    <t>These are PrEP clients who were transferred out  to other facilities while on PrEP. Includes those who self transferred while on PrEP and the program has confirmed this transfer through follow up</t>
  </si>
  <si>
    <t>These are clients who were expected to come for refill this month and did not come and the program is yet t establish any other reason why the client is yet to come for drugs.</t>
  </si>
  <si>
    <t>Any Other Reason</t>
  </si>
  <si>
    <t>These are clients with other reasons for stopping PrEP other than those stated in indicators 29 - 39</t>
  </si>
  <si>
    <t xml:space="preserve">Total Number of ANC Visits (New+Revisits) </t>
  </si>
  <si>
    <t>Total Number of HIV Pos clients(KP, New P Prev P)</t>
  </si>
  <si>
    <t>Total Number of clients already on PrEP</t>
  </si>
  <si>
    <t>Number Screened for HIV Risk</t>
  </si>
  <si>
    <t>Number Started/enrolled on PrEP</t>
  </si>
  <si>
    <t>Number Declined PrEP</t>
  </si>
  <si>
    <t>Number Clients currently on PrEP</t>
  </si>
  <si>
    <t>Number Clients attending a follow up visit/Refills</t>
  </si>
  <si>
    <t>Number Re-initiated on PrEP</t>
  </si>
  <si>
    <t>Total Number of Labour &amp; delivery Clients</t>
  </si>
  <si>
    <t>Number Started or enrolled on PrEP</t>
  </si>
  <si>
    <t>Number Clients stopped or  discontinued PrEP</t>
  </si>
  <si>
    <t>Number Re-initiated PrEP</t>
  </si>
  <si>
    <r>
      <t xml:space="preserve">Number discontinued because Number discontinued because </t>
    </r>
    <r>
      <rPr>
        <b/>
        <sz val="18"/>
        <color theme="1"/>
        <rFont val="Calibri"/>
        <family val="2"/>
        <scheme val="minor"/>
      </rPr>
      <t>HIV test is positive</t>
    </r>
  </si>
  <si>
    <r>
      <t xml:space="preserve">Number discontinued because of Number discontinued because of </t>
    </r>
    <r>
      <rPr>
        <b/>
        <sz val="18"/>
        <color theme="1"/>
        <rFont val="Calibri"/>
        <family val="2"/>
        <scheme val="minor"/>
      </rPr>
      <t>Low risk of HIV</t>
    </r>
  </si>
  <si>
    <r>
      <t xml:space="preserve">Number discontinued because of Number discontinued because of </t>
    </r>
    <r>
      <rPr>
        <b/>
        <sz val="18"/>
        <color theme="1"/>
        <rFont val="Calibri"/>
        <family val="2"/>
        <scheme val="minor"/>
      </rPr>
      <t>Renal Dysfunction</t>
    </r>
  </si>
  <si>
    <r>
      <t xml:space="preserve">Number discontinued because of Number discontinued because of </t>
    </r>
    <r>
      <rPr>
        <b/>
        <sz val="18"/>
        <color theme="1"/>
        <rFont val="Calibri"/>
        <family val="2"/>
        <scheme val="minor"/>
      </rPr>
      <t>Client request</t>
    </r>
  </si>
  <si>
    <r>
      <t>Number discontinued because of Number discontinued because of</t>
    </r>
    <r>
      <rPr>
        <b/>
        <sz val="18"/>
        <color theme="1"/>
        <rFont val="Calibri"/>
        <family val="2"/>
        <scheme val="minor"/>
      </rPr>
      <t xml:space="preserve"> Non-adherence</t>
    </r>
  </si>
  <si>
    <r>
      <t xml:space="preserve">Number discontinued because of Number discontinued because of </t>
    </r>
    <r>
      <rPr>
        <b/>
        <sz val="18"/>
        <color theme="1"/>
        <rFont val="Calibri"/>
        <family val="2"/>
        <scheme val="minor"/>
      </rPr>
      <t>Viral suppression of HIV + partner</t>
    </r>
  </si>
  <si>
    <r>
      <t xml:space="preserve">Number discontinued because of Number discontinued because of </t>
    </r>
    <r>
      <rPr>
        <b/>
        <sz val="18"/>
        <color theme="1"/>
        <rFont val="Calibri"/>
        <family val="2"/>
        <scheme val="minor"/>
      </rPr>
      <t>Too many HIV tests</t>
    </r>
  </si>
  <si>
    <r>
      <t xml:space="preserve">Number discontinued because of Number discontinued because of </t>
    </r>
    <r>
      <rPr>
        <b/>
        <sz val="18"/>
        <color theme="1"/>
        <rFont val="Calibri"/>
        <family val="2"/>
        <scheme val="minor"/>
      </rPr>
      <t>Other reasons</t>
    </r>
  </si>
  <si>
    <t>Total Number of Postnatal clients</t>
  </si>
  <si>
    <t>Number of clients currently on PrEP</t>
  </si>
  <si>
    <t>Number of clients that stopped / discontinued PrEP</t>
  </si>
  <si>
    <t>Number of Clients attending a follow up visit/Refills</t>
  </si>
  <si>
    <t>PRP01-46</t>
  </si>
  <si>
    <t>PRP01-47</t>
  </si>
  <si>
    <t>PRP01-48</t>
  </si>
  <si>
    <t>PRP01-49</t>
  </si>
  <si>
    <t>PRP01-50</t>
  </si>
  <si>
    <t>PRP01-51</t>
  </si>
  <si>
    <t>PRP01-52</t>
  </si>
  <si>
    <t>PRP01-53</t>
  </si>
  <si>
    <t>PRP01-54</t>
  </si>
  <si>
    <t>PRP01-55</t>
  </si>
  <si>
    <t>PRP01-56</t>
  </si>
  <si>
    <t>PRP01-57</t>
  </si>
  <si>
    <t>PRP01-58</t>
  </si>
  <si>
    <t>PRP01-59</t>
  </si>
  <si>
    <t>PRP01-60</t>
  </si>
  <si>
    <t>Number of Clients currently on PrEP</t>
  </si>
  <si>
    <t>Number of Clients stopped / discontinued PrEP</t>
  </si>
  <si>
    <t>PRTC01-34</t>
  </si>
  <si>
    <t>PRTC01-35</t>
  </si>
  <si>
    <t>PRTC01-36</t>
  </si>
  <si>
    <t>PRTC01-37</t>
  </si>
  <si>
    <t>PRTC01-38</t>
  </si>
  <si>
    <t>PRTC01-39</t>
  </si>
  <si>
    <t>PRTC01-40</t>
  </si>
  <si>
    <t>PRTC01-41</t>
  </si>
  <si>
    <t>PRTC01-42</t>
  </si>
  <si>
    <t>PRTC01-43</t>
  </si>
  <si>
    <t>PRTC01-44</t>
  </si>
  <si>
    <t>PRTC01-45</t>
  </si>
  <si>
    <t>PRTC01-46</t>
  </si>
  <si>
    <t>PRTC01-47</t>
  </si>
  <si>
    <t>PRTC01-48</t>
  </si>
  <si>
    <t>PRTC01-49</t>
  </si>
  <si>
    <t>PRTC01-50</t>
  </si>
  <si>
    <t>PRTC01-51</t>
  </si>
  <si>
    <t>PRTC01-52</t>
  </si>
  <si>
    <t>PRTC01-53</t>
  </si>
  <si>
    <t>PRTC01-54</t>
  </si>
  <si>
    <t>PRTC01-55</t>
  </si>
  <si>
    <t>PRTC01-56</t>
  </si>
  <si>
    <t>PRTC01-57</t>
  </si>
  <si>
    <t>PRTC01-58</t>
  </si>
  <si>
    <t>PRTC01-59</t>
  </si>
  <si>
    <t>PRTC01-60</t>
  </si>
  <si>
    <t>PRTC01-61</t>
  </si>
  <si>
    <t>PRTC01-62</t>
  </si>
  <si>
    <t>PRTC01-63</t>
  </si>
  <si>
    <t>PRTC01-64</t>
  </si>
  <si>
    <t>PRTC01-65</t>
  </si>
  <si>
    <t>PRTC01-66</t>
  </si>
  <si>
    <t>PRTC01-67</t>
  </si>
  <si>
    <t>PRTC01-68</t>
  </si>
  <si>
    <t>PRTC01-69</t>
  </si>
  <si>
    <t>PRTC01-70</t>
  </si>
  <si>
    <t>PRTC01-71</t>
  </si>
  <si>
    <t>PRTC01-72</t>
  </si>
  <si>
    <t>PRTC01-73</t>
  </si>
  <si>
    <t>PRTC01-74</t>
  </si>
  <si>
    <t>PRTC01-75</t>
  </si>
  <si>
    <t>PRTC01-76</t>
  </si>
  <si>
    <t>PRTC01-77</t>
  </si>
  <si>
    <t>PRTC01-78</t>
  </si>
  <si>
    <t>PRTC01-79</t>
  </si>
  <si>
    <t>PRTC01-80</t>
  </si>
  <si>
    <t>PRTC01-81</t>
  </si>
  <si>
    <t>PRTC01-82</t>
  </si>
  <si>
    <t>PRTC01-83</t>
  </si>
  <si>
    <t>PRTC01-84</t>
  </si>
  <si>
    <t>PRTC01-85</t>
  </si>
  <si>
    <t>PRTC01-86</t>
  </si>
  <si>
    <t>PRTC01-87</t>
  </si>
  <si>
    <t>PRTC01-88</t>
  </si>
  <si>
    <t>PRTC01-89</t>
  </si>
  <si>
    <t>PRTC01-90</t>
  </si>
  <si>
    <t>PRTC01-91</t>
  </si>
  <si>
    <t>PRTC01-92</t>
  </si>
  <si>
    <t>PRTC01-93</t>
  </si>
  <si>
    <t>PRTC01-94</t>
  </si>
  <si>
    <t>PRTC01-95</t>
  </si>
  <si>
    <t>PRTC01-96</t>
  </si>
  <si>
    <t>PRTC01-97</t>
  </si>
  <si>
    <t>PRTC01-98</t>
  </si>
  <si>
    <t>PRTC01-99</t>
  </si>
  <si>
    <t>PRTC02-01</t>
  </si>
  <si>
    <t>PRTC02-02</t>
  </si>
  <si>
    <t>PRTC02-03</t>
  </si>
  <si>
    <t>PRTC02-04</t>
  </si>
  <si>
    <t>PRTC02-05</t>
  </si>
  <si>
    <t>PRTC02-06</t>
  </si>
  <si>
    <t>PRTC02-07</t>
  </si>
  <si>
    <t>PRTC02-08</t>
  </si>
  <si>
    <t>PRTC02-09</t>
  </si>
  <si>
    <t>PRTC02-10</t>
  </si>
  <si>
    <t>PRTC02-11</t>
  </si>
  <si>
    <t>PRTC02-12</t>
  </si>
  <si>
    <t>PRTC02-13</t>
  </si>
  <si>
    <t>PRTC02-14</t>
  </si>
  <si>
    <t>PRTC02-15</t>
  </si>
  <si>
    <t>PRTC02-16</t>
  </si>
  <si>
    <t>PRTC02-17</t>
  </si>
  <si>
    <t>PRTC02-18</t>
  </si>
  <si>
    <t>PRTC02-19</t>
  </si>
  <si>
    <t>PRTC02-20</t>
  </si>
  <si>
    <t>PRTC02-21</t>
  </si>
  <si>
    <t>PRTC02-22</t>
  </si>
  <si>
    <t>PRTC02-23</t>
  </si>
  <si>
    <t>PRTC02-24</t>
  </si>
  <si>
    <t>PRTC02-25</t>
  </si>
  <si>
    <t>PRTC02-26</t>
  </si>
  <si>
    <t>PRTC02-27</t>
  </si>
  <si>
    <t>PRTC02-28</t>
  </si>
  <si>
    <t>PRTC02-29</t>
  </si>
  <si>
    <t>PRTC02-30</t>
  </si>
  <si>
    <t>PRTC02-31</t>
  </si>
  <si>
    <t>PRTC02-32</t>
  </si>
  <si>
    <t>PRTC02-33</t>
  </si>
  <si>
    <t>PRTC02-34</t>
  </si>
  <si>
    <t>PRTC02-35</t>
  </si>
  <si>
    <t>PRTC02-36</t>
  </si>
  <si>
    <t>PRTC02-37</t>
  </si>
  <si>
    <t>PRTC02-38</t>
  </si>
  <si>
    <t>PRTC02-39</t>
  </si>
  <si>
    <t>PRTC02-40</t>
  </si>
  <si>
    <t>PRTC02-41</t>
  </si>
  <si>
    <t>PRTC02-42</t>
  </si>
  <si>
    <t>PRTC02-43</t>
  </si>
  <si>
    <t>PRTC02-44</t>
  </si>
  <si>
    <t>PRTC02-45</t>
  </si>
  <si>
    <t>PRTC02-46</t>
  </si>
  <si>
    <t>PRTC02-47</t>
  </si>
  <si>
    <t>PRTC02-48</t>
  </si>
  <si>
    <t>PRTC02-49</t>
  </si>
  <si>
    <t>PRTC02-50</t>
  </si>
  <si>
    <t>PRTC02-51</t>
  </si>
  <si>
    <t>PRTC02-52</t>
  </si>
  <si>
    <t>PRTC02-53</t>
  </si>
  <si>
    <t>PRTC02-54</t>
  </si>
  <si>
    <t>PRTC02-55</t>
  </si>
  <si>
    <t>PRTC02-56</t>
  </si>
  <si>
    <t>PRTC02-57</t>
  </si>
  <si>
    <t>PRTC02-58</t>
  </si>
  <si>
    <t>PRTC02-59</t>
  </si>
  <si>
    <t>PRTC02-60</t>
  </si>
  <si>
    <t>PRTC02-61</t>
  </si>
  <si>
    <t>PRTC02-62</t>
  </si>
  <si>
    <t>PRTC02-63</t>
  </si>
  <si>
    <t>PRTC02-64</t>
  </si>
  <si>
    <t>PRTC02-65</t>
  </si>
  <si>
    <t>PRTC02-66</t>
  </si>
  <si>
    <r>
      <t xml:space="preserve">PrEP Re–Testing &amp; Continuation at </t>
    </r>
    <r>
      <rPr>
        <b/>
        <sz val="26"/>
        <color rgb="FFFF0000"/>
        <rFont val="Calibri"/>
        <family val="2"/>
        <scheme val="minor"/>
      </rPr>
      <t>3 Month Refill.</t>
    </r>
  </si>
  <si>
    <t>Patients Initiated on Prep on</t>
  </si>
  <si>
    <t>PrEP Re–Testing &amp; Continuation at 1 Month Refill.</t>
  </si>
  <si>
    <r>
      <t xml:space="preserve">PrEP Re–Testing &amp; Continuation at </t>
    </r>
    <r>
      <rPr>
        <b/>
        <sz val="28"/>
        <color rgb="FFFF0000"/>
        <rFont val="Calibri"/>
        <family val="2"/>
        <scheme val="minor"/>
      </rPr>
      <t>6 Months Refill.</t>
    </r>
  </si>
  <si>
    <r>
      <t xml:space="preserve">PrEP Re–Testing &amp; Continuation at </t>
    </r>
    <r>
      <rPr>
        <b/>
        <sz val="26"/>
        <color rgb="FFFF0000"/>
        <rFont val="Calibri"/>
        <family val="2"/>
        <scheme val="minor"/>
      </rPr>
      <t>9 Months Refill.</t>
    </r>
  </si>
  <si>
    <r>
      <t xml:space="preserve">PrEP Re–Testing &amp; Continuation at </t>
    </r>
    <r>
      <rPr>
        <b/>
        <sz val="28"/>
        <color rgb="FFFF0000"/>
        <rFont val="Calibri"/>
        <family val="2"/>
        <scheme val="minor"/>
      </rPr>
      <t>12 Months Refill.</t>
    </r>
  </si>
  <si>
    <t>Number  of individuals initiated on PrEP 1-month ago</t>
  </si>
  <si>
    <t>Number  of individuals who were tested for HIV at 1-month refill</t>
  </si>
  <si>
    <t>Number  of individuals screened for STI at 1-month refill</t>
  </si>
  <si>
    <t>Number  of individuals diagnosed for STI at 1-month refill</t>
  </si>
  <si>
    <t>Number  of individuals at risk of HIV infection at 1-month refill</t>
  </si>
  <si>
    <t>Number  of individuals done for adherence counselling at 1-month refill</t>
  </si>
  <si>
    <t>Number  of individuals issued with condoms at 1-month refill</t>
  </si>
  <si>
    <t>Number  of individuals initiated on PrEP 3-months ago</t>
  </si>
  <si>
    <t>Number  of individuals who were tested for HIV at 3-months refill</t>
  </si>
  <si>
    <t>Number  of individuals screened for STI at 3-months refill</t>
  </si>
  <si>
    <t>Number  of individuals diagnosed for STI at 3-months refill</t>
  </si>
  <si>
    <t>Number  of individuals at risk of HIV infection at 3-months refill</t>
  </si>
  <si>
    <t>Number  of individuals done for adherence counselling at 3-months refill</t>
  </si>
  <si>
    <t>Number  of individuals issued with condoms at 3-months refill</t>
  </si>
  <si>
    <t>Number  of individuals initiated on PrEP 6-months ago</t>
  </si>
  <si>
    <t>Number  of individuals who were tested for HIV at 6-months refill</t>
  </si>
  <si>
    <t>Number  of individuals screened for STI at 6-months refill</t>
  </si>
  <si>
    <t>Number  of individuals diagnosed for STI at 6-months refill</t>
  </si>
  <si>
    <t>Number  of individuals at risk of HIV infection at 6-months refill</t>
  </si>
  <si>
    <t>Number  of individuals done for adherence counselling at 6-months refill</t>
  </si>
  <si>
    <t>Number  of individuals issued with condoms at 6-months refill</t>
  </si>
  <si>
    <t>Number  of individuals initiated on PrEP 9-months ago</t>
  </si>
  <si>
    <t>Number  of individuals who were tested for HIV at 9-months refill</t>
  </si>
  <si>
    <t>Number  of individuals screened for STI at 9-months refill</t>
  </si>
  <si>
    <t>Number  of individuals diagnosed for STI at 9-months refill</t>
  </si>
  <si>
    <t>Number  of individuals at risk of HIV infection at 9-months refill</t>
  </si>
  <si>
    <t>Number  of individuals done for adherence counselling at 9-months refill</t>
  </si>
  <si>
    <t>Number  of individuals issued with condoms at 9-months refill</t>
  </si>
  <si>
    <t>Number  of individuals initiated on PrEP 12-months ago</t>
  </si>
  <si>
    <t>Number  of individuals who were tested for HIV at 12-months refill</t>
  </si>
  <si>
    <t>Number  of individuals screened for STI at 12-months refill</t>
  </si>
  <si>
    <t>Number  of individuals diagnosed for STI at 12-months refill</t>
  </si>
  <si>
    <t>Number  of individuals at risk of HIV infection at 12-months refill</t>
  </si>
  <si>
    <t>Number  of individuals done for adherence counselling at 12-months refill</t>
  </si>
  <si>
    <t>Number  of individuals issued with condoms at 12-months refill</t>
  </si>
  <si>
    <t>Errors Summary</t>
  </si>
  <si>
    <t>PrEP_CT: Total Number Clients re-initiations and follow-up visits for the Quarter</t>
  </si>
  <si>
    <t>P01-203</t>
  </si>
  <si>
    <t>P01-204</t>
  </si>
  <si>
    <t>Number  of individuals who tested positive for HIV at 1-month refill</t>
  </si>
  <si>
    <t>Number  of individuals who tested positive for HIV at 3-month refill</t>
  </si>
  <si>
    <t>Number  of individuals who tested positive for HIV at 6-month refill</t>
  </si>
  <si>
    <t>Number  of individuals who tested positive for HIV at 9-month refill</t>
  </si>
  <si>
    <t>Number  of individuals who tested positive for HIV at 12-month refill</t>
  </si>
  <si>
    <t>PRTC02-67</t>
  </si>
  <si>
    <t>PRTC02-68</t>
  </si>
  <si>
    <t>Total Reasons for non Adherance among those with bad adherence</t>
  </si>
  <si>
    <t>Total Reasons for Prep Discontinuation amonth those who discontinue</t>
  </si>
  <si>
    <t>PRTC02-69</t>
  </si>
  <si>
    <t>PRTC02-70</t>
  </si>
  <si>
    <t>PRTC02-71</t>
  </si>
  <si>
    <t>PRTC02-72</t>
  </si>
  <si>
    <t>PRTC02-73</t>
  </si>
  <si>
    <t>PRTC02-74</t>
  </si>
  <si>
    <t>PRTC02-75</t>
  </si>
  <si>
    <t>PRTC02-76</t>
  </si>
  <si>
    <t>PRTC02-77</t>
  </si>
  <si>
    <t>PRTC02-78</t>
  </si>
  <si>
    <t>PRTC02-79</t>
  </si>
  <si>
    <t>PRTC02-80</t>
  </si>
  <si>
    <t>PRTC02-81</t>
  </si>
  <si>
    <t>yearmonth</t>
  </si>
  <si>
    <t>year</t>
  </si>
  <si>
    <t>month</t>
  </si>
  <si>
    <t>mflcode</t>
  </si>
  <si>
    <t>facilityname</t>
  </si>
  <si>
    <t>subindicator</t>
  </si>
  <si>
    <t>indicator</t>
  </si>
  <si>
    <t>code</t>
  </si>
  <si>
    <t>m_1</t>
  </si>
  <si>
    <t>f_1</t>
  </si>
  <si>
    <t>m_4</t>
  </si>
  <si>
    <t>f_4</t>
  </si>
  <si>
    <t>m_9</t>
  </si>
  <si>
    <t>f_9</t>
  </si>
  <si>
    <t>m_14</t>
  </si>
  <si>
    <t>f_14</t>
  </si>
  <si>
    <t>m_19</t>
  </si>
  <si>
    <t>f_19</t>
  </si>
  <si>
    <t>m_24</t>
  </si>
  <si>
    <t>f_24</t>
  </si>
  <si>
    <t>m_29</t>
  </si>
  <si>
    <t>f_29</t>
  </si>
  <si>
    <t>m_34</t>
  </si>
  <si>
    <t>f_34</t>
  </si>
  <si>
    <t>m_39</t>
  </si>
  <si>
    <t>f_39</t>
  </si>
  <si>
    <t>m_44</t>
  </si>
  <si>
    <t>f_44</t>
  </si>
  <si>
    <t>m_49</t>
  </si>
  <si>
    <t>f_49</t>
  </si>
  <si>
    <t>m_50</t>
  </si>
  <si>
    <t>f_50</t>
  </si>
  <si>
    <t>m_54</t>
  </si>
  <si>
    <t>f_54</t>
  </si>
  <si>
    <t>m_59</t>
  </si>
  <si>
    <t>f_59</t>
  </si>
  <si>
    <t>m_60</t>
  </si>
  <si>
    <t>f_60</t>
  </si>
  <si>
    <t>total</t>
  </si>
  <si>
    <t>tool_version</t>
  </si>
  <si>
    <r>
      <t xml:space="preserve">Reasons for non-adherence among those with </t>
    </r>
    <r>
      <rPr>
        <b/>
        <sz val="20"/>
        <color rgb="FFFF0000"/>
        <rFont val="Calibri"/>
        <family val="2"/>
        <scheme val="minor"/>
      </rPr>
      <t>bad</t>
    </r>
    <r>
      <rPr>
        <b/>
        <sz val="20"/>
        <color theme="1"/>
        <rFont val="Calibri"/>
        <family val="2"/>
        <scheme val="minor"/>
      </rPr>
      <t xml:space="preserve"> adherence at 1 month</t>
    </r>
  </si>
  <si>
    <r>
      <t xml:space="preserve">Reasons for discontinuation among those who </t>
    </r>
    <r>
      <rPr>
        <b/>
        <sz val="20"/>
        <color rgb="FFFF0000"/>
        <rFont val="Calibri"/>
        <family val="2"/>
        <scheme val="minor"/>
      </rPr>
      <t>discontinue</t>
    </r>
    <r>
      <rPr>
        <b/>
        <sz val="20"/>
        <color theme="1"/>
        <rFont val="Calibri"/>
        <family val="2"/>
        <scheme val="minor"/>
      </rPr>
      <t xml:space="preserve"> at 1 month</t>
    </r>
  </si>
  <si>
    <t>Reasons for non-adherence among those with bad adherence at 3 months</t>
  </si>
  <si>
    <t>PrEP status at 3-months refill</t>
  </si>
  <si>
    <t>Reasons for discontinuation among those who discontinue at 3 months</t>
  </si>
  <si>
    <t>PrEP status at 6-months refill</t>
  </si>
  <si>
    <t>Reasons for non-adherence among those with bad adherence at 6 months</t>
  </si>
  <si>
    <t>Reasons for discontinuation among those who discontinue at 6 months</t>
  </si>
  <si>
    <t>PrEP Re-Testing and continuation at 9 months</t>
  </si>
  <si>
    <t>Adherence status of clients at 9-months</t>
  </si>
  <si>
    <t>Reasons for non-adherence among those with bad adherence at 9 months</t>
  </si>
  <si>
    <t>PrEP status at 12-months refill</t>
  </si>
  <si>
    <t>Reasons for discontinuation among those who discontinue at 12 months</t>
  </si>
  <si>
    <t>Reasons for discontinuation among those who discontinue at 9 months</t>
  </si>
  <si>
    <t>PrEP status at 9-months refill</t>
  </si>
  <si>
    <t>PrEP Re-Testing and continuation at 12 months</t>
  </si>
  <si>
    <t>Adherence status of clients at 12-months</t>
  </si>
  <si>
    <t>Reasons for non-adherence among those with bad adherence at 12 months</t>
  </si>
  <si>
    <t>Adherence status of clients at 6-months</t>
  </si>
  <si>
    <t>PrEP Re-Testing and continuation at 6 months</t>
  </si>
  <si>
    <t>Adherence status of clients at 3-months</t>
  </si>
  <si>
    <t>PrEP Re-Testing and continuation at 3 months</t>
  </si>
  <si>
    <t>errors</t>
  </si>
  <si>
    <t>prep-1month ago</t>
  </si>
  <si>
    <t>prep-3month ago</t>
  </si>
  <si>
    <t>prep-6month ago</t>
  </si>
  <si>
    <t>prep-9month ago</t>
  </si>
  <si>
    <t>prep-12month ago</t>
  </si>
  <si>
    <t>Number Eligible for Screening HIV Risk</t>
  </si>
  <si>
    <t>PRP01-031</t>
  </si>
  <si>
    <t>PRP01-231</t>
  </si>
  <si>
    <t>PRP01-431</t>
  </si>
  <si>
    <t>Transgender</t>
  </si>
  <si>
    <t>Adolescent Girls and Young Women</t>
  </si>
  <si>
    <t>Female Sex Workers</t>
  </si>
  <si>
    <t>Pregnant and Breast Feeding Women</t>
  </si>
  <si>
    <t>Men who have Sex With Men</t>
  </si>
  <si>
    <t>People who Inject Drugs</t>
  </si>
  <si>
    <t xml:space="preserve">Instruction </t>
  </si>
  <si>
    <t xml:space="preserve">Data Sources </t>
  </si>
  <si>
    <t>Customized  HTS, ANC, Maternity and PNC Register on the comment side screened for PREP Initiation or Restarting</t>
  </si>
  <si>
    <t>MOH 266 PREP Register (column (i)) Check date initiated and MOH 267 PREP DAR Column n-u)</t>
  </si>
  <si>
    <t>This is number of all  clients who  return for a follow-up visit or re-initiation visit to receive pre-exposure prophylaxis (PrEP) to prevent HIV during the reporting period.</t>
  </si>
  <si>
    <r>
      <t>MOH 266 PREP Register (column (w &amp; af)) a</t>
    </r>
    <r>
      <rPr>
        <b/>
        <sz val="11"/>
        <color theme="1"/>
        <rFont val="Calibri"/>
        <family val="2"/>
        <scheme val="minor"/>
      </rPr>
      <t>nd MOH 267 PREP DAR Column</t>
    </r>
    <r>
      <rPr>
        <sz val="11"/>
        <color theme="1"/>
        <rFont val="Calibri"/>
        <family val="2"/>
        <scheme val="minor"/>
      </rPr>
      <t xml:space="preserve"> v - cc)</t>
    </r>
  </si>
  <si>
    <t>MOH 266 PREP Register (column (w &amp; af)) and MOH 267 PREP DAR Column dd - kk)</t>
  </si>
  <si>
    <t xml:space="preserve">MOH 266 PREP Register (column (w month 1)) </t>
  </si>
  <si>
    <t xml:space="preserve">MOH 266 PREP Register (column 0 month 1)) </t>
  </si>
  <si>
    <t xml:space="preserve">MOH 266 PREP Register (column (af month 3) </t>
  </si>
  <si>
    <t xml:space="preserve">MOH 266 PREP Register (column (y month 3) </t>
  </si>
  <si>
    <t>MOH 266 PREP Register (column o, &amp; y) and MOH 267 PREP DAR Column ll - ss)</t>
  </si>
  <si>
    <t>MOH 266 PREP Register (column p &amp; z)) and MOH 267 PREP DAR Column tt - cab)</t>
  </si>
  <si>
    <t xml:space="preserve"> MOH 267 PREP DAR Column (ac - aj)</t>
  </si>
  <si>
    <t xml:space="preserve">MOH 266 PREP Register (column j) </t>
  </si>
  <si>
    <t>Serodiscordant Couples trying to conceive</t>
  </si>
  <si>
    <t>MOH 266 PREP Register (column j reason 8))</t>
  </si>
  <si>
    <t>MOH 266 PREP Register (column j reason 2))</t>
  </si>
  <si>
    <t>MOH 266 PREP Register (column j reason 11))</t>
  </si>
  <si>
    <t>MOH 266 PREP Register (column j reason 9))</t>
  </si>
  <si>
    <t>MOH 266 PREP Register (column j reason 10))</t>
  </si>
  <si>
    <t>MOH 266 PREP Register (column j reason 3))</t>
  </si>
  <si>
    <t>MOH 266 PREP Register (column j reason 4))</t>
  </si>
  <si>
    <t>MOH 266 PREP Register (column j reason 5))</t>
  </si>
  <si>
    <t>MOH 266 PREP Register (column j reason 6))</t>
  </si>
  <si>
    <t>MOH 266 PREP Register (column w, af, ao, ax, bg)</t>
  </si>
  <si>
    <t>MOH 266 PREP Register (column w, af, ao, ax, bg) (Reason 1)</t>
  </si>
  <si>
    <t>MOH 266 PREP Register (column w, af, ao, ax, bg) (Reason 2)</t>
  </si>
  <si>
    <t>MOH 266 PREP Register (column w, af, ao, ax, bg) (Reason 3)</t>
  </si>
  <si>
    <t>MOH 266 PREP Register (column w, af, ao, ax, bg) (Reason 5)</t>
  </si>
  <si>
    <t>MOH 266 PREP Register (column w, af, ao, ax, bg) (Reason 6)</t>
  </si>
  <si>
    <t>MOH 266 PREP Register (column w, af, ao, ax, bg) (Reason 7)</t>
  </si>
  <si>
    <t xml:space="preserve">MOH 266 PREP Register (column bi  Customized reason) </t>
  </si>
  <si>
    <t xml:space="preserve">MOH 266 PREP Register (column bi Customized reason) </t>
  </si>
  <si>
    <t xml:space="preserve">MOH 266 PREP Register (column bi other reason </t>
  </si>
  <si>
    <t>Kisima Health Centre</t>
  </si>
  <si>
    <t>Samburu Central</t>
  </si>
  <si>
    <t>Samburu</t>
  </si>
  <si>
    <t>Number  of individuals who came for a follow up visit at 1-month</t>
  </si>
  <si>
    <t>Number  of individuals who came for a follow up visit at 3-months</t>
  </si>
  <si>
    <t>Number  of individuals who came for a follow up visit at 6-months</t>
  </si>
  <si>
    <t>Number  of individuals who came for a follow up visit at 9-months</t>
  </si>
  <si>
    <t>Number  of individuals who came for a follow up visit at 12-months</t>
  </si>
  <si>
    <t>PrEP Partner Performance Tool version 2.0.0</t>
  </si>
  <si>
    <t>PrEP Utilization in PMTCT Settings version 2.0.0</t>
  </si>
  <si>
    <t>PrEP Re-Testing &amp; Continuation version 2.0.0</t>
  </si>
  <si>
    <r>
      <t xml:space="preserve">Number Initiated (New) on PrEP 
</t>
    </r>
    <r>
      <rPr>
        <b/>
        <i/>
        <sz val="20"/>
        <color theme="1"/>
        <rFont val="Calibri"/>
        <family val="2"/>
        <scheme val="minor"/>
      </rPr>
      <t xml:space="preserve">Pre-populated From the Form 1a for the same month.
</t>
    </r>
    <r>
      <rPr>
        <b/>
        <sz val="20"/>
        <color theme="4"/>
        <rFont val="Calibri"/>
        <family val="2"/>
        <scheme val="minor"/>
      </rPr>
      <t>Ensure you upload the Form1a for the month above before downloading the prep form</t>
    </r>
    <r>
      <rPr>
        <sz val="20"/>
        <color theme="1"/>
        <rFont val="Calibri"/>
        <family val="2"/>
        <scheme val="minor"/>
      </rPr>
      <t xml:space="preserve">
</t>
    </r>
  </si>
  <si>
    <t>f_25</t>
  </si>
  <si>
    <t>m_25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</si>
</sst>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1"/>
      <color theme="1"/>
      <name val="Calibri"/>
      <family val="2"/>
      <scheme val="minor"/>
    </font>
    <font>
      <b/>
      <sz val="18"/>
      <color theme="1"/>
      <name val="Calibri"/>
      <family val="2"/>
      <scheme val="minor"/>
    </font>
    <font>
      <sz val="18"/>
      <color theme="1"/>
      <name val="Calibri"/>
      <family val="2"/>
      <scheme val="minor"/>
    </font>
    <font>
      <b/>
      <sz val="24"/>
      <color theme="1"/>
      <name val="Calibri"/>
      <family val="2"/>
      <scheme val="minor"/>
    </font>
    <font>
      <b/>
      <sz val="22"/>
      <color theme="1"/>
      <name val="Calibri"/>
      <family val="2"/>
      <scheme val="minor"/>
    </font>
    <font>
      <sz val="10"/>
      <name val="Arial"/>
      <family val="2"/>
    </font>
    <font>
      <sz val="8"/>
      <name val="Calibri"/>
      <family val="2"/>
      <scheme val="minor"/>
    </font>
    <font>
      <b/>
      <sz val="20"/>
      <color theme="1"/>
      <name val="Calibri"/>
      <family val="2"/>
      <scheme val="minor"/>
    </font>
    <font>
      <b/>
      <sz val="22"/>
      <name val="Calibri"/>
      <family val="2"/>
      <scheme val="minor"/>
    </font>
    <font>
      <b/>
      <sz val="24"/>
      <color rgb="FFFF0000"/>
      <name val="Calibri"/>
      <family val="2"/>
      <scheme val="minor"/>
    </font>
    <font>
      <b/>
      <sz val="24"/>
      <color theme="1" tint="0.34998626667073579"/>
      <name val="Calibri"/>
      <family val="2"/>
      <scheme val="minor"/>
    </font>
    <font>
      <i/>
      <sz val="18"/>
      <color theme="1"/>
      <name val="Calibri"/>
      <family val="2"/>
      <scheme val="minor"/>
    </font>
    <font>
      <b/>
      <sz val="20"/>
      <color rgb="FFFF0000"/>
      <name val="Calibri"/>
      <family val="2"/>
      <scheme val="minor"/>
    </font>
    <font>
      <b/>
      <sz val="26"/>
      <color theme="1" tint="0.34998626667073579"/>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b/>
      <sz val="11"/>
      <color rgb="FFFF0000"/>
      <name val="Calibri"/>
      <family val="2"/>
      <scheme val="minor"/>
    </font>
    <font>
      <b/>
      <sz val="14"/>
      <color theme="8" tint="-0.499984740745262"/>
      <name val="Calibri"/>
      <family val="2"/>
      <scheme val="minor"/>
    </font>
    <font>
      <sz val="11"/>
      <color theme="1"/>
      <name val="Arial"/>
      <family val="2"/>
    </font>
    <font>
      <sz val="16"/>
      <color theme="1"/>
      <name val="Calibri"/>
      <family val="2"/>
      <scheme val="minor"/>
    </font>
    <font>
      <b/>
      <sz val="26"/>
      <color rgb="FFFF0000"/>
      <name val="Calibri"/>
      <family val="2"/>
      <scheme val="minor"/>
    </font>
    <font>
      <b/>
      <sz val="28"/>
      <color rgb="FFFF0000"/>
      <name val="Calibri"/>
      <family val="2"/>
      <scheme val="minor"/>
    </font>
    <font>
      <b/>
      <i/>
      <sz val="26"/>
      <color theme="1" tint="0.34998626667073579"/>
      <name val="Calibri"/>
      <family val="2"/>
      <scheme val="minor"/>
    </font>
    <font>
      <sz val="11"/>
      <color theme="0"/>
      <name val="Calibri"/>
      <family val="2"/>
      <scheme val="minor"/>
    </font>
    <font>
      <sz val="14"/>
      <color theme="1"/>
      <name val="Calibri"/>
      <family val="2"/>
      <scheme val="minor"/>
    </font>
    <font>
      <sz val="20"/>
      <color theme="1"/>
      <name val="Calibri"/>
      <family val="2"/>
      <scheme val="minor"/>
    </font>
    <font>
      <sz val="26"/>
      <color rgb="FFFF0000"/>
      <name val="Calibri"/>
      <family val="2"/>
      <scheme val="minor"/>
    </font>
    <font>
      <sz val="14"/>
      <color rgb="FF000000"/>
      <name val="Arial"/>
      <family val="2"/>
    </font>
    <font>
      <b/>
      <sz val="14"/>
      <color theme="1"/>
      <name val="Calibri"/>
      <family val="2"/>
      <scheme val="minor"/>
    </font>
    <font>
      <sz val="20"/>
      <name val="Calibri"/>
      <family val="2"/>
      <scheme val="minor"/>
    </font>
    <font>
      <b/>
      <sz val="18"/>
      <color theme="1" tint="0.34998626667073579"/>
      <name val="Calibri"/>
      <family val="2"/>
      <scheme val="minor"/>
    </font>
    <font>
      <b/>
      <sz val="22"/>
      <color rgb="FFFF0000"/>
      <name val="Calibri"/>
      <family val="2"/>
      <scheme val="minor"/>
    </font>
    <font>
      <i/>
      <sz val="11"/>
      <color theme="1"/>
      <name val="Calibri"/>
      <family val="2"/>
      <scheme val="minor"/>
    </font>
    <font>
      <b/>
      <i/>
      <sz val="20"/>
      <color theme="1"/>
      <name val="Calibri"/>
      <family val="2"/>
      <scheme val="minor"/>
    </font>
    <font>
      <b/>
      <sz val="20"/>
      <color theme="4"/>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FFFF"/>
        <bgColor indexed="64"/>
      </patternFill>
    </fill>
    <fill>
      <patternFill patternType="solid">
        <fgColor theme="1" tint="0.249977111117893"/>
        <bgColor indexed="64"/>
      </patternFill>
    </fill>
    <fill>
      <patternFill patternType="solid">
        <fgColor theme="2" tint="-0.249977111117893"/>
        <bgColor indexed="64"/>
      </patternFill>
    </fill>
    <fill>
      <patternFill patternType="solid">
        <fgColor theme="7"/>
        <bgColor indexed="64"/>
      </patternFill>
    </fill>
    <fill>
      <patternFill patternType="solid">
        <fgColor rgb="FFFFFF00"/>
        <bgColor indexed="64"/>
      </patternFill>
    </fill>
    <fill>
      <patternFill patternType="solid">
        <fgColor rgb="FF00B050"/>
        <bgColor indexed="64"/>
      </patternFill>
    </fill>
  </fills>
  <borders count="91">
    <border>
      <left/>
      <right/>
      <top/>
      <bottom/>
      <diagonal/>
    </border>
    <border>
      <left style="medium">
        <color theme="9"/>
      </left>
      <right/>
      <top style="medium">
        <color theme="9"/>
      </top>
      <bottom/>
      <diagonal/>
    </border>
    <border>
      <left/>
      <right/>
      <top style="medium">
        <color theme="9"/>
      </top>
      <bottom/>
      <diagonal/>
    </border>
    <border>
      <left style="medium">
        <color theme="9"/>
      </left>
      <right/>
      <top/>
      <bottom/>
      <diagonal/>
    </border>
    <border>
      <left/>
      <right/>
      <top style="medium">
        <color theme="9"/>
      </top>
      <bottom style="medium">
        <color theme="9"/>
      </bottom>
      <diagonal/>
    </border>
    <border>
      <left style="thin">
        <color theme="9"/>
      </left>
      <right style="thin">
        <color theme="9"/>
      </right>
      <top style="thin">
        <color theme="9"/>
      </top>
      <bottom style="thin">
        <color theme="9"/>
      </bottom>
      <diagonal/>
    </border>
    <border>
      <left style="thin">
        <color theme="9"/>
      </left>
      <right style="thin">
        <color theme="9"/>
      </right>
      <top style="thin">
        <color theme="9"/>
      </top>
      <bottom/>
      <diagonal/>
    </border>
    <border>
      <left/>
      <right style="medium">
        <color theme="9"/>
      </right>
      <top style="medium">
        <color theme="9"/>
      </top>
      <bottom/>
      <diagonal/>
    </border>
    <border>
      <left/>
      <right/>
      <top/>
      <bottom style="thin">
        <color theme="9"/>
      </bottom>
      <diagonal/>
    </border>
    <border>
      <left/>
      <right style="medium">
        <color theme="9"/>
      </right>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medium">
        <color theme="9"/>
      </left>
      <right style="thin">
        <color theme="9"/>
      </right>
      <top style="thin">
        <color theme="9"/>
      </top>
      <bottom/>
      <diagonal/>
    </border>
    <border>
      <left style="thin">
        <color theme="9"/>
      </left>
      <right style="medium">
        <color theme="9"/>
      </right>
      <top style="thin">
        <color theme="9"/>
      </top>
      <bottom/>
      <diagonal/>
    </border>
    <border>
      <left style="medium">
        <color theme="9"/>
      </left>
      <right/>
      <top/>
      <bottom style="thin">
        <color theme="9"/>
      </bottom>
      <diagonal/>
    </border>
    <border>
      <left/>
      <right style="medium">
        <color theme="9"/>
      </right>
      <top/>
      <bottom/>
      <diagonal/>
    </border>
    <border>
      <left style="medium">
        <color theme="9"/>
      </left>
      <right style="thin">
        <color theme="9"/>
      </right>
      <top/>
      <bottom style="thin">
        <color theme="9"/>
      </bottom>
      <diagonal/>
    </border>
    <border>
      <left style="thin">
        <color theme="9"/>
      </left>
      <right style="thin">
        <color theme="9"/>
      </right>
      <top/>
      <bottom style="thin">
        <color theme="9"/>
      </bottom>
      <diagonal/>
    </border>
    <border>
      <left style="thin">
        <color theme="9"/>
      </left>
      <right style="medium">
        <color theme="9"/>
      </right>
      <top/>
      <bottom style="thin">
        <color theme="9"/>
      </bottom>
      <diagonal/>
    </border>
    <border>
      <left style="medium">
        <color theme="9"/>
      </left>
      <right/>
      <top style="medium">
        <color theme="9"/>
      </top>
      <bottom style="medium">
        <color theme="9"/>
      </bottom>
      <diagonal/>
    </border>
    <border>
      <left/>
      <right style="medium">
        <color theme="9"/>
      </right>
      <top style="medium">
        <color theme="9"/>
      </top>
      <bottom style="medium">
        <color theme="9"/>
      </bottom>
      <diagonal/>
    </border>
    <border>
      <left style="medium">
        <color theme="9"/>
      </left>
      <right/>
      <top/>
      <bottom style="medium">
        <color theme="9"/>
      </bottom>
      <diagonal/>
    </border>
    <border>
      <left/>
      <right/>
      <top/>
      <bottom style="medium">
        <color theme="9"/>
      </bottom>
      <diagonal/>
    </border>
    <border>
      <left/>
      <right style="medium">
        <color theme="9"/>
      </right>
      <top/>
      <bottom style="medium">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medium">
        <color theme="9"/>
      </top>
      <bottom style="thin">
        <color theme="9"/>
      </bottom>
      <diagonal/>
    </border>
    <border>
      <left style="thin">
        <color theme="9"/>
      </left>
      <right/>
      <top style="medium">
        <color theme="9"/>
      </top>
      <bottom style="thin">
        <color theme="9"/>
      </bottom>
      <diagonal/>
    </border>
    <border>
      <left/>
      <right style="thin">
        <color theme="9"/>
      </right>
      <top style="medium">
        <color theme="9"/>
      </top>
      <bottom style="thin">
        <color theme="9"/>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style="medium">
        <color theme="9"/>
      </right>
      <top/>
      <bottom style="medium">
        <color theme="9"/>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9"/>
      </left>
      <right style="medium">
        <color theme="9"/>
      </right>
      <top/>
      <bottom/>
      <diagonal/>
    </border>
    <border>
      <left style="medium">
        <color theme="9"/>
      </left>
      <right style="thin">
        <color theme="9"/>
      </right>
      <top/>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style="thin">
        <color theme="9"/>
      </left>
      <right style="thin">
        <color theme="9"/>
      </right>
      <top/>
      <bottom/>
      <diagonal/>
    </border>
    <border>
      <left style="medium">
        <color theme="9"/>
      </left>
      <right style="thin">
        <color theme="9"/>
      </right>
      <top style="medium">
        <color theme="9"/>
      </top>
      <bottom style="medium">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9"/>
      </left>
      <right/>
      <top style="thin">
        <color theme="9"/>
      </top>
      <bottom style="thin">
        <color theme="9"/>
      </bottom>
      <diagonal/>
    </border>
    <border>
      <left style="thin">
        <color theme="9"/>
      </left>
      <right/>
      <top style="thin">
        <color theme="9"/>
      </top>
      <bottom style="medium">
        <color theme="9"/>
      </bottom>
      <diagonal/>
    </border>
    <border>
      <left/>
      <right style="thin">
        <color theme="9"/>
      </right>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bottom style="thin">
        <color theme="9"/>
      </bottom>
      <diagonal/>
    </border>
    <border>
      <left style="thin">
        <color theme="9"/>
      </left>
      <right/>
      <top style="thin">
        <color theme="9"/>
      </top>
      <bottom/>
      <diagonal/>
    </border>
    <border>
      <left/>
      <right style="thin">
        <color theme="9"/>
      </right>
      <top style="thin">
        <color theme="9"/>
      </top>
      <bottom/>
      <diagonal/>
    </border>
    <border>
      <left style="thin">
        <color theme="9"/>
      </left>
      <right/>
      <top/>
      <bottom style="thin">
        <color theme="9"/>
      </bottom>
      <diagonal/>
    </border>
    <border>
      <left style="medium">
        <color theme="9"/>
      </left>
      <right style="medium">
        <color theme="9"/>
      </right>
      <top style="medium">
        <color theme="9"/>
      </top>
      <bottom style="thin">
        <color rgb="FF92D050"/>
      </bottom>
      <diagonal/>
    </border>
    <border>
      <left style="medium">
        <color theme="9"/>
      </left>
      <right style="medium">
        <color theme="9"/>
      </right>
      <top style="thin">
        <color rgb="FF92D050"/>
      </top>
      <bottom style="thin">
        <color rgb="FF92D050"/>
      </bottom>
      <diagonal/>
    </border>
    <border>
      <left style="medium">
        <color theme="9"/>
      </left>
      <right style="medium">
        <color theme="9"/>
      </right>
      <top style="thin">
        <color rgb="FF92D050"/>
      </top>
      <bottom/>
      <diagonal/>
    </border>
    <border>
      <left style="medium">
        <color theme="9"/>
      </left>
      <right style="medium">
        <color theme="9"/>
      </right>
      <top style="thin">
        <color theme="2" tint="-0.249977111117893"/>
      </top>
      <bottom/>
      <diagonal/>
    </border>
    <border>
      <left style="medium">
        <color theme="9"/>
      </left>
      <right style="thin">
        <color theme="2" tint="-0.249977111117893"/>
      </right>
      <top/>
      <bottom style="thin">
        <color theme="2" tint="-0.249977111117893"/>
      </bottom>
      <diagonal/>
    </border>
    <border>
      <left style="medium">
        <color theme="9"/>
      </left>
      <right style="medium">
        <color theme="9"/>
      </right>
      <top/>
      <bottom style="thin">
        <color theme="2" tint="-0.249977111117893"/>
      </bottom>
      <diagonal/>
    </border>
    <border>
      <left/>
      <right/>
      <top style="thin">
        <color theme="9"/>
      </top>
      <bottom style="thin">
        <color theme="9"/>
      </bottom>
      <diagonal/>
    </border>
    <border>
      <left style="thin">
        <color theme="9"/>
      </left>
      <right style="medium">
        <color theme="9"/>
      </right>
      <top style="medium">
        <color theme="9"/>
      </top>
      <bottom/>
      <diagonal/>
    </border>
    <border>
      <left style="medium">
        <color theme="9"/>
      </left>
      <right style="thin">
        <color theme="9"/>
      </right>
      <top style="medium">
        <color theme="9"/>
      </top>
      <bottom/>
      <diagonal/>
    </border>
    <border>
      <left style="medium">
        <color theme="9"/>
      </left>
      <right style="thin">
        <color theme="9"/>
      </right>
      <top/>
      <bottom style="medium">
        <color theme="9"/>
      </bottom>
      <diagonal/>
    </border>
    <border>
      <left style="thin">
        <color theme="9"/>
      </left>
      <right style="thin">
        <color theme="9"/>
      </right>
      <top style="medium">
        <color theme="9"/>
      </top>
      <bottom/>
      <diagonal/>
    </border>
    <border>
      <left style="medium">
        <color theme="9"/>
      </left>
      <right style="medium">
        <color theme="9"/>
      </right>
      <top style="thin">
        <color theme="9"/>
      </top>
      <bottom/>
      <diagonal/>
    </border>
    <border>
      <left style="medium">
        <color indexed="64"/>
      </left>
      <right style="thin">
        <color theme="9"/>
      </right>
      <top style="medium">
        <color indexed="64"/>
      </top>
      <bottom style="thin">
        <color theme="9"/>
      </bottom>
      <diagonal/>
    </border>
    <border>
      <left style="thin">
        <color theme="9"/>
      </left>
      <right style="thin">
        <color theme="9"/>
      </right>
      <top style="medium">
        <color indexed="64"/>
      </top>
      <bottom style="thin">
        <color theme="9"/>
      </bottom>
      <diagonal/>
    </border>
    <border>
      <left style="medium">
        <color indexed="64"/>
      </left>
      <right style="thin">
        <color theme="9"/>
      </right>
      <top style="thin">
        <color theme="9"/>
      </top>
      <bottom style="thin">
        <color theme="9"/>
      </bottom>
      <diagonal/>
    </border>
    <border>
      <left style="medium">
        <color indexed="64"/>
      </left>
      <right style="thin">
        <color theme="9"/>
      </right>
      <top style="thin">
        <color theme="9"/>
      </top>
      <bottom style="medium">
        <color indexed="64"/>
      </bottom>
      <diagonal/>
    </border>
    <border>
      <left style="thin">
        <color theme="9"/>
      </left>
      <right style="thin">
        <color theme="9"/>
      </right>
      <top style="thin">
        <color theme="9"/>
      </top>
      <bottom style="medium">
        <color indexed="64"/>
      </bottom>
      <diagonal/>
    </border>
    <border>
      <left/>
      <right/>
      <top style="medium">
        <color theme="9"/>
      </top>
      <bottom style="thin">
        <color theme="9"/>
      </bottom>
      <diagonal/>
    </border>
    <border>
      <left/>
      <right/>
      <top style="thin">
        <color theme="9"/>
      </top>
      <bottom style="medium">
        <color theme="9"/>
      </bottom>
      <diagonal/>
    </border>
    <border>
      <left/>
      <right/>
      <top style="medium">
        <color theme="9"/>
      </top>
      <bottom style="thin">
        <color rgb="FF92D050"/>
      </bottom>
      <diagonal/>
    </border>
    <border>
      <left/>
      <right/>
      <top style="thin">
        <color rgb="FF92D050"/>
      </top>
      <bottom style="thin">
        <color rgb="FF92D050"/>
      </bottom>
      <diagonal/>
    </border>
    <border>
      <left/>
      <right/>
      <top style="thin">
        <color rgb="FF92D050"/>
      </top>
      <bottom/>
      <diagonal/>
    </border>
  </borders>
  <cellStyleXfs count="3">
    <xf numFmtId="0" fontId="0" fillId="0" borderId="0"/>
    <xf numFmtId="0" fontId="5" fillId="0" borderId="0" applyNumberFormat="0" applyFont="0" applyFill="0" applyBorder="0" applyAlignment="0" applyProtection="0"/>
    <xf numFmtId="0" fontId="19" fillId="0" borderId="0"/>
  </cellStyleXfs>
  <cellXfs count="504">
    <xf numFmtId="0" fontId="0" fillId="0" borderId="0" xfId="0"/>
    <xf numFmtId="0" fontId="2" fillId="4" borderId="5" xfId="0" applyFont="1" applyFill="1" applyBorder="1" applyAlignment="1">
      <alignment horizontal="center" vertical="center"/>
    </xf>
    <xf numFmtId="0" fontId="2" fillId="2" borderId="5" xfId="0" applyFont="1" applyFill="1" applyBorder="1" applyAlignment="1" applyProtection="1">
      <alignment horizontal="center" vertical="center"/>
      <protection locked="0"/>
    </xf>
    <xf numFmtId="49" fontId="8" fillId="4" borderId="6" xfId="1" applyNumberFormat="1" applyFont="1" applyFill="1" applyBorder="1" applyAlignment="1">
      <alignment horizontal="center" vertical="center"/>
    </xf>
    <xf numFmtId="0" fontId="2" fillId="0" borderId="0" xfId="0" applyFont="1" applyAlignment="1">
      <alignment vertical="center" wrapText="1"/>
    </xf>
    <xf numFmtId="0" fontId="2" fillId="2" borderId="5" xfId="0" applyFont="1" applyFill="1" applyBorder="1" applyAlignment="1">
      <alignment vertical="center" wrapText="1"/>
    </xf>
    <xf numFmtId="0" fontId="1" fillId="5" borderId="11" xfId="0" applyFont="1" applyFill="1" applyBorder="1" applyAlignment="1">
      <alignment horizontal="center" vertical="center"/>
    </xf>
    <xf numFmtId="0" fontId="2" fillId="2" borderId="13" xfId="0" applyFont="1" applyFill="1" applyBorder="1" applyAlignment="1">
      <alignment vertical="center" wrapText="1"/>
    </xf>
    <xf numFmtId="0" fontId="2" fillId="4" borderId="13" xfId="0" applyFont="1" applyFill="1" applyBorder="1" applyAlignment="1">
      <alignment horizontal="center" vertical="center"/>
    </xf>
    <xf numFmtId="0" fontId="2" fillId="2" borderId="13" xfId="0" applyFont="1" applyFill="1" applyBorder="1" applyAlignment="1" applyProtection="1">
      <alignment horizontal="center" vertical="center"/>
      <protection locked="0"/>
    </xf>
    <xf numFmtId="0" fontId="1" fillId="5" borderId="14" xfId="0" applyFont="1" applyFill="1" applyBorder="1" applyAlignment="1">
      <alignment horizontal="center" vertical="center"/>
    </xf>
    <xf numFmtId="0" fontId="2" fillId="3" borderId="13" xfId="0" applyFont="1" applyFill="1" applyBorder="1" applyAlignment="1" applyProtection="1">
      <alignment horizontal="center" vertical="center"/>
      <protection locked="0"/>
    </xf>
    <xf numFmtId="0" fontId="3" fillId="0" borderId="0" xfId="0" applyFont="1" applyBorder="1" applyAlignment="1"/>
    <xf numFmtId="0" fontId="3" fillId="0" borderId="18" xfId="0" applyFont="1" applyBorder="1" applyAlignment="1"/>
    <xf numFmtId="0" fontId="3" fillId="2" borderId="3" xfId="0" applyFont="1" applyFill="1" applyBorder="1" applyAlignment="1">
      <alignment horizontal="right" wrapText="1"/>
    </xf>
    <xf numFmtId="0" fontId="3" fillId="2" borderId="0" xfId="0" applyFont="1" applyFill="1" applyBorder="1"/>
    <xf numFmtId="0" fontId="0" fillId="0" borderId="0" xfId="0" applyBorder="1" applyAlignment="1">
      <alignment horizontal="left"/>
    </xf>
    <xf numFmtId="0" fontId="0" fillId="0" borderId="0" xfId="0" applyBorder="1"/>
    <xf numFmtId="0" fontId="3" fillId="0" borderId="4" xfId="0" applyFont="1" applyBorder="1" applyAlignment="1">
      <alignment vertical="center" wrapText="1"/>
    </xf>
    <xf numFmtId="0" fontId="3" fillId="0" borderId="23" xfId="0" applyFont="1" applyBorder="1" applyAlignment="1">
      <alignment vertical="center" wrapText="1"/>
    </xf>
    <xf numFmtId="0" fontId="2" fillId="4" borderId="20" xfId="0" applyFont="1" applyFill="1" applyBorder="1" applyAlignment="1">
      <alignment horizontal="center" vertical="center"/>
    </xf>
    <xf numFmtId="0" fontId="2" fillId="2" borderId="20" xfId="0" applyFont="1" applyFill="1" applyBorder="1" applyAlignment="1" applyProtection="1">
      <alignment horizontal="center" vertical="center"/>
      <protection locked="0"/>
    </xf>
    <xf numFmtId="0" fontId="1" fillId="5" borderId="21" xfId="0" applyFont="1" applyFill="1" applyBorder="1" applyAlignment="1">
      <alignment horizontal="center" vertical="center"/>
    </xf>
    <xf numFmtId="0" fontId="2" fillId="4" borderId="27" xfId="0" applyFont="1" applyFill="1" applyBorder="1" applyAlignment="1">
      <alignment horizontal="center" vertical="center"/>
    </xf>
    <xf numFmtId="0" fontId="2" fillId="2" borderId="27" xfId="0" applyFont="1" applyFill="1" applyBorder="1" applyAlignment="1" applyProtection="1">
      <alignment horizontal="center" vertical="center"/>
      <protection locked="0"/>
    </xf>
    <xf numFmtId="0" fontId="1" fillId="5" borderId="28" xfId="0" applyFont="1" applyFill="1" applyBorder="1" applyAlignment="1">
      <alignment horizontal="center" vertical="center"/>
    </xf>
    <xf numFmtId="0" fontId="2" fillId="2" borderId="27" xfId="0" applyFont="1" applyFill="1" applyBorder="1" applyAlignment="1">
      <alignment vertical="center" wrapText="1"/>
    </xf>
    <xf numFmtId="0" fontId="2" fillId="4" borderId="6" xfId="0" applyFont="1" applyFill="1" applyBorder="1" applyAlignment="1">
      <alignment horizontal="center" vertical="center"/>
    </xf>
    <xf numFmtId="0" fontId="2" fillId="2" borderId="6" xfId="0" applyFont="1" applyFill="1" applyBorder="1" applyAlignment="1" applyProtection="1">
      <alignment horizontal="center" vertical="center"/>
      <protection locked="0"/>
    </xf>
    <xf numFmtId="0" fontId="1" fillId="5" borderId="16" xfId="0" applyFont="1" applyFill="1" applyBorder="1" applyAlignment="1">
      <alignment horizontal="center" vertical="center"/>
    </xf>
    <xf numFmtId="0" fontId="2" fillId="0" borderId="3" xfId="0" applyFont="1" applyBorder="1" applyAlignment="1">
      <alignment vertical="center" wrapText="1"/>
    </xf>
    <xf numFmtId="0" fontId="0" fillId="0" borderId="3" xfId="0" applyBorder="1"/>
    <xf numFmtId="0" fontId="0" fillId="0" borderId="24" xfId="0" applyBorder="1"/>
    <xf numFmtId="0" fontId="0" fillId="0" borderId="22" xfId="0" applyBorder="1"/>
    <xf numFmtId="0" fontId="0" fillId="0" borderId="23" xfId="0" applyBorder="1"/>
    <xf numFmtId="0" fontId="2" fillId="4" borderId="5" xfId="0" applyFont="1" applyFill="1" applyBorder="1" applyAlignment="1">
      <alignment horizontal="center" vertical="center" wrapText="1"/>
    </xf>
    <xf numFmtId="0" fontId="2" fillId="0" borderId="0" xfId="0" applyFont="1"/>
    <xf numFmtId="0" fontId="2" fillId="4" borderId="41" xfId="0" applyFont="1" applyFill="1" applyBorder="1" applyAlignment="1">
      <alignment horizontal="center" vertical="center"/>
    </xf>
    <xf numFmtId="0" fontId="2" fillId="4" borderId="42" xfId="0" applyFont="1" applyFill="1" applyBorder="1" applyAlignment="1">
      <alignment horizontal="center" vertical="center"/>
    </xf>
    <xf numFmtId="0" fontId="2" fillId="0" borderId="5" xfId="0" applyFont="1" applyBorder="1" applyAlignment="1">
      <alignment vertical="center" wrapText="1"/>
    </xf>
    <xf numFmtId="0" fontId="7" fillId="0" borderId="10" xfId="0" applyFont="1" applyBorder="1" applyAlignment="1">
      <alignment vertical="center"/>
    </xf>
    <xf numFmtId="0" fontId="2" fillId="2" borderId="6" xfId="0" applyFont="1" applyFill="1" applyBorder="1" applyAlignment="1">
      <alignment vertical="center" wrapText="1"/>
    </xf>
    <xf numFmtId="0" fontId="0" fillId="0" borderId="2" xfId="0" applyBorder="1"/>
    <xf numFmtId="0" fontId="0" fillId="0" borderId="25" xfId="0" applyBorder="1"/>
    <xf numFmtId="0" fontId="7" fillId="0" borderId="40" xfId="0" applyFont="1" applyBorder="1" applyAlignment="1">
      <alignment vertical="center"/>
    </xf>
    <xf numFmtId="0" fontId="2" fillId="2" borderId="43" xfId="0" applyFont="1" applyFill="1" applyBorder="1" applyAlignment="1">
      <alignment vertical="center" wrapText="1"/>
    </xf>
    <xf numFmtId="0" fontId="2" fillId="2" borderId="43" xfId="0" applyFont="1" applyFill="1" applyBorder="1" applyAlignment="1" applyProtection="1">
      <alignment horizontal="center" vertical="center"/>
      <protection locked="0"/>
    </xf>
    <xf numFmtId="0" fontId="2" fillId="4" borderId="43" xfId="0" applyFont="1" applyFill="1" applyBorder="1" applyAlignment="1">
      <alignment horizontal="center" vertical="center"/>
    </xf>
    <xf numFmtId="0" fontId="1" fillId="5" borderId="39" xfId="0" applyFont="1" applyFill="1" applyBorder="1" applyAlignment="1">
      <alignment horizontal="center" vertical="center"/>
    </xf>
    <xf numFmtId="0" fontId="7" fillId="0" borderId="44" xfId="0" applyFont="1" applyBorder="1" applyAlignment="1">
      <alignment vertical="center"/>
    </xf>
    <xf numFmtId="0" fontId="2" fillId="2" borderId="45" xfId="0" applyFont="1" applyFill="1" applyBorder="1" applyAlignment="1">
      <alignment vertical="center" wrapText="1"/>
    </xf>
    <xf numFmtId="0" fontId="0" fillId="0" borderId="4" xfId="0" applyBorder="1"/>
    <xf numFmtId="0" fontId="2" fillId="2" borderId="45" xfId="0" applyFont="1" applyFill="1" applyBorder="1" applyAlignment="1" applyProtection="1">
      <alignment horizontal="center" vertical="center"/>
      <protection locked="0"/>
    </xf>
    <xf numFmtId="0" fontId="2" fillId="4" borderId="45" xfId="0" applyFont="1" applyFill="1" applyBorder="1" applyAlignment="1">
      <alignment horizontal="center" vertical="center"/>
    </xf>
    <xf numFmtId="0" fontId="1" fillId="5" borderId="46" xfId="0" applyFont="1" applyFill="1" applyBorder="1" applyAlignment="1">
      <alignment horizontal="center" vertical="center"/>
    </xf>
    <xf numFmtId="0" fontId="16" fillId="0" borderId="0" xfId="0" applyFont="1" applyAlignment="1">
      <alignment vertical="center"/>
    </xf>
    <xf numFmtId="0" fontId="16" fillId="0" borderId="0" xfId="0" applyFont="1"/>
    <xf numFmtId="0" fontId="15" fillId="0" borderId="47" xfId="0" applyFont="1" applyBorder="1" applyAlignment="1">
      <alignment horizontal="center" vertical="center" wrapText="1"/>
    </xf>
    <xf numFmtId="0" fontId="0" fillId="0" borderId="47" xfId="0" applyBorder="1" applyAlignment="1">
      <alignment vertical="center" wrapText="1"/>
    </xf>
    <xf numFmtId="0" fontId="0" fillId="0" borderId="47" xfId="0" applyBorder="1" applyAlignment="1">
      <alignment vertical="top"/>
    </xf>
    <xf numFmtId="17" fontId="0" fillId="0" borderId="47" xfId="0" applyNumberFormat="1" applyBorder="1" applyAlignment="1">
      <alignment horizontal="center" vertical="center"/>
    </xf>
    <xf numFmtId="0" fontId="0" fillId="0" borderId="47" xfId="0" applyBorder="1" applyAlignment="1">
      <alignment vertical="top" wrapText="1"/>
    </xf>
    <xf numFmtId="0" fontId="0" fillId="0" borderId="47" xfId="0" applyBorder="1" applyAlignment="1">
      <alignment wrapText="1"/>
    </xf>
    <xf numFmtId="0" fontId="0" fillId="0" borderId="0" xfId="0" applyAlignment="1">
      <alignment wrapText="1"/>
    </xf>
    <xf numFmtId="0" fontId="15" fillId="10" borderId="53" xfId="0" applyFont="1" applyFill="1" applyBorder="1"/>
    <xf numFmtId="0" fontId="0" fillId="0" borderId="55" xfId="0" applyBorder="1"/>
    <xf numFmtId="0" fontId="0" fillId="0" borderId="47" xfId="0" applyBorder="1" applyAlignment="1"/>
    <xf numFmtId="0" fontId="0" fillId="0" borderId="54" xfId="0" applyBorder="1" applyAlignment="1"/>
    <xf numFmtId="0" fontId="0" fillId="0" borderId="54" xfId="0" applyBorder="1"/>
    <xf numFmtId="0" fontId="0" fillId="0" borderId="57" xfId="0" applyBorder="1" applyAlignment="1">
      <alignment vertical="top" wrapText="1"/>
    </xf>
    <xf numFmtId="0" fontId="0" fillId="0" borderId="58" xfId="0" applyBorder="1"/>
    <xf numFmtId="0" fontId="15" fillId="10" borderId="0" xfId="0" applyFont="1" applyFill="1"/>
    <xf numFmtId="0" fontId="0" fillId="0" borderId="0" xfId="0" applyAlignment="1">
      <alignment vertical="top"/>
    </xf>
    <xf numFmtId="0" fontId="15" fillId="0" borderId="5" xfId="0" applyFont="1" applyBorder="1" applyAlignment="1">
      <alignment horizontal="center" vertical="center"/>
    </xf>
    <xf numFmtId="0" fontId="0" fillId="0" borderId="5" xfId="0" applyFont="1" applyBorder="1" applyAlignment="1">
      <alignment vertical="center" wrapText="1"/>
    </xf>
    <xf numFmtId="0" fontId="15" fillId="11" borderId="5" xfId="0" applyFont="1" applyFill="1" applyBorder="1" applyAlignment="1">
      <alignment vertical="center"/>
    </xf>
    <xf numFmtId="0" fontId="15" fillId="11" borderId="5" xfId="0" applyFont="1" applyFill="1" applyBorder="1" applyAlignment="1">
      <alignment vertical="center" wrapText="1"/>
    </xf>
    <xf numFmtId="0" fontId="0" fillId="0" borderId="5" xfId="0" applyBorder="1" applyAlignment="1">
      <alignment wrapText="1"/>
    </xf>
    <xf numFmtId="0" fontId="2" fillId="0" borderId="0" xfId="0" applyFont="1" applyBorder="1" applyAlignment="1">
      <alignment vertical="center" wrapText="1"/>
    </xf>
    <xf numFmtId="0" fontId="2" fillId="0" borderId="60" xfId="0" applyFont="1" applyBorder="1" applyAlignment="1">
      <alignment vertical="center" wrapText="1"/>
    </xf>
    <xf numFmtId="0" fontId="2" fillId="4" borderId="31" xfId="0" applyFont="1" applyFill="1" applyBorder="1" applyAlignment="1">
      <alignment horizontal="center" vertical="center"/>
    </xf>
    <xf numFmtId="0" fontId="2" fillId="4" borderId="61" xfId="0" applyFont="1" applyFill="1" applyBorder="1" applyAlignment="1">
      <alignment horizontal="center" vertical="center"/>
    </xf>
    <xf numFmtId="0" fontId="2" fillId="4" borderId="67" xfId="0" applyFont="1" applyFill="1" applyBorder="1" applyAlignment="1">
      <alignment horizontal="center" vertical="center"/>
    </xf>
    <xf numFmtId="0" fontId="2" fillId="0" borderId="69" xfId="0" applyFont="1" applyBorder="1" applyAlignment="1">
      <alignment vertical="center" wrapText="1"/>
    </xf>
    <xf numFmtId="0" fontId="2" fillId="0" borderId="70" xfId="0" applyFont="1" applyBorder="1" applyAlignment="1">
      <alignment vertical="center" wrapText="1"/>
    </xf>
    <xf numFmtId="0" fontId="2" fillId="0" borderId="71" xfId="0" applyFont="1" applyBorder="1" applyAlignment="1">
      <alignment vertical="center" wrapText="1"/>
    </xf>
    <xf numFmtId="0" fontId="2" fillId="0" borderId="63" xfId="0" applyFont="1" applyBorder="1" applyAlignment="1">
      <alignment vertical="center" wrapText="1"/>
    </xf>
    <xf numFmtId="0" fontId="2" fillId="4" borderId="30" xfId="0" applyFont="1" applyFill="1" applyBorder="1" applyAlignment="1">
      <alignment horizontal="center" vertical="center"/>
    </xf>
    <xf numFmtId="0" fontId="2" fillId="4" borderId="59" xfId="0" applyFont="1" applyFill="1" applyBorder="1" applyAlignment="1">
      <alignment horizontal="center" vertical="center"/>
    </xf>
    <xf numFmtId="0" fontId="2" fillId="4" borderId="66" xfId="0" applyFont="1" applyFill="1" applyBorder="1" applyAlignment="1">
      <alignment horizontal="center" vertical="center"/>
    </xf>
    <xf numFmtId="0" fontId="2" fillId="4" borderId="60" xfId="0" applyFont="1" applyFill="1" applyBorder="1" applyAlignment="1">
      <alignment horizontal="center" vertical="center"/>
    </xf>
    <xf numFmtId="0" fontId="2" fillId="2" borderId="62" xfId="0" applyFont="1" applyFill="1" applyBorder="1" applyAlignment="1">
      <alignment vertical="center"/>
    </xf>
    <xf numFmtId="0" fontId="2" fillId="2" borderId="63" xfId="0" applyFont="1" applyFill="1" applyBorder="1" applyAlignment="1">
      <alignment vertical="center"/>
    </xf>
    <xf numFmtId="0" fontId="2" fillId="2" borderId="64" xfId="0" applyFont="1"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0" fontId="7" fillId="0" borderId="10" xfId="0" applyFont="1" applyBorder="1" applyAlignment="1">
      <alignment horizontal="left" vertical="center" wrapText="1"/>
    </xf>
    <xf numFmtId="17" fontId="0" fillId="0" borderId="0" xfId="0" applyNumberFormat="1" applyAlignment="1">
      <alignment horizontal="center" vertical="center"/>
    </xf>
    <xf numFmtId="17" fontId="20" fillId="0" borderId="0" xfId="0" applyNumberFormat="1" applyFont="1" applyAlignment="1">
      <alignment horizontal="center" vertical="center"/>
    </xf>
    <xf numFmtId="17" fontId="2" fillId="0" borderId="0" xfId="0" applyNumberFormat="1" applyFont="1" applyAlignment="1">
      <alignment horizontal="center" vertical="center"/>
    </xf>
    <xf numFmtId="17" fontId="2" fillId="0" borderId="5" xfId="0" applyNumberFormat="1" applyFont="1" applyBorder="1" applyAlignment="1">
      <alignment horizontal="center" vertical="center"/>
    </xf>
    <xf numFmtId="0" fontId="13" fillId="6" borderId="24" xfId="0" applyFont="1" applyFill="1" applyBorder="1" applyAlignment="1">
      <alignment vertical="center"/>
    </xf>
    <xf numFmtId="0" fontId="13" fillId="6" borderId="25" xfId="0" applyFont="1" applyFill="1" applyBorder="1" applyAlignment="1">
      <alignment vertical="center"/>
    </xf>
    <xf numFmtId="0" fontId="13" fillId="6" borderId="59" xfId="0" applyFont="1" applyFill="1" applyBorder="1" applyAlignment="1">
      <alignment vertical="center"/>
    </xf>
    <xf numFmtId="0" fontId="13" fillId="6" borderId="75" xfId="0" applyFont="1" applyFill="1" applyBorder="1" applyAlignment="1">
      <alignment vertical="center"/>
    </xf>
    <xf numFmtId="0" fontId="13" fillId="6" borderId="41" xfId="0" applyFont="1" applyFill="1" applyBorder="1" applyAlignment="1">
      <alignment vertical="center"/>
    </xf>
    <xf numFmtId="0" fontId="10" fillId="6" borderId="24" xfId="0" applyFont="1" applyFill="1" applyBorder="1" applyAlignment="1">
      <alignment vertical="center"/>
    </xf>
    <xf numFmtId="0" fontId="10" fillId="6" borderId="25" xfId="0" applyFont="1" applyFill="1" applyBorder="1" applyAlignment="1">
      <alignment vertical="center"/>
    </xf>
    <xf numFmtId="0" fontId="10" fillId="6" borderId="22" xfId="0" applyFont="1" applyFill="1" applyBorder="1" applyAlignment="1">
      <alignment vertical="center"/>
    </xf>
    <xf numFmtId="0" fontId="10" fillId="6" borderId="4" xfId="0" applyFont="1" applyFill="1" applyBorder="1" applyAlignment="1">
      <alignment vertical="center"/>
    </xf>
    <xf numFmtId="0" fontId="10" fillId="6" borderId="23" xfId="0" applyFont="1" applyFill="1" applyBorder="1" applyAlignment="1">
      <alignment vertical="center"/>
    </xf>
    <xf numFmtId="0" fontId="1" fillId="5" borderId="76" xfId="0" applyFont="1" applyFill="1" applyBorder="1" applyAlignment="1">
      <alignment horizontal="center" vertical="center"/>
    </xf>
    <xf numFmtId="0" fontId="0" fillId="0" borderId="0" xfId="0" applyAlignment="1">
      <alignment horizontal="center"/>
    </xf>
    <xf numFmtId="0" fontId="25" fillId="4" borderId="27" xfId="0" applyFont="1" applyFill="1" applyBorder="1" applyAlignment="1">
      <alignment horizontal="center" vertical="center"/>
    </xf>
    <xf numFmtId="0" fontId="25" fillId="2" borderId="27" xfId="0" applyFont="1" applyFill="1" applyBorder="1" applyAlignment="1" applyProtection="1">
      <alignment horizontal="center" vertical="center"/>
      <protection locked="0"/>
    </xf>
    <xf numFmtId="0" fontId="28" fillId="8" borderId="27" xfId="0" applyFont="1" applyFill="1" applyBorder="1" applyAlignment="1" applyProtection="1">
      <alignment horizontal="right" vertical="center" wrapText="1"/>
      <protection locked="0"/>
    </xf>
    <xf numFmtId="0" fontId="25" fillId="4" borderId="5" xfId="0" applyFont="1" applyFill="1" applyBorder="1" applyAlignment="1">
      <alignment horizontal="center" vertical="center"/>
    </xf>
    <xf numFmtId="0" fontId="25" fillId="2" borderId="5" xfId="0" applyFont="1" applyFill="1" applyBorder="1" applyAlignment="1" applyProtection="1">
      <alignment horizontal="center" vertical="center"/>
      <protection locked="0"/>
    </xf>
    <xf numFmtId="0" fontId="28" fillId="9" borderId="5" xfId="0" applyFont="1" applyFill="1" applyBorder="1" applyAlignment="1">
      <alignment horizontal="right" vertical="center" wrapText="1"/>
    </xf>
    <xf numFmtId="0" fontId="28" fillId="8" borderId="5" xfId="0" applyFont="1" applyFill="1" applyBorder="1" applyAlignment="1" applyProtection="1">
      <alignment horizontal="right" vertical="center" wrapText="1"/>
      <protection locked="0"/>
    </xf>
    <xf numFmtId="0" fontId="25" fillId="0" borderId="5" xfId="0" applyFont="1" applyBorder="1" applyAlignment="1" applyProtection="1">
      <alignment horizontal="center" vertical="center"/>
      <protection locked="0"/>
    </xf>
    <xf numFmtId="1" fontId="29" fillId="5" borderId="5" xfId="0" applyNumberFormat="1" applyFont="1" applyFill="1" applyBorder="1" applyAlignment="1">
      <alignment horizontal="center" vertical="center"/>
    </xf>
    <xf numFmtId="0" fontId="25" fillId="4" borderId="13" xfId="0" applyFont="1" applyFill="1" applyBorder="1" applyAlignment="1">
      <alignment horizontal="center" vertical="center"/>
    </xf>
    <xf numFmtId="0" fontId="25" fillId="0" borderId="13" xfId="0" applyFont="1" applyBorder="1" applyAlignment="1" applyProtection="1">
      <alignment horizontal="center" vertical="center"/>
      <protection locked="0"/>
    </xf>
    <xf numFmtId="0" fontId="28" fillId="9" borderId="13" xfId="0" applyFont="1" applyFill="1" applyBorder="1" applyAlignment="1">
      <alignment horizontal="right" vertical="center" wrapText="1"/>
    </xf>
    <xf numFmtId="0" fontId="28" fillId="8" borderId="13" xfId="0" applyFont="1" applyFill="1" applyBorder="1" applyAlignment="1" applyProtection="1">
      <alignment horizontal="right" vertical="center" wrapText="1"/>
      <protection locked="0"/>
    </xf>
    <xf numFmtId="0" fontId="25" fillId="0" borderId="27" xfId="0" applyFont="1" applyBorder="1" applyAlignment="1" applyProtection="1">
      <alignment horizontal="center" vertical="center"/>
      <protection locked="0"/>
    </xf>
    <xf numFmtId="0" fontId="25" fillId="4" borderId="20" xfId="0" applyFont="1" applyFill="1" applyBorder="1" applyAlignment="1">
      <alignment horizontal="center" vertical="center"/>
    </xf>
    <xf numFmtId="0" fontId="25" fillId="0" borderId="20" xfId="0" applyFont="1" applyBorder="1" applyAlignment="1" applyProtection="1">
      <alignment horizontal="center" vertical="center"/>
      <protection locked="0"/>
    </xf>
    <xf numFmtId="0" fontId="28" fillId="8" borderId="20" xfId="0" applyFont="1" applyFill="1" applyBorder="1" applyAlignment="1" applyProtection="1">
      <alignment horizontal="right" vertical="center" wrapText="1"/>
      <protection locked="0"/>
    </xf>
    <xf numFmtId="0" fontId="25" fillId="0" borderId="0" xfId="0" applyFont="1"/>
    <xf numFmtId="0" fontId="28" fillId="8" borderId="5" xfId="0" applyFont="1" applyFill="1" applyBorder="1" applyAlignment="1">
      <alignment horizontal="right" vertical="center" wrapText="1"/>
    </xf>
    <xf numFmtId="0" fontId="28" fillId="9" borderId="6" xfId="0" applyFont="1" applyFill="1" applyBorder="1" applyAlignment="1">
      <alignment horizontal="right" vertical="center" wrapText="1"/>
    </xf>
    <xf numFmtId="0" fontId="28" fillId="8" borderId="6" xfId="0" applyFont="1" applyFill="1" applyBorder="1" applyAlignment="1" applyProtection="1">
      <alignment horizontal="right" vertical="center" wrapText="1"/>
      <protection locked="0"/>
    </xf>
    <xf numFmtId="0" fontId="25" fillId="0" borderId="2" xfId="0" applyFont="1" applyBorder="1"/>
    <xf numFmtId="0" fontId="25" fillId="0" borderId="0" xfId="0" applyFont="1" applyBorder="1"/>
    <xf numFmtId="0" fontId="25" fillId="0" borderId="25" xfId="0" applyFont="1" applyBorder="1"/>
    <xf numFmtId="0" fontId="0" fillId="0" borderId="0" xfId="0" applyBorder="1" applyAlignment="1">
      <alignment horizontal="center"/>
    </xf>
    <xf numFmtId="0" fontId="3" fillId="0" borderId="4" xfId="0" applyFont="1" applyBorder="1" applyAlignment="1">
      <alignment horizontal="center" vertical="center" wrapText="1"/>
    </xf>
    <xf numFmtId="0" fontId="28" fillId="8" borderId="27" xfId="0" applyFont="1" applyFill="1" applyBorder="1" applyAlignment="1" applyProtection="1">
      <alignment horizontal="center" vertical="center" wrapText="1"/>
      <protection locked="0"/>
    </xf>
    <xf numFmtId="0" fontId="28" fillId="9" borderId="5" xfId="0" applyFont="1" applyFill="1" applyBorder="1" applyAlignment="1">
      <alignment horizontal="center" vertical="center" wrapText="1"/>
    </xf>
    <xf numFmtId="0" fontId="28" fillId="8" borderId="5" xfId="0" applyFont="1" applyFill="1" applyBorder="1" applyAlignment="1" applyProtection="1">
      <alignment horizontal="center" vertical="center" wrapText="1"/>
      <protection locked="0"/>
    </xf>
    <xf numFmtId="0" fontId="28" fillId="9" borderId="13" xfId="0" applyFont="1" applyFill="1" applyBorder="1" applyAlignment="1">
      <alignment horizontal="center" vertical="center" wrapText="1"/>
    </xf>
    <xf numFmtId="0" fontId="28" fillId="8" borderId="13" xfId="0" applyFont="1" applyFill="1" applyBorder="1" applyAlignment="1" applyProtection="1">
      <alignment horizontal="center" vertical="center" wrapText="1"/>
      <protection locked="0"/>
    </xf>
    <xf numFmtId="0" fontId="28" fillId="8" borderId="20" xfId="0" applyFont="1" applyFill="1" applyBorder="1" applyAlignment="1" applyProtection="1">
      <alignment horizontal="center" vertical="center" wrapText="1"/>
      <protection locked="0"/>
    </xf>
    <xf numFmtId="0" fontId="28" fillId="9" borderId="6" xfId="0" applyFont="1" applyFill="1" applyBorder="1" applyAlignment="1">
      <alignment horizontal="center" vertical="center" wrapText="1"/>
    </xf>
    <xf numFmtId="0" fontId="28" fillId="8" borderId="6" xfId="0" applyFont="1" applyFill="1" applyBorder="1" applyAlignment="1" applyProtection="1">
      <alignment horizontal="center" vertical="center" wrapText="1"/>
      <protection locked="0"/>
    </xf>
    <xf numFmtId="0" fontId="16" fillId="0" borderId="0" xfId="0" applyFont="1" applyBorder="1" applyAlignment="1">
      <alignment wrapText="1"/>
    </xf>
    <xf numFmtId="0" fontId="20" fillId="0" borderId="27" xfId="0" applyFont="1" applyBorder="1" applyAlignment="1">
      <alignment horizontal="left" vertical="center" wrapText="1"/>
    </xf>
    <xf numFmtId="0" fontId="20" fillId="0" borderId="5" xfId="0" applyFont="1" applyBorder="1" applyAlignment="1">
      <alignment horizontal="left" vertical="center" wrapText="1"/>
    </xf>
    <xf numFmtId="0" fontId="20" fillId="0" borderId="13" xfId="0" applyFont="1" applyBorder="1" applyAlignment="1">
      <alignment horizontal="left" vertical="center" wrapText="1"/>
    </xf>
    <xf numFmtId="0" fontId="20" fillId="0" borderId="20" xfId="0" applyFont="1" applyBorder="1" applyAlignment="1">
      <alignment horizontal="left" vertical="center" wrapText="1"/>
    </xf>
    <xf numFmtId="0" fontId="20" fillId="0" borderId="6" xfId="0" applyFont="1" applyBorder="1" applyAlignment="1">
      <alignment horizontal="left" vertical="center" wrapText="1"/>
    </xf>
    <xf numFmtId="0" fontId="20" fillId="0" borderId="0" xfId="0" applyFont="1"/>
    <xf numFmtId="0" fontId="7" fillId="2" borderId="3" xfId="0" applyFont="1" applyFill="1" applyBorder="1" applyAlignment="1">
      <alignment wrapText="1"/>
    </xf>
    <xf numFmtId="0" fontId="26" fillId="0" borderId="0" xfId="0" applyFont="1" applyAlignment="1"/>
    <xf numFmtId="0" fontId="1" fillId="0" borderId="4" xfId="0" applyFont="1" applyBorder="1" applyAlignment="1">
      <alignment vertical="center" wrapText="1"/>
    </xf>
    <xf numFmtId="0" fontId="1" fillId="4" borderId="27"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0" borderId="0" xfId="0" applyFont="1"/>
    <xf numFmtId="0" fontId="0" fillId="0" borderId="34" xfId="0" applyBorder="1"/>
    <xf numFmtId="0" fontId="0" fillId="0" borderId="35" xfId="0" applyBorder="1"/>
    <xf numFmtId="0" fontId="28" fillId="8" borderId="41" xfId="0" applyFont="1" applyFill="1" applyBorder="1" applyAlignment="1" applyProtection="1">
      <alignment horizontal="right" vertical="center" wrapText="1"/>
      <protection locked="0"/>
    </xf>
    <xf numFmtId="0" fontId="28" fillId="9" borderId="41" xfId="0" applyFont="1" applyFill="1" applyBorder="1" applyAlignment="1">
      <alignment horizontal="right" vertical="center" wrapText="1"/>
    </xf>
    <xf numFmtId="0" fontId="28" fillId="8" borderId="11" xfId="0" applyFont="1" applyFill="1" applyBorder="1" applyAlignment="1" applyProtection="1">
      <alignment horizontal="center" vertical="center" wrapText="1"/>
      <protection locked="0"/>
    </xf>
    <xf numFmtId="0" fontId="28" fillId="9" borderId="11" xfId="0" applyFont="1" applyFill="1" applyBorder="1" applyAlignment="1">
      <alignment horizontal="center" vertical="center" wrapText="1"/>
    </xf>
    <xf numFmtId="0" fontId="28" fillId="8" borderId="14" xfId="0" applyFont="1" applyFill="1" applyBorder="1" applyAlignment="1" applyProtection="1">
      <alignment horizontal="center" vertical="center" wrapText="1"/>
      <protection locked="0"/>
    </xf>
    <xf numFmtId="0" fontId="28" fillId="8" borderId="16" xfId="0" applyFont="1" applyFill="1" applyBorder="1" applyAlignment="1" applyProtection="1">
      <alignment horizontal="center" vertical="center" wrapText="1"/>
      <protection locked="0"/>
    </xf>
    <xf numFmtId="0" fontId="28" fillId="9" borderId="67" xfId="0" applyFont="1" applyFill="1" applyBorder="1" applyAlignment="1">
      <alignment horizontal="right" vertical="center" wrapText="1"/>
    </xf>
    <xf numFmtId="0" fontId="26" fillId="0" borderId="43" xfId="0" applyFont="1" applyFill="1" applyBorder="1" applyAlignment="1">
      <alignment vertical="top" wrapText="1"/>
    </xf>
    <xf numFmtId="0" fontId="28" fillId="8" borderId="20" xfId="0" applyFont="1" applyFill="1" applyBorder="1" applyAlignment="1">
      <alignment horizontal="right" vertical="center" wrapText="1"/>
    </xf>
    <xf numFmtId="0" fontId="28" fillId="8" borderId="6" xfId="0" applyFont="1" applyFill="1" applyBorder="1" applyAlignment="1">
      <alignment horizontal="right" vertical="center" wrapText="1"/>
    </xf>
    <xf numFmtId="0" fontId="28" fillId="8" borderId="27" xfId="0" applyFont="1" applyFill="1" applyBorder="1" applyAlignment="1">
      <alignment horizontal="right" vertical="center" wrapText="1"/>
    </xf>
    <xf numFmtId="0" fontId="28" fillId="8" borderId="13" xfId="0" applyFont="1" applyFill="1" applyBorder="1" applyAlignment="1">
      <alignment horizontal="right" vertical="center" wrapText="1"/>
    </xf>
    <xf numFmtId="0" fontId="28" fillId="9" borderId="27" xfId="0" applyFont="1" applyFill="1" applyBorder="1" applyAlignment="1">
      <alignment horizontal="center" vertical="center" wrapText="1"/>
    </xf>
    <xf numFmtId="0" fontId="28" fillId="9" borderId="27" xfId="0" applyFont="1" applyFill="1" applyBorder="1" applyAlignment="1">
      <alignment horizontal="right" vertical="center" wrapText="1"/>
    </xf>
    <xf numFmtId="0" fontId="25" fillId="4" borderId="6" xfId="0" applyFont="1" applyFill="1" applyBorder="1" applyAlignment="1">
      <alignment horizontal="center" vertical="center"/>
    </xf>
    <xf numFmtId="0" fontId="25" fillId="0" borderId="6" xfId="0" applyFont="1" applyBorder="1" applyAlignment="1" applyProtection="1">
      <alignment horizontal="center" vertical="center"/>
      <protection locked="0"/>
    </xf>
    <xf numFmtId="0" fontId="0" fillId="0" borderId="0" xfId="0" applyAlignment="1">
      <alignment horizontal="left"/>
    </xf>
    <xf numFmtId="0" fontId="20" fillId="0" borderId="41" xfId="0" applyFont="1" applyBorder="1" applyAlignment="1">
      <alignment horizontal="left" vertical="center" wrapText="1"/>
    </xf>
    <xf numFmtId="0" fontId="20" fillId="0" borderId="42" xfId="0" applyFont="1" applyBorder="1" applyAlignment="1">
      <alignment horizontal="left" vertical="center" wrapText="1"/>
    </xf>
    <xf numFmtId="0" fontId="26" fillId="0" borderId="77" xfId="0" applyFont="1" applyBorder="1" applyAlignment="1" applyProtection="1">
      <alignment vertical="top" wrapText="1"/>
      <protection hidden="1"/>
    </xf>
    <xf numFmtId="0" fontId="20" fillId="0" borderId="79" xfId="0" applyFont="1" applyBorder="1" applyAlignment="1">
      <alignment horizontal="left" vertical="center" wrapText="1"/>
    </xf>
    <xf numFmtId="0" fontId="1" fillId="4" borderId="79" xfId="0" applyFont="1" applyFill="1" applyBorder="1" applyAlignment="1">
      <alignment horizontal="center" vertical="center" wrapText="1"/>
    </xf>
    <xf numFmtId="0" fontId="28" fillId="8" borderId="79" xfId="0" applyFont="1" applyFill="1" applyBorder="1" applyAlignment="1">
      <alignment horizontal="right" vertical="center" wrapText="1"/>
    </xf>
    <xf numFmtId="0" fontId="20" fillId="0" borderId="31" xfId="0" applyFont="1" applyBorder="1" applyAlignment="1">
      <alignment horizontal="left" vertical="center" wrapText="1"/>
    </xf>
    <xf numFmtId="0" fontId="28" fillId="8" borderId="20" xfId="0" applyFont="1" applyFill="1" applyBorder="1" applyAlignment="1" applyProtection="1">
      <alignment horizontal="center" vertical="center" wrapText="1"/>
    </xf>
    <xf numFmtId="0" fontId="28" fillId="9" borderId="5" xfId="0" applyFont="1" applyFill="1" applyBorder="1" applyAlignment="1" applyProtection="1">
      <alignment horizontal="center" vertical="center" wrapText="1"/>
    </xf>
    <xf numFmtId="0" fontId="28" fillId="9" borderId="6" xfId="0" applyFont="1" applyFill="1" applyBorder="1" applyAlignment="1" applyProtection="1">
      <alignment horizontal="center" vertical="center" wrapText="1"/>
    </xf>
    <xf numFmtId="0" fontId="20" fillId="0" borderId="30" xfId="0" applyFont="1" applyBorder="1" applyAlignment="1">
      <alignment horizontal="left" vertical="center" wrapText="1"/>
    </xf>
    <xf numFmtId="0" fontId="20" fillId="0" borderId="59" xfId="0" applyFont="1" applyBorder="1" applyAlignment="1">
      <alignment horizontal="left" vertical="center" wrapText="1"/>
    </xf>
    <xf numFmtId="0" fontId="20" fillId="0" borderId="60" xfId="0" applyFont="1" applyBorder="1" applyAlignment="1">
      <alignment horizontal="left" vertical="center" wrapText="1"/>
    </xf>
    <xf numFmtId="0" fontId="1" fillId="4" borderId="62" xfId="0" applyFont="1" applyFill="1" applyBorder="1" applyAlignment="1">
      <alignment horizontal="center" vertical="center" wrapText="1"/>
    </xf>
    <xf numFmtId="0" fontId="1" fillId="4" borderId="63" xfId="0" applyFont="1" applyFill="1" applyBorder="1" applyAlignment="1">
      <alignment horizontal="center" vertical="center" wrapText="1"/>
    </xf>
    <xf numFmtId="0" fontId="1" fillId="4" borderId="64" xfId="0" applyFont="1" applyFill="1" applyBorder="1" applyAlignment="1">
      <alignment horizontal="center" vertical="center" wrapText="1"/>
    </xf>
    <xf numFmtId="0" fontId="1" fillId="4" borderId="80" xfId="0" applyFont="1" applyFill="1" applyBorder="1" applyAlignment="1">
      <alignment horizontal="center" vertical="center" wrapText="1"/>
    </xf>
    <xf numFmtId="0" fontId="1" fillId="4" borderId="65" xfId="0" applyFont="1" applyFill="1" applyBorder="1" applyAlignment="1">
      <alignment horizontal="center" vertical="center" wrapText="1"/>
    </xf>
    <xf numFmtId="0" fontId="3" fillId="12" borderId="0" xfId="0" applyFont="1" applyFill="1" applyBorder="1" applyAlignment="1">
      <alignment wrapText="1"/>
    </xf>
    <xf numFmtId="0" fontId="3" fillId="12" borderId="0" xfId="0" applyFont="1" applyFill="1" applyBorder="1" applyAlignment="1"/>
    <xf numFmtId="0" fontId="2" fillId="3" borderId="13" xfId="0" applyFont="1" applyFill="1" applyBorder="1" applyAlignment="1" applyProtection="1">
      <alignment horizontal="center" vertical="center"/>
    </xf>
    <xf numFmtId="0" fontId="2" fillId="0" borderId="5" xfId="0" applyFont="1" applyBorder="1" applyAlignment="1">
      <alignment vertical="center"/>
    </xf>
    <xf numFmtId="0" fontId="2" fillId="0" borderId="3" xfId="0" applyFont="1" applyBorder="1" applyAlignment="1">
      <alignment vertical="center"/>
    </xf>
    <xf numFmtId="0" fontId="2" fillId="0" borderId="6" xfId="0" applyFont="1" applyBorder="1" applyAlignment="1">
      <alignment vertical="center" wrapText="1"/>
    </xf>
    <xf numFmtId="0" fontId="2" fillId="2" borderId="20" xfId="0" applyFont="1" applyFill="1" applyBorder="1" applyAlignment="1">
      <alignment vertical="center" wrapText="1"/>
    </xf>
    <xf numFmtId="0" fontId="2" fillId="0" borderId="27" xfId="0" applyFont="1" applyBorder="1" applyAlignment="1">
      <alignment vertical="center" wrapText="1"/>
    </xf>
    <xf numFmtId="0" fontId="2" fillId="0" borderId="13" xfId="0" applyFont="1" applyBorder="1" applyAlignment="1">
      <alignment vertical="center" wrapText="1"/>
    </xf>
    <xf numFmtId="0" fontId="2" fillId="3" borderId="6" xfId="0" applyFont="1" applyFill="1" applyBorder="1" applyAlignment="1" applyProtection="1">
      <alignment horizontal="center" vertical="center"/>
    </xf>
    <xf numFmtId="0" fontId="2" fillId="3" borderId="6" xfId="0" applyFont="1" applyFill="1" applyBorder="1" applyAlignment="1">
      <alignment vertical="center" wrapText="1"/>
    </xf>
    <xf numFmtId="0" fontId="2" fillId="4" borderId="13" xfId="0" applyFont="1" applyFill="1" applyBorder="1" applyAlignment="1" applyProtection="1">
      <alignment horizontal="center" vertical="center"/>
    </xf>
    <xf numFmtId="0" fontId="2" fillId="4" borderId="6" xfId="0" applyFont="1" applyFill="1" applyBorder="1" applyAlignment="1" applyProtection="1">
      <alignment horizontal="center" vertical="center"/>
    </xf>
    <xf numFmtId="0" fontId="2" fillId="4" borderId="13" xfId="0" applyFont="1" applyFill="1" applyBorder="1" applyAlignment="1">
      <alignment vertical="center" wrapText="1"/>
    </xf>
    <xf numFmtId="0" fontId="7" fillId="2" borderId="3" xfId="0" applyFont="1" applyFill="1" applyBorder="1" applyAlignment="1">
      <alignment horizontal="center" vertical="center"/>
    </xf>
    <xf numFmtId="0" fontId="1" fillId="2" borderId="35" xfId="0" applyFont="1" applyFill="1" applyBorder="1" applyAlignment="1">
      <alignment horizontal="center" vertical="center" wrapText="1"/>
    </xf>
    <xf numFmtId="0" fontId="7" fillId="7" borderId="0" xfId="0" applyFont="1" applyFill="1" applyBorder="1" applyAlignment="1">
      <alignment horizontal="center" vertical="center"/>
    </xf>
    <xf numFmtId="0" fontId="0" fillId="0" borderId="5" xfId="0" applyBorder="1"/>
    <xf numFmtId="0" fontId="0" fillId="0" borderId="5" xfId="0" applyBorder="1" applyAlignment="1">
      <alignment horizontal="center"/>
    </xf>
    <xf numFmtId="0" fontId="0" fillId="0" borderId="5" xfId="0" applyNumberFormat="1" applyBorder="1" applyAlignment="1">
      <alignment horizontal="center"/>
    </xf>
    <xf numFmtId="49" fontId="0" fillId="0" borderId="5" xfId="0" applyNumberFormat="1" applyBorder="1" applyAlignment="1">
      <alignment horizontal="center"/>
    </xf>
    <xf numFmtId="0" fontId="14" fillId="5" borderId="5" xfId="0" applyFont="1" applyFill="1" applyBorder="1" applyAlignment="1">
      <alignment horizontal="center"/>
    </xf>
    <xf numFmtId="0" fontId="14" fillId="5" borderId="5" xfId="0" applyNumberFormat="1" applyFont="1" applyFill="1" applyBorder="1" applyAlignment="1">
      <alignment horizontal="center"/>
    </xf>
    <xf numFmtId="49" fontId="14" fillId="5" borderId="5" xfId="0" applyNumberFormat="1" applyFont="1" applyFill="1" applyBorder="1" applyAlignment="1">
      <alignment horizontal="center"/>
    </xf>
    <xf numFmtId="0" fontId="14" fillId="5" borderId="5" xfId="0" applyFont="1" applyFill="1" applyBorder="1"/>
    <xf numFmtId="0" fontId="0" fillId="2" borderId="5" xfId="0" applyFill="1" applyBorder="1"/>
    <xf numFmtId="0" fontId="0" fillId="2" borderId="5" xfId="0" applyFont="1" applyFill="1" applyBorder="1" applyAlignment="1">
      <alignment horizontal="center"/>
    </xf>
    <xf numFmtId="0" fontId="0" fillId="2" borderId="5" xfId="0" applyFont="1" applyFill="1" applyBorder="1"/>
    <xf numFmtId="0" fontId="0" fillId="12" borderId="5" xfId="0" applyFill="1" applyBorder="1" applyAlignment="1">
      <alignment horizontal="center"/>
    </xf>
    <xf numFmtId="0" fontId="0" fillId="12" borderId="5" xfId="0" applyNumberFormat="1" applyFill="1" applyBorder="1" applyAlignment="1">
      <alignment horizontal="center"/>
    </xf>
    <xf numFmtId="49" fontId="0" fillId="12" borderId="5" xfId="0" applyNumberFormat="1" applyFill="1" applyBorder="1" applyAlignment="1">
      <alignment horizontal="center"/>
    </xf>
    <xf numFmtId="0" fontId="0" fillId="12" borderId="5" xfId="0" applyFill="1" applyBorder="1"/>
    <xf numFmtId="0" fontId="14" fillId="12" borderId="5" xfId="0" applyFont="1" applyFill="1" applyBorder="1" applyAlignment="1">
      <alignment horizontal="center"/>
    </xf>
    <xf numFmtId="0" fontId="14" fillId="12" borderId="5" xfId="0" applyNumberFormat="1" applyFont="1" applyFill="1" applyBorder="1" applyAlignment="1">
      <alignment horizontal="center"/>
    </xf>
    <xf numFmtId="49" fontId="14" fillId="12" borderId="5" xfId="0" applyNumberFormat="1" applyFont="1" applyFill="1" applyBorder="1" applyAlignment="1">
      <alignment horizontal="center"/>
    </xf>
    <xf numFmtId="0" fontId="14" fillId="12" borderId="5" xfId="0" applyFont="1" applyFill="1" applyBorder="1"/>
    <xf numFmtId="0" fontId="14" fillId="12" borderId="0" xfId="0" applyFont="1" applyFill="1" applyBorder="1"/>
    <xf numFmtId="0" fontId="14" fillId="5" borderId="0" xfId="0" applyFont="1" applyFill="1" applyBorder="1"/>
    <xf numFmtId="0" fontId="0" fillId="12" borderId="0" xfId="0" applyFill="1" applyBorder="1"/>
    <xf numFmtId="0" fontId="0" fillId="0" borderId="5" xfId="0" applyBorder="1" applyAlignment="1">
      <alignment horizontal="left"/>
    </xf>
    <xf numFmtId="0" fontId="14" fillId="12" borderId="5" xfId="0" applyFont="1" applyFill="1" applyBorder="1" applyAlignment="1">
      <alignment horizontal="left"/>
    </xf>
    <xf numFmtId="0" fontId="14" fillId="5" borderId="5" xfId="0" applyFont="1" applyFill="1" applyBorder="1" applyAlignment="1">
      <alignment horizontal="left"/>
    </xf>
    <xf numFmtId="0" fontId="0" fillId="12" borderId="5" xfId="0" applyFill="1" applyBorder="1" applyAlignment="1">
      <alignment horizontal="left"/>
    </xf>
    <xf numFmtId="0" fontId="0" fillId="2" borderId="5" xfId="0" applyFont="1" applyFill="1" applyBorder="1" applyAlignment="1">
      <alignment horizontal="left"/>
    </xf>
    <xf numFmtId="0" fontId="0" fillId="12" borderId="5" xfId="0" applyFont="1" applyFill="1" applyBorder="1" applyAlignment="1">
      <alignment horizontal="left"/>
    </xf>
    <xf numFmtId="0" fontId="0" fillId="12" borderId="5" xfId="0" applyFont="1" applyFill="1" applyBorder="1"/>
    <xf numFmtId="0" fontId="0" fillId="12" borderId="5" xfId="0" applyFont="1" applyFill="1" applyBorder="1" applyAlignment="1">
      <alignment horizontal="center"/>
    </xf>
    <xf numFmtId="0" fontId="24" fillId="13" borderId="5" xfId="0" applyFont="1" applyFill="1" applyBorder="1" applyAlignment="1">
      <alignment horizontal="center"/>
    </xf>
    <xf numFmtId="0" fontId="24" fillId="13" borderId="5" xfId="0" applyNumberFormat="1" applyFont="1" applyFill="1" applyBorder="1" applyAlignment="1">
      <alignment horizontal="center"/>
    </xf>
    <xf numFmtId="49" fontId="24" fillId="13" borderId="5" xfId="0" applyNumberFormat="1" applyFont="1" applyFill="1" applyBorder="1" applyAlignment="1">
      <alignment horizontal="center"/>
    </xf>
    <xf numFmtId="0" fontId="24" fillId="13" borderId="5" xfId="0" applyFont="1" applyFill="1" applyBorder="1"/>
    <xf numFmtId="0" fontId="24" fillId="13" borderId="5" xfId="0" applyFont="1" applyFill="1" applyBorder="1" applyAlignment="1">
      <alignment horizontal="left"/>
    </xf>
    <xf numFmtId="0" fontId="24" fillId="13" borderId="0" xfId="0" applyFont="1" applyFill="1" applyBorder="1"/>
    <xf numFmtId="0" fontId="0" fillId="0" borderId="43" xfId="0" applyFill="1" applyBorder="1" applyAlignment="1">
      <alignment horizontal="left"/>
    </xf>
    <xf numFmtId="0" fontId="26" fillId="0" borderId="0" xfId="0" applyFont="1" applyBorder="1" applyAlignment="1">
      <alignment horizontal="center"/>
    </xf>
    <xf numFmtId="0" fontId="2" fillId="2" borderId="27" xfId="0" applyFont="1" applyFill="1" applyBorder="1" applyAlignment="1" applyProtection="1">
      <alignment horizontal="center" vertical="center"/>
    </xf>
    <xf numFmtId="0" fontId="2" fillId="3" borderId="20" xfId="0" applyFont="1" applyFill="1" applyBorder="1" applyAlignment="1">
      <alignment vertical="center" wrapText="1"/>
    </xf>
    <xf numFmtId="0" fontId="0" fillId="0" borderId="81" xfId="0" applyBorder="1"/>
    <xf numFmtId="0" fontId="0" fillId="0" borderId="82" xfId="0" applyBorder="1"/>
    <xf numFmtId="0" fontId="0" fillId="0" borderId="83" xfId="0" applyBorder="1"/>
    <xf numFmtId="0" fontId="0" fillId="0" borderId="84" xfId="0" applyBorder="1"/>
    <xf numFmtId="0" fontId="0" fillId="0" borderId="85" xfId="0" applyBorder="1"/>
    <xf numFmtId="0" fontId="0" fillId="0" borderId="85" xfId="0" applyBorder="1" applyAlignment="1">
      <alignment horizontal="center"/>
    </xf>
    <xf numFmtId="0" fontId="2" fillId="2" borderId="86" xfId="0" applyFont="1" applyFill="1" applyBorder="1" applyAlignment="1">
      <alignment vertical="center"/>
    </xf>
    <xf numFmtId="0" fontId="2" fillId="2" borderId="75" xfId="0" applyFont="1" applyFill="1" applyBorder="1" applyAlignment="1">
      <alignment vertical="center"/>
    </xf>
    <xf numFmtId="0" fontId="2" fillId="2" borderId="87" xfId="0" applyFont="1" applyFill="1" applyBorder="1" applyAlignment="1">
      <alignment vertical="center"/>
    </xf>
    <xf numFmtId="0" fontId="2" fillId="0" borderId="86" xfId="0" applyFont="1" applyBorder="1" applyAlignment="1">
      <alignment vertical="center" wrapText="1"/>
    </xf>
    <xf numFmtId="0" fontId="2" fillId="0" borderId="75" xfId="0" applyFont="1" applyBorder="1" applyAlignment="1">
      <alignment vertical="center" wrapText="1"/>
    </xf>
    <xf numFmtId="0" fontId="2" fillId="0" borderId="75" xfId="0" applyFont="1" applyBorder="1" applyAlignment="1">
      <alignment vertical="center"/>
    </xf>
    <xf numFmtId="0" fontId="2" fillId="0" borderId="87" xfId="0" applyFont="1" applyBorder="1" applyAlignment="1">
      <alignment vertical="center" wrapText="1"/>
    </xf>
    <xf numFmtId="0" fontId="2" fillId="0" borderId="88" xfId="0" applyFont="1" applyBorder="1" applyAlignment="1">
      <alignment vertical="center" wrapText="1"/>
    </xf>
    <xf numFmtId="0" fontId="2" fillId="0" borderId="89" xfId="0" applyFont="1" applyBorder="1" applyAlignment="1">
      <alignment vertical="center" wrapText="1"/>
    </xf>
    <xf numFmtId="0" fontId="2" fillId="0" borderId="90" xfId="0" applyFont="1" applyBorder="1" applyAlignment="1">
      <alignment vertical="center" wrapText="1"/>
    </xf>
    <xf numFmtId="0" fontId="28" fillId="8" borderId="79" xfId="0" applyFont="1" applyFill="1" applyBorder="1" applyAlignment="1" applyProtection="1">
      <alignment horizontal="center" vertical="center" wrapText="1"/>
      <protection locked="0"/>
    </xf>
    <xf numFmtId="0" fontId="0" fillId="0" borderId="0" xfId="0" applyBorder="1" applyAlignment="1"/>
    <xf numFmtId="0" fontId="0" fillId="0" borderId="0" xfId="0" applyAlignment="1"/>
    <xf numFmtId="0" fontId="28" fillId="9" borderId="27" xfId="0" applyFont="1" applyFill="1" applyBorder="1" applyAlignment="1" applyProtection="1">
      <alignment horizontal="center" vertical="center" wrapText="1"/>
    </xf>
    <xf numFmtId="0" fontId="28" fillId="9" borderId="20" xfId="0" applyFont="1" applyFill="1" applyBorder="1" applyAlignment="1" applyProtection="1">
      <alignment horizontal="center" vertical="center" wrapText="1"/>
    </xf>
    <xf numFmtId="0" fontId="28" fillId="9" borderId="28" xfId="0" applyFont="1" applyFill="1" applyBorder="1" applyAlignment="1" applyProtection="1">
      <alignment horizontal="center" vertical="center" wrapText="1"/>
    </xf>
    <xf numFmtId="0" fontId="2" fillId="3" borderId="5" xfId="0" applyFont="1" applyFill="1" applyBorder="1" applyAlignment="1" applyProtection="1">
      <alignment horizontal="center" vertical="center"/>
    </xf>
    <xf numFmtId="0" fontId="7" fillId="4" borderId="62" xfId="0" applyFont="1" applyFill="1" applyBorder="1" applyAlignment="1">
      <alignment vertical="center" wrapText="1"/>
    </xf>
    <xf numFmtId="0" fontId="7" fillId="4" borderId="63" xfId="0" applyFont="1" applyFill="1" applyBorder="1" applyAlignment="1">
      <alignment vertical="center" wrapText="1"/>
    </xf>
    <xf numFmtId="0" fontId="7" fillId="4" borderId="63" xfId="0" applyFont="1" applyFill="1" applyBorder="1" applyAlignment="1">
      <alignment vertical="center"/>
    </xf>
    <xf numFmtId="0" fontId="7" fillId="4" borderId="64" xfId="0" applyFont="1" applyFill="1" applyBorder="1" applyAlignment="1">
      <alignment vertical="center" wrapText="1"/>
    </xf>
    <xf numFmtId="0" fontId="2" fillId="3" borderId="41" xfId="0" applyFont="1" applyFill="1" applyBorder="1" applyAlignment="1" applyProtection="1">
      <alignment horizontal="center" vertical="center"/>
    </xf>
    <xf numFmtId="0" fontId="2" fillId="2" borderId="28" xfId="0" applyFont="1" applyFill="1" applyBorder="1" applyAlignment="1" applyProtection="1">
      <alignment horizontal="center" vertical="center"/>
      <protection locked="0"/>
    </xf>
    <xf numFmtId="0" fontId="2" fillId="2" borderId="11" xfId="0" applyFont="1" applyFill="1" applyBorder="1" applyAlignment="1" applyProtection="1">
      <alignment horizontal="center" vertical="center"/>
      <protection locked="0"/>
    </xf>
    <xf numFmtId="0" fontId="2" fillId="2" borderId="14" xfId="0" applyFont="1" applyFill="1" applyBorder="1" applyAlignment="1" applyProtection="1">
      <alignment horizontal="center" vertical="center"/>
      <protection locked="0"/>
    </xf>
    <xf numFmtId="0" fontId="2" fillId="3" borderId="42" xfId="0" applyFont="1" applyFill="1" applyBorder="1" applyAlignment="1" applyProtection="1">
      <alignment horizontal="center" vertical="center"/>
      <protection locked="0"/>
    </xf>
    <xf numFmtId="0" fontId="2" fillId="3" borderId="14" xfId="0" applyFont="1" applyFill="1" applyBorder="1" applyAlignment="1" applyProtection="1">
      <alignment horizontal="center" vertical="center"/>
    </xf>
    <xf numFmtId="0" fontId="0" fillId="0" borderId="0" xfId="0" applyFill="1"/>
    <xf numFmtId="0" fontId="15" fillId="0" borderId="5" xfId="0" applyFont="1" applyFill="1" applyBorder="1" applyAlignment="1">
      <alignment horizontal="center" vertical="center"/>
    </xf>
    <xf numFmtId="0" fontId="0" fillId="0" borderId="5" xfId="0" applyFont="1" applyFill="1" applyBorder="1" applyAlignment="1">
      <alignment vertical="center" wrapText="1"/>
    </xf>
    <xf numFmtId="0" fontId="0" fillId="0" borderId="5" xfId="0" applyFill="1" applyBorder="1" applyAlignment="1">
      <alignment wrapText="1"/>
    </xf>
    <xf numFmtId="0" fontId="33" fillId="0" borderId="5" xfId="0" applyFont="1" applyBorder="1" applyAlignment="1">
      <alignment vertical="center" wrapText="1"/>
    </xf>
    <xf numFmtId="0" fontId="15" fillId="0" borderId="5" xfId="0" applyFont="1" applyBorder="1" applyAlignment="1">
      <alignment vertical="center" wrapText="1"/>
    </xf>
    <xf numFmtId="0" fontId="15" fillId="0" borderId="0" xfId="0" applyFont="1"/>
    <xf numFmtId="0" fontId="28" fillId="8" borderId="27" xfId="0" applyFont="1" applyFill="1" applyBorder="1" applyAlignment="1" applyProtection="1">
      <alignment horizontal="center" vertical="center" wrapText="1"/>
    </xf>
    <xf numFmtId="0" fontId="28" fillId="8" borderId="5" xfId="0" applyFont="1" applyFill="1" applyBorder="1" applyAlignment="1" applyProtection="1">
      <alignment horizontal="center" vertical="center" wrapText="1"/>
    </xf>
    <xf numFmtId="0" fontId="28" fillId="9" borderId="13" xfId="0" applyFont="1" applyFill="1" applyBorder="1" applyAlignment="1" applyProtection="1">
      <alignment horizontal="center" vertical="center" wrapText="1"/>
    </xf>
    <xf numFmtId="0" fontId="15" fillId="0" borderId="81" xfId="0" applyFont="1" applyBorder="1"/>
    <xf numFmtId="0" fontId="15" fillId="0" borderId="82" xfId="0" applyFont="1" applyBorder="1"/>
    <xf numFmtId="0" fontId="0" fillId="0" borderId="20" xfId="0" applyFont="1" applyBorder="1" applyAlignment="1">
      <alignment horizontal="left" vertical="center"/>
    </xf>
    <xf numFmtId="0" fontId="0" fillId="4" borderId="20" xfId="0" applyFont="1" applyFill="1" applyBorder="1" applyAlignment="1">
      <alignment horizontal="center" vertical="center"/>
    </xf>
    <xf numFmtId="0" fontId="0" fillId="0" borderId="5" xfId="0" applyFont="1" applyBorder="1" applyAlignment="1">
      <alignment horizontal="left" vertical="center"/>
    </xf>
    <xf numFmtId="0" fontId="0" fillId="4" borderId="5" xfId="0" applyFont="1" applyFill="1" applyBorder="1" applyAlignment="1">
      <alignment horizontal="center" vertical="center"/>
    </xf>
    <xf numFmtId="0" fontId="0" fillId="0" borderId="13" xfId="0" applyFont="1" applyBorder="1" applyAlignment="1">
      <alignment horizontal="left" vertical="center"/>
    </xf>
    <xf numFmtId="0" fontId="0" fillId="4" borderId="13" xfId="0" applyFont="1" applyFill="1" applyBorder="1" applyAlignment="1">
      <alignment horizontal="center" vertical="center"/>
    </xf>
    <xf numFmtId="0" fontId="0" fillId="0" borderId="0" xfId="0" applyAlignment="1">
      <alignment vertical="center" wrapText="1"/>
    </xf>
    <xf numFmtId="0" fontId="0" fillId="0" borderId="0" xfId="0" applyFill="1" applyBorder="1" applyAlignment="1">
      <alignment horizontal="center"/>
    </xf>
    <xf numFmtId="0" fontId="18" fillId="0" borderId="5" xfId="0" applyFont="1" applyBorder="1" applyAlignment="1">
      <alignment horizontal="center"/>
    </xf>
    <xf numFmtId="0" fontId="9" fillId="0" borderId="22" xfId="0" applyFont="1" applyBorder="1" applyAlignment="1">
      <alignment horizontal="left" vertical="center" wrapText="1"/>
    </xf>
    <xf numFmtId="0" fontId="9" fillId="0" borderId="4" xfId="0" applyFont="1" applyBorder="1" applyAlignment="1">
      <alignment horizontal="left" vertical="center" wrapText="1"/>
    </xf>
    <xf numFmtId="0" fontId="3" fillId="0" borderId="1" xfId="0" applyFont="1" applyBorder="1" applyAlignment="1">
      <alignment horizontal="left" vertical="center" wrapText="1"/>
    </xf>
    <xf numFmtId="0" fontId="3" fillId="0" borderId="7" xfId="0" applyFont="1" applyBorder="1" applyAlignment="1">
      <alignment horizontal="left" vertical="center" wrapText="1"/>
    </xf>
    <xf numFmtId="0" fontId="3" fillId="0" borderId="3" xfId="0" applyFont="1" applyBorder="1" applyAlignment="1">
      <alignment horizontal="left" vertical="center" wrapText="1"/>
    </xf>
    <xf numFmtId="0" fontId="3" fillId="0" borderId="18" xfId="0" applyFont="1" applyBorder="1" applyAlignment="1">
      <alignment horizontal="left" vertical="center" wrapText="1"/>
    </xf>
    <xf numFmtId="0" fontId="3" fillId="0" borderId="24" xfId="0" applyFont="1" applyBorder="1" applyAlignment="1">
      <alignment horizontal="left" vertical="center" wrapText="1"/>
    </xf>
    <xf numFmtId="0" fontId="3" fillId="0" borderId="26" xfId="0" applyFont="1" applyBorder="1" applyAlignment="1">
      <alignment horizontal="left" vertical="center" wrapText="1"/>
    </xf>
    <xf numFmtId="0" fontId="4" fillId="0" borderId="22" xfId="0" applyFont="1" applyBorder="1" applyAlignment="1">
      <alignment horizontal="left" vertical="center" wrapText="1"/>
    </xf>
    <xf numFmtId="0" fontId="4" fillId="0" borderId="4" xfId="0" applyFont="1" applyBorder="1" applyAlignment="1">
      <alignment horizontal="left" vertical="center" wrapText="1"/>
    </xf>
    <xf numFmtId="0" fontId="4" fillId="0" borderId="23" xfId="0" applyFont="1" applyBorder="1" applyAlignment="1">
      <alignment horizontal="left" vertical="center" wrapText="1"/>
    </xf>
    <xf numFmtId="0" fontId="10" fillId="6" borderId="22" xfId="0" applyFont="1" applyFill="1" applyBorder="1" applyAlignment="1">
      <alignment horizontal="left" vertical="center"/>
    </xf>
    <xf numFmtId="0" fontId="10" fillId="6" borderId="4" xfId="0" applyFont="1" applyFill="1" applyBorder="1" applyAlignment="1">
      <alignment horizontal="left" vertical="center"/>
    </xf>
    <xf numFmtId="0" fontId="10" fillId="6" borderId="23" xfId="0" applyFont="1" applyFill="1" applyBorder="1" applyAlignment="1">
      <alignment horizontal="left" vertical="center"/>
    </xf>
    <xf numFmtId="0" fontId="3" fillId="2" borderId="0" xfId="0" applyFont="1" applyFill="1" applyBorder="1" applyAlignment="1">
      <alignment horizontal="right" wrapText="1"/>
    </xf>
    <xf numFmtId="0" fontId="3" fillId="0" borderId="0" xfId="0" applyFont="1" applyBorder="1" applyAlignment="1">
      <alignment horizontal="center"/>
    </xf>
    <xf numFmtId="0" fontId="3" fillId="2" borderId="0" xfId="0" applyFont="1" applyFill="1" applyBorder="1" applyAlignment="1">
      <alignment horizontal="center"/>
    </xf>
    <xf numFmtId="49" fontId="8" fillId="4" borderId="30" xfId="1" applyNumberFormat="1" applyFont="1" applyFill="1" applyBorder="1" applyAlignment="1">
      <alignment horizontal="center" vertical="center"/>
    </xf>
    <xf numFmtId="49" fontId="8" fillId="4" borderId="31" xfId="1" applyNumberFormat="1" applyFont="1" applyFill="1" applyBorder="1" applyAlignment="1">
      <alignment horizontal="center" vertical="center"/>
    </xf>
    <xf numFmtId="49" fontId="3" fillId="0" borderId="0" xfId="0" applyNumberFormat="1" applyFont="1" applyBorder="1" applyAlignment="1">
      <alignment horizontal="center"/>
    </xf>
    <xf numFmtId="0" fontId="1" fillId="4" borderId="20" xfId="0" applyFont="1" applyFill="1" applyBorder="1" applyAlignment="1">
      <alignment horizontal="center" vertical="center"/>
    </xf>
    <xf numFmtId="0" fontId="1" fillId="4" borderId="6" xfId="0" applyFont="1" applyFill="1" applyBorder="1" applyAlignment="1">
      <alignment horizontal="center" vertical="center"/>
    </xf>
    <xf numFmtId="49" fontId="8" fillId="4" borderId="20" xfId="1" applyNumberFormat="1" applyFont="1" applyFill="1" applyBorder="1" applyAlignment="1">
      <alignment horizontal="center" vertical="center"/>
    </xf>
    <xf numFmtId="0" fontId="4" fillId="4" borderId="21"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7" fillId="7" borderId="37" xfId="0" applyFont="1" applyFill="1" applyBorder="1" applyAlignment="1">
      <alignment horizontal="center" vertical="center"/>
    </xf>
    <xf numFmtId="0" fontId="7" fillId="7" borderId="38" xfId="0" applyFont="1" applyFill="1" applyBorder="1" applyAlignment="1">
      <alignment horizontal="center" vertical="center"/>
    </xf>
    <xf numFmtId="0" fontId="1" fillId="7" borderId="32" xfId="0" applyFont="1" applyFill="1" applyBorder="1" applyAlignment="1">
      <alignment horizontal="left" vertical="center" wrapText="1"/>
    </xf>
    <xf numFmtId="0" fontId="1" fillId="7" borderId="33" xfId="0" applyFont="1" applyFill="1" applyBorder="1" applyAlignment="1">
      <alignment horizontal="left" vertical="center" wrapText="1"/>
    </xf>
    <xf numFmtId="0" fontId="26" fillId="0" borderId="77" xfId="0" applyFont="1" applyBorder="1" applyAlignment="1" applyProtection="1">
      <alignment horizontal="left" vertical="top" wrapText="1"/>
      <protection hidden="1"/>
    </xf>
    <xf numFmtId="0" fontId="26" fillId="0" borderId="40" xfId="0" applyFont="1" applyBorder="1" applyAlignment="1" applyProtection="1">
      <alignment horizontal="left" vertical="top" wrapText="1"/>
      <protection hidden="1"/>
    </xf>
    <xf numFmtId="0" fontId="2" fillId="0" borderId="34" xfId="0" applyFont="1" applyBorder="1" applyAlignment="1">
      <alignment horizontal="left" vertical="top" wrapText="1"/>
    </xf>
    <xf numFmtId="0" fontId="2" fillId="0" borderId="35" xfId="0" applyFont="1" applyBorder="1" applyAlignment="1">
      <alignment horizontal="left" vertical="top" wrapText="1"/>
    </xf>
    <xf numFmtId="0" fontId="2" fillId="0" borderId="36" xfId="0" applyFont="1" applyBorder="1" applyAlignment="1">
      <alignment horizontal="left" vertical="top" wrapText="1"/>
    </xf>
    <xf numFmtId="0" fontId="26" fillId="0" borderId="29" xfId="0" applyFont="1" applyBorder="1" applyAlignment="1" applyProtection="1">
      <alignment vertical="top" wrapText="1"/>
      <protection hidden="1"/>
    </xf>
    <xf numFmtId="0" fontId="26" fillId="0" borderId="10" xfId="0" applyFont="1" applyBorder="1" applyAlignment="1" applyProtection="1">
      <alignment vertical="top" wrapText="1"/>
      <protection hidden="1"/>
    </xf>
    <xf numFmtId="0" fontId="26" fillId="0" borderId="12" xfId="0" applyFont="1" applyBorder="1" applyAlignment="1" applyProtection="1">
      <alignment vertical="top" wrapText="1"/>
      <protection hidden="1"/>
    </xf>
    <xf numFmtId="0" fontId="7" fillId="3" borderId="19" xfId="0" applyFont="1" applyFill="1" applyBorder="1" applyAlignment="1">
      <alignment vertical="center" wrapText="1"/>
    </xf>
    <xf numFmtId="0" fontId="7" fillId="3" borderId="15" xfId="0" applyFont="1" applyFill="1" applyBorder="1" applyAlignment="1">
      <alignment vertical="center" wrapText="1"/>
    </xf>
    <xf numFmtId="0" fontId="16" fillId="3" borderId="20" xfId="0" applyFont="1" applyFill="1" applyBorder="1" applyAlignment="1">
      <alignment horizontal="left" vertical="center" wrapText="1"/>
    </xf>
    <xf numFmtId="0" fontId="16" fillId="3" borderId="6" xfId="0" applyFont="1" applyFill="1" applyBorder="1" applyAlignment="1">
      <alignment horizontal="left" vertical="center" wrapText="1"/>
    </xf>
    <xf numFmtId="0" fontId="26" fillId="0" borderId="20" xfId="0" applyFont="1" applyBorder="1" applyAlignment="1" applyProtection="1">
      <alignment vertical="top" wrapText="1"/>
      <protection hidden="1"/>
    </xf>
    <xf numFmtId="0" fontId="26" fillId="0" borderId="5" xfId="0" applyFont="1" applyBorder="1" applyAlignment="1" applyProtection="1">
      <alignment vertical="top" wrapText="1"/>
      <protection hidden="1"/>
    </xf>
    <xf numFmtId="0" fontId="26" fillId="0" borderId="6" xfId="0" applyFont="1" applyBorder="1" applyAlignment="1" applyProtection="1">
      <alignment vertical="top" wrapText="1"/>
      <protection hidden="1"/>
    </xf>
    <xf numFmtId="0" fontId="26" fillId="2" borderId="29" xfId="0" applyFont="1" applyFill="1" applyBorder="1" applyAlignment="1" applyProtection="1">
      <alignment vertical="top" wrapText="1"/>
      <protection hidden="1"/>
    </xf>
    <xf numFmtId="0" fontId="26" fillId="2" borderId="10" xfId="0" applyFont="1" applyFill="1" applyBorder="1" applyAlignment="1" applyProtection="1">
      <alignment vertical="top" wrapText="1"/>
      <protection hidden="1"/>
    </xf>
    <xf numFmtId="0" fontId="26" fillId="2" borderId="12" xfId="0" applyFont="1" applyFill="1" applyBorder="1" applyAlignment="1" applyProtection="1">
      <alignment vertical="top" wrapText="1"/>
      <protection hidden="1"/>
    </xf>
    <xf numFmtId="0" fontId="26" fillId="0" borderId="15" xfId="0" applyFont="1" applyBorder="1" applyAlignment="1" applyProtection="1">
      <alignment vertical="top" wrapText="1"/>
      <protection hidden="1"/>
    </xf>
    <xf numFmtId="0" fontId="26" fillId="0" borderId="6" xfId="0" applyFont="1" applyFill="1" applyBorder="1" applyAlignment="1">
      <alignment vertical="center" wrapText="1"/>
    </xf>
    <xf numFmtId="0" fontId="26" fillId="0" borderId="43" xfId="0" applyFont="1" applyFill="1" applyBorder="1" applyAlignment="1">
      <alignment vertical="center" wrapText="1"/>
    </xf>
    <xf numFmtId="0" fontId="30" fillId="0" borderId="29" xfId="0" applyFont="1" applyBorder="1" applyAlignment="1">
      <alignment vertical="top" wrapText="1"/>
    </xf>
    <xf numFmtId="0" fontId="30" fillId="0" borderId="10" xfId="0" applyFont="1" applyBorder="1" applyAlignment="1">
      <alignment vertical="top" wrapText="1"/>
    </xf>
    <xf numFmtId="0" fontId="30" fillId="0" borderId="12" xfId="0" applyFont="1" applyBorder="1" applyAlignment="1">
      <alignment vertical="top" wrapText="1"/>
    </xf>
    <xf numFmtId="0" fontId="30" fillId="0" borderId="29" xfId="0" applyFont="1" applyBorder="1" applyAlignment="1" applyProtection="1">
      <alignment vertical="top" wrapText="1"/>
      <protection hidden="1"/>
    </xf>
    <xf numFmtId="0" fontId="30" fillId="0" borderId="10" xfId="0" applyFont="1" applyBorder="1" applyAlignment="1" applyProtection="1">
      <alignment vertical="top" wrapText="1"/>
      <protection hidden="1"/>
    </xf>
    <xf numFmtId="0" fontId="30" fillId="0" borderId="12" xfId="0" applyFont="1" applyBorder="1" applyAlignment="1" applyProtection="1">
      <alignment vertical="top" wrapText="1"/>
      <protection hidden="1"/>
    </xf>
    <xf numFmtId="0" fontId="26" fillId="0" borderId="29" xfId="0" applyFont="1" applyBorder="1" applyAlignment="1" applyProtection="1">
      <alignment vertical="top" wrapText="1"/>
    </xf>
    <xf numFmtId="0" fontId="26" fillId="0" borderId="10" xfId="0" applyFont="1" applyBorder="1" applyAlignment="1" applyProtection="1">
      <alignment vertical="top" wrapText="1"/>
    </xf>
    <xf numFmtId="0" fontId="26" fillId="0" borderId="12" xfId="0" applyFont="1" applyBorder="1" applyAlignment="1" applyProtection="1">
      <alignment vertical="top" wrapText="1"/>
    </xf>
    <xf numFmtId="0" fontId="26" fillId="0" borderId="20" xfId="0" applyFont="1" applyBorder="1" applyAlignment="1">
      <alignment vertical="top" wrapText="1"/>
    </xf>
    <xf numFmtId="0" fontId="26" fillId="0" borderId="5" xfId="0" applyFont="1" applyBorder="1" applyAlignment="1">
      <alignment vertical="top" wrapText="1"/>
    </xf>
    <xf numFmtId="0" fontId="26" fillId="0" borderId="6" xfId="0" applyFont="1" applyBorder="1" applyAlignment="1">
      <alignment vertical="top" wrapText="1"/>
    </xf>
    <xf numFmtId="0" fontId="26" fillId="0" borderId="19" xfId="0" applyFont="1" applyBorder="1" applyAlignment="1" applyProtection="1">
      <alignment vertical="top" wrapText="1"/>
      <protection hidden="1"/>
    </xf>
    <xf numFmtId="0" fontId="26" fillId="0" borderId="34" xfId="0" applyFont="1" applyBorder="1" applyAlignment="1">
      <alignment horizontal="left" vertical="top" wrapText="1"/>
    </xf>
    <xf numFmtId="0" fontId="26" fillId="0" borderId="35" xfId="0" applyFont="1" applyBorder="1" applyAlignment="1">
      <alignment horizontal="left" vertical="top" wrapText="1"/>
    </xf>
    <xf numFmtId="0" fontId="26" fillId="0" borderId="36" xfId="0" applyFont="1" applyBorder="1" applyAlignment="1">
      <alignment horizontal="left" vertical="top" wrapText="1"/>
    </xf>
    <xf numFmtId="0" fontId="31" fillId="6" borderId="22" xfId="0" applyFont="1" applyFill="1" applyBorder="1" applyAlignment="1">
      <alignment horizontal="left" vertical="center" wrapText="1"/>
    </xf>
    <xf numFmtId="0" fontId="31" fillId="6" borderId="4" xfId="0" applyFont="1" applyFill="1" applyBorder="1" applyAlignment="1">
      <alignment horizontal="left" vertical="center" wrapText="1"/>
    </xf>
    <xf numFmtId="0" fontId="31" fillId="6" borderId="23" xfId="0" applyFont="1" applyFill="1" applyBorder="1" applyAlignment="1">
      <alignment horizontal="left" vertical="center" wrapText="1"/>
    </xf>
    <xf numFmtId="0" fontId="26" fillId="0" borderId="34" xfId="0" applyFont="1" applyBorder="1" applyAlignment="1">
      <alignment horizontal="left" vertical="center" wrapText="1"/>
    </xf>
    <xf numFmtId="0" fontId="26" fillId="0" borderId="35" xfId="0" applyFont="1" applyBorder="1" applyAlignment="1">
      <alignment horizontal="left" vertical="center" wrapText="1"/>
    </xf>
    <xf numFmtId="0" fontId="26" fillId="0" borderId="36" xfId="0" applyFont="1" applyBorder="1" applyAlignment="1">
      <alignment horizontal="left" vertical="center" wrapText="1"/>
    </xf>
    <xf numFmtId="0" fontId="26" fillId="0" borderId="29" xfId="0" applyFont="1" applyBorder="1" applyAlignment="1">
      <alignment vertical="top" wrapText="1"/>
    </xf>
    <xf numFmtId="0" fontId="26" fillId="0" borderId="10" xfId="0" applyFont="1" applyBorder="1" applyAlignment="1">
      <alignment vertical="top" wrapText="1"/>
    </xf>
    <xf numFmtId="0" fontId="26" fillId="0" borderId="12" xfId="0" applyFont="1" applyBorder="1" applyAlignment="1">
      <alignment vertical="top" wrapText="1"/>
    </xf>
    <xf numFmtId="0" fontId="26" fillId="0" borderId="1" xfId="0" applyFont="1" applyBorder="1" applyAlignment="1">
      <alignment horizontal="left" vertical="top" wrapText="1"/>
    </xf>
    <xf numFmtId="0" fontId="26" fillId="0" borderId="2" xfId="0" applyFont="1" applyBorder="1" applyAlignment="1">
      <alignment horizontal="left" vertical="top" wrapText="1"/>
    </xf>
    <xf numFmtId="0" fontId="26" fillId="0" borderId="7" xfId="0" applyFont="1" applyBorder="1" applyAlignment="1">
      <alignment horizontal="left" vertical="top" wrapText="1"/>
    </xf>
    <xf numFmtId="0" fontId="26" fillId="0" borderId="3" xfId="0" applyFont="1" applyBorder="1" applyAlignment="1">
      <alignment horizontal="left" vertical="top" wrapText="1"/>
    </xf>
    <xf numFmtId="0" fontId="26" fillId="0" borderId="0" xfId="0" applyFont="1" applyBorder="1" applyAlignment="1">
      <alignment horizontal="left" vertical="top" wrapText="1"/>
    </xf>
    <xf numFmtId="0" fontId="26" fillId="0" borderId="18" xfId="0" applyFont="1" applyBorder="1" applyAlignment="1">
      <alignment horizontal="left" vertical="top" wrapText="1"/>
    </xf>
    <xf numFmtId="0" fontId="26" fillId="0" borderId="24" xfId="0" applyFont="1" applyBorder="1" applyAlignment="1">
      <alignment horizontal="left" vertical="top" wrapText="1"/>
    </xf>
    <xf numFmtId="0" fontId="26" fillId="0" borderId="25" xfId="0" applyFont="1" applyBorder="1" applyAlignment="1">
      <alignment horizontal="left" vertical="top" wrapText="1"/>
    </xf>
    <xf numFmtId="0" fontId="26" fillId="0" borderId="26" xfId="0" applyFont="1" applyBorder="1" applyAlignment="1">
      <alignment horizontal="left" vertical="top" wrapText="1"/>
    </xf>
    <xf numFmtId="0" fontId="26" fillId="0" borderId="34" xfId="0" applyFont="1" applyBorder="1" applyAlignment="1">
      <alignment horizontal="left" wrapText="1"/>
    </xf>
    <xf numFmtId="0" fontId="26" fillId="0" borderId="35" xfId="0" applyFont="1" applyBorder="1" applyAlignment="1">
      <alignment horizontal="left" wrapText="1"/>
    </xf>
    <xf numFmtId="0" fontId="26" fillId="0" borderId="36" xfId="0" applyFont="1" applyBorder="1" applyAlignment="1">
      <alignment horizontal="left" wrapText="1"/>
    </xf>
    <xf numFmtId="0" fontId="26" fillId="0" borderId="34" xfId="0" applyFont="1" applyBorder="1" applyAlignment="1">
      <alignment horizontal="center" vertical="top" wrapText="1"/>
    </xf>
    <xf numFmtId="0" fontId="26" fillId="0" borderId="35" xfId="0" applyFont="1" applyBorder="1" applyAlignment="1">
      <alignment horizontal="center" vertical="top" wrapText="1"/>
    </xf>
    <xf numFmtId="0" fontId="26" fillId="0" borderId="36" xfId="0" applyFont="1" applyBorder="1" applyAlignment="1">
      <alignment horizontal="center" vertical="top" wrapText="1"/>
    </xf>
    <xf numFmtId="0" fontId="31" fillId="6" borderId="22" xfId="0" applyFont="1" applyFill="1" applyBorder="1" applyAlignment="1">
      <alignment horizontal="left" vertical="center"/>
    </xf>
    <xf numFmtId="0" fontId="31" fillId="6" borderId="4" xfId="0" applyFont="1" applyFill="1" applyBorder="1" applyAlignment="1">
      <alignment horizontal="left" vertical="center"/>
    </xf>
    <xf numFmtId="0" fontId="31" fillId="6" borderId="23" xfId="0" applyFont="1" applyFill="1" applyBorder="1" applyAlignment="1">
      <alignment horizontal="left" vertical="center"/>
    </xf>
    <xf numFmtId="0" fontId="0" fillId="0" borderId="54" xfId="0" applyBorder="1" applyAlignment="1">
      <alignment horizontal="left"/>
    </xf>
    <xf numFmtId="0" fontId="0" fillId="0" borderId="47" xfId="0" applyBorder="1" applyAlignment="1">
      <alignment horizontal="left"/>
    </xf>
    <xf numFmtId="0" fontId="0" fillId="0" borderId="56" xfId="0" applyBorder="1" applyAlignment="1">
      <alignment horizontal="left" wrapText="1"/>
    </xf>
    <xf numFmtId="0" fontId="0" fillId="0" borderId="57" xfId="0" applyBorder="1" applyAlignment="1">
      <alignment horizontal="left" wrapText="1"/>
    </xf>
    <xf numFmtId="0" fontId="15" fillId="10" borderId="51" xfId="0" applyFont="1" applyFill="1" applyBorder="1" applyAlignment="1">
      <alignment horizontal="center"/>
    </xf>
    <xf numFmtId="0" fontId="15" fillId="10" borderId="52" xfId="0" applyFont="1" applyFill="1" applyBorder="1" applyAlignment="1">
      <alignment horizontal="center"/>
    </xf>
    <xf numFmtId="0" fontId="0" fillId="0" borderId="54" xfId="0" applyBorder="1" applyAlignment="1">
      <alignment horizontal="left" wrapText="1"/>
    </xf>
    <xf numFmtId="0" fontId="0" fillId="0" borderId="47" xfId="0" applyBorder="1" applyAlignment="1">
      <alignment horizontal="left" wrapText="1"/>
    </xf>
    <xf numFmtId="0" fontId="0" fillId="0" borderId="54" xfId="0" applyBorder="1" applyAlignment="1">
      <alignment horizontal="center" vertical="top" wrapText="1"/>
    </xf>
    <xf numFmtId="0" fontId="4" fillId="3" borderId="19" xfId="0" applyFont="1" applyFill="1" applyBorder="1" applyAlignment="1">
      <alignment vertical="center" wrapText="1"/>
    </xf>
    <xf numFmtId="0" fontId="4" fillId="3" borderId="15" xfId="0" applyFont="1" applyFill="1" applyBorder="1" applyAlignment="1">
      <alignment vertical="center" wrapText="1"/>
    </xf>
    <xf numFmtId="0" fontId="4" fillId="3" borderId="20"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4" borderId="20" xfId="0" applyFont="1" applyFill="1" applyBorder="1" applyAlignment="1">
      <alignment vertical="center"/>
    </xf>
    <xf numFmtId="0" fontId="4" fillId="4" borderId="6" xfId="0" applyFont="1" applyFill="1" applyBorder="1" applyAlignment="1">
      <alignment vertical="center"/>
    </xf>
    <xf numFmtId="0" fontId="3" fillId="12" borderId="0" xfId="0" applyFont="1" applyFill="1" applyBorder="1" applyAlignment="1">
      <alignment horizontal="center"/>
    </xf>
    <xf numFmtId="0" fontId="4" fillId="4" borderId="11" xfId="0" applyFont="1" applyFill="1" applyBorder="1" applyAlignment="1">
      <alignment horizontal="center" vertical="center" wrapText="1"/>
    </xf>
    <xf numFmtId="49" fontId="8" fillId="4" borderId="5" xfId="1" applyNumberFormat="1" applyFont="1" applyFill="1" applyBorder="1" applyAlignment="1">
      <alignment horizontal="center" vertical="center"/>
    </xf>
    <xf numFmtId="0" fontId="7" fillId="0" borderId="62" xfId="0" applyFont="1" applyBorder="1" applyAlignment="1">
      <alignment horizontal="left" vertical="center" wrapText="1"/>
    </xf>
    <xf numFmtId="0" fontId="7" fillId="0" borderId="63" xfId="0" applyFont="1" applyBorder="1" applyAlignment="1">
      <alignment horizontal="left" vertical="center" wrapText="1"/>
    </xf>
    <xf numFmtId="0" fontId="7" fillId="0" borderId="64" xfId="0" applyFont="1" applyBorder="1" applyAlignment="1">
      <alignment horizontal="left" vertical="center" wrapText="1"/>
    </xf>
    <xf numFmtId="49" fontId="3" fillId="12" borderId="0" xfId="0" applyNumberFormat="1" applyFont="1" applyFill="1" applyBorder="1" applyAlignment="1">
      <alignment horizontal="center"/>
    </xf>
    <xf numFmtId="0" fontId="3" fillId="12" borderId="0" xfId="0" applyNumberFormat="1" applyFont="1" applyFill="1" applyBorder="1" applyAlignment="1">
      <alignment horizontal="center"/>
    </xf>
    <xf numFmtId="0" fontId="3" fillId="0" borderId="22" xfId="0" applyFont="1" applyBorder="1" applyAlignment="1">
      <alignment horizontal="left" vertical="center" wrapText="1"/>
    </xf>
    <xf numFmtId="0" fontId="3" fillId="0" borderId="4" xfId="0" applyFont="1" applyBorder="1" applyAlignment="1">
      <alignment horizontal="left" vertical="center" wrapText="1"/>
    </xf>
    <xf numFmtId="0" fontId="3" fillId="0" borderId="23" xfId="0" applyFont="1" applyBorder="1" applyAlignment="1">
      <alignment horizontal="left" vertical="center" wrapText="1"/>
    </xf>
    <xf numFmtId="0" fontId="10" fillId="6" borderId="17" xfId="0" applyFont="1" applyFill="1" applyBorder="1" applyAlignment="1">
      <alignment horizontal="left" vertical="center"/>
    </xf>
    <xf numFmtId="0" fontId="10" fillId="6" borderId="8" xfId="0" applyFont="1" applyFill="1" applyBorder="1" applyAlignment="1">
      <alignment horizontal="left" vertical="center"/>
    </xf>
    <xf numFmtId="0" fontId="10" fillId="6" borderId="9" xfId="0" applyFont="1" applyFill="1" applyBorder="1" applyAlignment="1">
      <alignment horizontal="left" vertical="center"/>
    </xf>
    <xf numFmtId="0" fontId="4" fillId="3" borderId="10" xfId="0" applyFont="1" applyFill="1" applyBorder="1" applyAlignment="1">
      <alignment vertical="center" wrapText="1"/>
    </xf>
    <xf numFmtId="0" fontId="4" fillId="3" borderId="5" xfId="0" applyFont="1" applyFill="1" applyBorder="1" applyAlignment="1">
      <alignment horizontal="left" vertical="center" wrapText="1"/>
    </xf>
    <xf numFmtId="0" fontId="4" fillId="4" borderId="5" xfId="0" applyFont="1" applyFill="1" applyBorder="1" applyAlignment="1">
      <alignment vertical="center"/>
    </xf>
    <xf numFmtId="0" fontId="7" fillId="0" borderId="62" xfId="0" applyFont="1" applyBorder="1" applyAlignment="1">
      <alignment horizontal="center" vertical="center" wrapText="1"/>
    </xf>
    <xf numFmtId="0" fontId="7" fillId="0" borderId="63" xfId="0" applyFont="1" applyBorder="1" applyAlignment="1">
      <alignment horizontal="center" vertical="center" wrapText="1"/>
    </xf>
    <xf numFmtId="0" fontId="7" fillId="0" borderId="64" xfId="0" applyFont="1" applyBorder="1" applyAlignment="1">
      <alignment horizontal="center" vertical="center" wrapText="1"/>
    </xf>
    <xf numFmtId="0" fontId="2" fillId="0" borderId="34" xfId="0" applyFont="1" applyBorder="1" applyAlignment="1">
      <alignment horizontal="center" vertical="top" wrapText="1"/>
    </xf>
    <xf numFmtId="0" fontId="2" fillId="0" borderId="35" xfId="0" applyFont="1" applyBorder="1" applyAlignment="1">
      <alignment horizontal="center" vertical="top" wrapText="1"/>
    </xf>
    <xf numFmtId="0" fontId="2" fillId="0" borderId="36" xfId="0" applyFont="1" applyBorder="1" applyAlignment="1">
      <alignment horizontal="center" vertical="top" wrapText="1"/>
    </xf>
    <xf numFmtId="0" fontId="1" fillId="7" borderId="32" xfId="0" applyFont="1" applyFill="1" applyBorder="1" applyAlignment="1">
      <alignment horizontal="center" vertical="center" wrapText="1"/>
    </xf>
    <xf numFmtId="0" fontId="1" fillId="7" borderId="33"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7"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6" xfId="0" applyFont="1" applyBorder="1" applyAlignment="1">
      <alignment horizontal="center" vertical="center" wrapText="1"/>
    </xf>
    <xf numFmtId="0" fontId="10" fillId="6" borderId="3" xfId="0" applyFont="1" applyFill="1" applyBorder="1" applyAlignment="1">
      <alignment horizontal="left" vertical="center"/>
    </xf>
    <xf numFmtId="0" fontId="10" fillId="6" borderId="0" xfId="0" applyFont="1" applyFill="1" applyBorder="1" applyAlignment="1">
      <alignment horizontal="left" vertical="center"/>
    </xf>
    <xf numFmtId="0" fontId="10" fillId="6" borderId="18" xfId="0" applyFont="1" applyFill="1" applyBorder="1" applyAlignment="1">
      <alignment horizontal="left" vertical="center"/>
    </xf>
    <xf numFmtId="0" fontId="27" fillId="0" borderId="1" xfId="0" applyFont="1" applyBorder="1" applyAlignment="1">
      <alignment horizontal="left" vertical="top" wrapText="1"/>
    </xf>
    <xf numFmtId="0" fontId="27" fillId="0" borderId="2" xfId="0" applyFont="1" applyBorder="1" applyAlignment="1">
      <alignment horizontal="left" vertical="top" wrapText="1"/>
    </xf>
    <xf numFmtId="0" fontId="27" fillId="0" borderId="7" xfId="0" applyFont="1" applyBorder="1" applyAlignment="1">
      <alignment horizontal="left" vertical="top" wrapText="1"/>
    </xf>
    <xf numFmtId="0" fontId="27" fillId="0" borderId="3" xfId="0" applyFont="1" applyBorder="1" applyAlignment="1">
      <alignment horizontal="left" vertical="top" wrapText="1"/>
    </xf>
    <xf numFmtId="0" fontId="27" fillId="0" borderId="0" xfId="0" applyFont="1" applyBorder="1" applyAlignment="1">
      <alignment horizontal="left" vertical="top" wrapText="1"/>
    </xf>
    <xf numFmtId="0" fontId="27" fillId="0" borderId="18" xfId="0" applyFont="1" applyBorder="1" applyAlignment="1">
      <alignment horizontal="left" vertical="top" wrapText="1"/>
    </xf>
    <xf numFmtId="0" fontId="27" fillId="0" borderId="24" xfId="0" applyFont="1" applyBorder="1" applyAlignment="1">
      <alignment horizontal="left" vertical="top" wrapText="1"/>
    </xf>
    <xf numFmtId="0" fontId="27" fillId="0" borderId="25" xfId="0" applyFont="1" applyBorder="1" applyAlignment="1">
      <alignment horizontal="left" vertical="top" wrapText="1"/>
    </xf>
    <xf numFmtId="0" fontId="27" fillId="0" borderId="26" xfId="0" applyFont="1" applyBorder="1" applyAlignment="1">
      <alignment horizontal="left" vertical="top" wrapText="1"/>
    </xf>
    <xf numFmtId="0" fontId="7" fillId="0" borderId="34"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36" xfId="0" applyFont="1" applyBorder="1" applyAlignment="1">
      <alignment horizontal="center" vertical="center" wrapText="1"/>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left" vertical="top" wrapText="1"/>
    </xf>
    <xf numFmtId="17" fontId="0" fillId="0" borderId="48" xfId="0" applyNumberFormat="1" applyBorder="1" applyAlignment="1">
      <alignment horizontal="left" vertical="top"/>
    </xf>
    <xf numFmtId="17" fontId="0" fillId="0" borderId="49" xfId="0" applyNumberFormat="1" applyBorder="1" applyAlignment="1">
      <alignment horizontal="left" vertical="top"/>
    </xf>
    <xf numFmtId="17" fontId="0" fillId="0" borderId="50" xfId="0" applyNumberFormat="1" applyBorder="1" applyAlignment="1">
      <alignment horizontal="left" vertical="top"/>
    </xf>
    <xf numFmtId="0" fontId="0" fillId="0" borderId="47" xfId="0" applyBorder="1" applyAlignment="1">
      <alignment horizontal="center" vertical="top" wrapText="1"/>
    </xf>
    <xf numFmtId="0" fontId="7" fillId="0" borderId="29" xfId="0" applyFont="1" applyBorder="1" applyAlignment="1">
      <alignment horizontal="left" vertical="center" wrapText="1"/>
    </xf>
    <xf numFmtId="0" fontId="7" fillId="0" borderId="10" xfId="0" applyFont="1" applyBorder="1" applyAlignment="1">
      <alignment horizontal="left" vertical="center" wrapText="1"/>
    </xf>
    <xf numFmtId="0" fontId="7" fillId="0" borderId="15" xfId="0" applyFont="1" applyBorder="1" applyAlignment="1">
      <alignment horizontal="left" vertical="center" wrapText="1"/>
    </xf>
    <xf numFmtId="0" fontId="7" fillId="0" borderId="12" xfId="0" applyFont="1" applyBorder="1" applyAlignment="1">
      <alignment horizontal="left" vertical="center" wrapText="1"/>
    </xf>
    <xf numFmtId="0" fontId="23" fillId="6" borderId="4" xfId="0" applyFont="1" applyFill="1" applyBorder="1" applyAlignment="1">
      <alignment horizontal="center" vertical="center"/>
    </xf>
    <xf numFmtId="17" fontId="22" fillId="6" borderId="4" xfId="0" applyNumberFormat="1" applyFont="1" applyFill="1" applyBorder="1" applyAlignment="1">
      <alignment horizontal="left" vertical="center"/>
    </xf>
    <xf numFmtId="0" fontId="22" fillId="6" borderId="4" xfId="0" applyFont="1" applyFill="1" applyBorder="1" applyAlignment="1">
      <alignment horizontal="left" vertical="center"/>
    </xf>
    <xf numFmtId="0" fontId="1" fillId="7" borderId="72" xfId="0" applyFont="1" applyFill="1" applyBorder="1" applyAlignment="1">
      <alignment horizontal="center" vertical="center" wrapText="1"/>
    </xf>
    <xf numFmtId="0" fontId="7" fillId="0" borderId="19" xfId="0" applyFont="1" applyBorder="1" applyAlignment="1">
      <alignment horizontal="left" vertical="center" wrapText="1"/>
    </xf>
    <xf numFmtId="0" fontId="4" fillId="4" borderId="20" xfId="0" applyFont="1" applyFill="1" applyBorder="1" applyAlignment="1">
      <alignment horizontal="center" vertical="center"/>
    </xf>
    <xf numFmtId="0" fontId="4" fillId="4" borderId="6" xfId="0" applyFont="1" applyFill="1" applyBorder="1" applyAlignment="1">
      <alignment horizontal="center" vertical="center"/>
    </xf>
    <xf numFmtId="49" fontId="8" fillId="4" borderId="68" xfId="1" applyNumberFormat="1" applyFont="1" applyFill="1" applyBorder="1" applyAlignment="1">
      <alignment horizontal="center" vertical="center"/>
    </xf>
    <xf numFmtId="49" fontId="8" fillId="4" borderId="61" xfId="1" applyNumberFormat="1" applyFont="1" applyFill="1" applyBorder="1" applyAlignment="1">
      <alignment horizontal="center" vertical="center"/>
    </xf>
    <xf numFmtId="0" fontId="4" fillId="0" borderId="34" xfId="0" applyFont="1" applyBorder="1" applyAlignment="1">
      <alignment horizontal="center" vertical="center" textRotation="90"/>
    </xf>
    <xf numFmtId="0" fontId="4" fillId="0" borderId="35" xfId="0" applyFont="1" applyBorder="1" applyAlignment="1">
      <alignment horizontal="center" vertical="center" textRotation="90"/>
    </xf>
    <xf numFmtId="0" fontId="4" fillId="0" borderId="36" xfId="0" applyFont="1" applyBorder="1" applyAlignment="1">
      <alignment horizontal="center" vertical="center" textRotation="90"/>
    </xf>
    <xf numFmtId="0" fontId="7" fillId="0" borderId="15" xfId="0" applyFont="1" applyBorder="1" applyAlignment="1">
      <alignment horizontal="center" vertical="center" wrapText="1"/>
    </xf>
    <xf numFmtId="0" fontId="7" fillId="0" borderId="40" xfId="0" applyFont="1" applyBorder="1" applyAlignment="1">
      <alignment horizontal="center" vertical="center" wrapText="1"/>
    </xf>
    <xf numFmtId="0" fontId="7" fillId="0" borderId="78" xfId="0" applyFont="1" applyBorder="1" applyAlignment="1">
      <alignment horizontal="center" vertical="center" wrapText="1"/>
    </xf>
    <xf numFmtId="0" fontId="7" fillId="0" borderId="19" xfId="0" applyFont="1" applyBorder="1" applyAlignment="1">
      <alignment horizontal="center" vertical="center" wrapText="1"/>
    </xf>
    <xf numFmtId="0" fontId="7" fillId="7" borderId="73" xfId="0" applyFont="1" applyFill="1" applyBorder="1" applyAlignment="1">
      <alignment horizontal="center" vertical="center"/>
    </xf>
    <xf numFmtId="0" fontId="1" fillId="7" borderId="74" xfId="0" applyFont="1" applyFill="1" applyBorder="1" applyAlignment="1">
      <alignment horizontal="center" vertical="center" wrapText="1"/>
    </xf>
    <xf numFmtId="0" fontId="32" fillId="0" borderId="1" xfId="0" applyFont="1" applyBorder="1" applyAlignment="1">
      <alignment horizontal="left" vertical="top" wrapText="1"/>
    </xf>
    <xf numFmtId="0" fontId="32" fillId="0" borderId="2" xfId="0" applyFont="1" applyBorder="1" applyAlignment="1">
      <alignment horizontal="left" vertical="top" wrapText="1"/>
    </xf>
    <xf numFmtId="0" fontId="32" fillId="0" borderId="7" xfId="0" applyFont="1" applyBorder="1" applyAlignment="1">
      <alignment horizontal="left" vertical="top" wrapText="1"/>
    </xf>
    <xf numFmtId="0" fontId="32" fillId="0" borderId="3" xfId="0" applyFont="1" applyBorder="1" applyAlignment="1">
      <alignment horizontal="left" vertical="top" wrapText="1"/>
    </xf>
    <xf numFmtId="0" fontId="32" fillId="0" borderId="0" xfId="0" applyFont="1" applyBorder="1" applyAlignment="1">
      <alignment horizontal="left" vertical="top" wrapText="1"/>
    </xf>
    <xf numFmtId="0" fontId="32" fillId="0" borderId="18" xfId="0" applyFont="1" applyBorder="1" applyAlignment="1">
      <alignment horizontal="left" vertical="top" wrapText="1"/>
    </xf>
    <xf numFmtId="0" fontId="32" fillId="0" borderId="24" xfId="0" applyFont="1" applyBorder="1" applyAlignment="1">
      <alignment horizontal="left" vertical="top" wrapText="1"/>
    </xf>
    <xf numFmtId="0" fontId="32" fillId="0" borderId="25" xfId="0" applyFont="1" applyBorder="1" applyAlignment="1">
      <alignment horizontal="left" vertical="top" wrapText="1"/>
    </xf>
    <xf numFmtId="0" fontId="32" fillId="0" borderId="26" xfId="0" applyFont="1" applyBorder="1" applyAlignment="1">
      <alignment horizontal="left" vertical="top" wrapText="1"/>
    </xf>
    <xf numFmtId="0" fontId="4" fillId="0" borderId="1" xfId="0" applyFont="1" applyBorder="1" applyAlignment="1">
      <alignment horizontal="center" vertical="center" textRotation="90"/>
    </xf>
  </cellXfs>
  <cellStyles count="3">
    <cellStyle name="Normal" xfId="0" builtinId="0"/>
    <cellStyle name="Normal 2" xfId="2"/>
    <cellStyle name="Normal 3" xfId="1"/>
  </cellStyles>
  <dxfs count="45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tint="-0.14996795556505021"/>
      </font>
    </dxf>
    <dxf>
      <font>
        <color theme="0"/>
      </font>
      <fill>
        <patternFill>
          <bgColor rgb="FFFF0000"/>
        </patternFill>
      </fill>
    </dxf>
    <dxf>
      <font>
        <color theme="0" tint="-0.14996795556505021"/>
      </font>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theme="0"/>
      </font>
    </dxf>
    <dxf>
      <font>
        <color theme="0"/>
      </font>
      <fill>
        <patternFill>
          <bgColor rgb="FFFF0000"/>
        </patternFill>
      </fill>
    </dxf>
    <dxf>
      <font>
        <color theme="0"/>
      </font>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6723060</xdr:colOff>
      <xdr:row>2</xdr:row>
      <xdr:rowOff>66229</xdr:rowOff>
    </xdr:from>
    <xdr:to>
      <xdr:col>34</xdr:col>
      <xdr:colOff>1166015</xdr:colOff>
      <xdr:row>2</xdr:row>
      <xdr:rowOff>1174749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1104560" y="1113979"/>
          <a:ext cx="9902030" cy="11085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5991796</xdr:colOff>
      <xdr:row>2</xdr:row>
      <xdr:rowOff>81697</xdr:rowOff>
    </xdr:from>
    <xdr:to>
      <xdr:col>21</xdr:col>
      <xdr:colOff>447029</xdr:colOff>
      <xdr:row>2</xdr:row>
      <xdr:rowOff>1186248</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9069104" y="602723"/>
          <a:ext cx="11782430" cy="11045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727867</xdr:colOff>
      <xdr:row>2</xdr:row>
      <xdr:rowOff>148780</xdr:rowOff>
    </xdr:from>
    <xdr:to>
      <xdr:col>23</xdr:col>
      <xdr:colOff>634207</xdr:colOff>
      <xdr:row>2</xdr:row>
      <xdr:rowOff>1079499</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3904117" y="672655"/>
          <a:ext cx="8415340" cy="9307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B2:XFB43"/>
  <sheetViews>
    <sheetView showGridLines="0" topLeftCell="B31" zoomScale="80" zoomScaleNormal="80" workbookViewId="0">
      <selection activeCell="D37" sqref="D37"/>
    </sheetView>
  </sheetViews>
  <sheetFormatPr defaultColWidth="0" defaultRowHeight="14.25" x14ac:dyDescent="0.45"/>
  <cols>
    <col min="1" max="1" width="2.86328125" customWidth="1"/>
    <col min="2" max="2" width="7.59765625" customWidth="1"/>
    <col min="3" max="3" width="18.59765625" style="63" customWidth="1"/>
    <col min="4" max="4" width="82.73046875" style="63" customWidth="1"/>
    <col min="5" max="5" width="69.3984375" style="63" customWidth="1"/>
    <col min="6" max="16382" width="9.1328125" hidden="1"/>
    <col min="16383" max="16383" width="9.265625" customWidth="1"/>
    <col min="16384" max="16384" width="34.1328125" customWidth="1"/>
  </cols>
  <sheetData>
    <row r="2" spans="2:5" ht="18" x14ac:dyDescent="0.55000000000000004">
      <c r="B2" s="310" t="s">
        <v>951</v>
      </c>
      <c r="C2" s="310"/>
      <c r="D2" s="310"/>
      <c r="E2" s="74"/>
    </row>
    <row r="3" spans="2:5" x14ac:dyDescent="0.45">
      <c r="B3" s="73" t="s">
        <v>579</v>
      </c>
      <c r="C3" s="74" t="s">
        <v>6</v>
      </c>
      <c r="D3" s="74" t="s">
        <v>580</v>
      </c>
      <c r="E3" s="74" t="s">
        <v>952</v>
      </c>
    </row>
    <row r="4" spans="2:5" ht="23.25" customHeight="1" x14ac:dyDescent="0.45">
      <c r="B4" s="75" t="s">
        <v>92</v>
      </c>
      <c r="C4" s="76"/>
      <c r="D4" s="76"/>
      <c r="E4" s="76"/>
    </row>
    <row r="5" spans="2:5" ht="67.5" customHeight="1" x14ac:dyDescent="0.45">
      <c r="B5" s="73">
        <v>1</v>
      </c>
      <c r="C5" s="74" t="s">
        <v>581</v>
      </c>
      <c r="D5" s="74" t="s">
        <v>582</v>
      </c>
      <c r="E5" s="74" t="s">
        <v>953</v>
      </c>
    </row>
    <row r="6" spans="2:5" ht="49.5" customHeight="1" x14ac:dyDescent="0.45">
      <c r="B6" s="73">
        <v>2</v>
      </c>
      <c r="C6" s="74" t="s">
        <v>583</v>
      </c>
      <c r="D6" s="74" t="s">
        <v>584</v>
      </c>
      <c r="E6" s="74" t="s">
        <v>953</v>
      </c>
    </row>
    <row r="7" spans="2:5" ht="57" x14ac:dyDescent="0.45">
      <c r="B7" s="73">
        <v>3</v>
      </c>
      <c r="C7" s="74" t="s">
        <v>585</v>
      </c>
      <c r="D7" s="74" t="s">
        <v>586</v>
      </c>
      <c r="E7" s="74" t="s">
        <v>954</v>
      </c>
    </row>
    <row r="8" spans="2:5" ht="41.25" customHeight="1" x14ac:dyDescent="0.45">
      <c r="B8" s="73">
        <v>4</v>
      </c>
      <c r="C8" s="74" t="s">
        <v>587</v>
      </c>
      <c r="D8" s="74" t="s">
        <v>955</v>
      </c>
      <c r="E8" s="74" t="s">
        <v>956</v>
      </c>
    </row>
    <row r="9" spans="2:5" ht="51.75" customHeight="1" x14ac:dyDescent="0.45">
      <c r="B9" s="73">
        <v>5</v>
      </c>
      <c r="C9" s="74" t="s">
        <v>588</v>
      </c>
      <c r="D9" s="74" t="s">
        <v>589</v>
      </c>
      <c r="E9" s="74" t="s">
        <v>957</v>
      </c>
    </row>
    <row r="10" spans="2:5" ht="49.5" customHeight="1" x14ac:dyDescent="0.45">
      <c r="B10" s="73">
        <v>6</v>
      </c>
      <c r="C10" s="74" t="s">
        <v>590</v>
      </c>
      <c r="D10" s="74" t="s">
        <v>591</v>
      </c>
      <c r="E10" s="74" t="s">
        <v>958</v>
      </c>
    </row>
    <row r="11" spans="2:5" ht="37.5" customHeight="1" x14ac:dyDescent="0.45">
      <c r="B11" s="73">
        <v>7</v>
      </c>
      <c r="C11" s="74" t="s">
        <v>592</v>
      </c>
      <c r="D11" s="294" t="s">
        <v>593</v>
      </c>
      <c r="E11" s="74" t="s">
        <v>959</v>
      </c>
    </row>
    <row r="12" spans="2:5" ht="40.5" customHeight="1" x14ac:dyDescent="0.45">
      <c r="B12" s="73">
        <v>8</v>
      </c>
      <c r="C12" s="74" t="s">
        <v>594</v>
      </c>
      <c r="D12" s="74" t="s">
        <v>595</v>
      </c>
      <c r="E12" s="74" t="s">
        <v>959</v>
      </c>
    </row>
    <row r="13" spans="2:5" ht="48.75" customHeight="1" x14ac:dyDescent="0.45">
      <c r="B13" s="73">
        <v>9</v>
      </c>
      <c r="C13" s="74" t="s">
        <v>596</v>
      </c>
      <c r="D13" s="74" t="s">
        <v>597</v>
      </c>
      <c r="E13" s="74" t="s">
        <v>960</v>
      </c>
    </row>
    <row r="14" spans="2:5" ht="28.5" x14ac:dyDescent="0.45">
      <c r="B14" s="73">
        <v>10</v>
      </c>
      <c r="C14" s="74" t="s">
        <v>598</v>
      </c>
      <c r="D14" s="74" t="s">
        <v>599</v>
      </c>
      <c r="E14" s="74" t="s">
        <v>961</v>
      </c>
    </row>
    <row r="15" spans="2:5" ht="32.25" customHeight="1" x14ac:dyDescent="0.45">
      <c r="B15" s="73">
        <v>11</v>
      </c>
      <c r="C15" s="74" t="s">
        <v>600</v>
      </c>
      <c r="D15" s="74" t="s">
        <v>601</v>
      </c>
      <c r="E15" s="74" t="s">
        <v>961</v>
      </c>
    </row>
    <row r="16" spans="2:5" s="296" customFormat="1" ht="45.75" customHeight="1" x14ac:dyDescent="0.45">
      <c r="B16" s="73">
        <v>12</v>
      </c>
      <c r="C16" s="295" t="s">
        <v>602</v>
      </c>
      <c r="D16" s="295" t="s">
        <v>603</v>
      </c>
      <c r="E16" s="295" t="s">
        <v>962</v>
      </c>
    </row>
    <row r="17" spans="2:5" ht="48.75" customHeight="1" x14ac:dyDescent="0.45">
      <c r="B17" s="73">
        <v>13</v>
      </c>
      <c r="C17" s="74" t="s">
        <v>604</v>
      </c>
      <c r="D17" s="74" t="s">
        <v>605</v>
      </c>
      <c r="E17" s="74" t="s">
        <v>963</v>
      </c>
    </row>
    <row r="18" spans="2:5" ht="42.75" x14ac:dyDescent="0.45">
      <c r="B18" s="73">
        <v>14</v>
      </c>
      <c r="C18" s="74" t="s">
        <v>606</v>
      </c>
      <c r="D18" s="74" t="s">
        <v>607</v>
      </c>
      <c r="E18" s="74" t="s">
        <v>964</v>
      </c>
    </row>
    <row r="19" spans="2:5" ht="26.25" customHeight="1" x14ac:dyDescent="0.45">
      <c r="B19" s="75" t="s">
        <v>109</v>
      </c>
      <c r="C19" s="76"/>
      <c r="D19" s="76"/>
      <c r="E19" s="76" t="s">
        <v>965</v>
      </c>
    </row>
    <row r="20" spans="2:5" ht="54.75" customHeight="1" x14ac:dyDescent="0.45">
      <c r="B20" s="73">
        <v>15</v>
      </c>
      <c r="C20" s="74" t="s">
        <v>966</v>
      </c>
      <c r="D20" s="74" t="s">
        <v>608</v>
      </c>
      <c r="E20" s="74" t="s">
        <v>967</v>
      </c>
    </row>
    <row r="21" spans="2:5" ht="42.75" customHeight="1" x14ac:dyDescent="0.45">
      <c r="B21" s="73">
        <v>16</v>
      </c>
      <c r="C21" s="74" t="s">
        <v>111</v>
      </c>
      <c r="D21" s="74" t="s">
        <v>609</v>
      </c>
      <c r="E21" s="74" t="s">
        <v>968</v>
      </c>
    </row>
    <row r="22" spans="2:5" ht="57" x14ac:dyDescent="0.45">
      <c r="B22" s="73">
        <v>17</v>
      </c>
      <c r="C22" s="74" t="s">
        <v>112</v>
      </c>
      <c r="D22" s="74" t="s">
        <v>610</v>
      </c>
      <c r="E22" s="74" t="s">
        <v>969</v>
      </c>
    </row>
    <row r="23" spans="2:5" ht="29.25" customHeight="1" x14ac:dyDescent="0.45">
      <c r="B23" s="73">
        <v>18</v>
      </c>
      <c r="C23" s="74" t="s">
        <v>114</v>
      </c>
      <c r="D23" s="74" t="s">
        <v>611</v>
      </c>
      <c r="E23" s="74" t="s">
        <v>970</v>
      </c>
    </row>
    <row r="24" spans="2:5" ht="33.75" customHeight="1" x14ac:dyDescent="0.45">
      <c r="B24" s="73">
        <v>19</v>
      </c>
      <c r="C24" s="74" t="s">
        <v>115</v>
      </c>
      <c r="D24" s="74" t="s">
        <v>612</v>
      </c>
      <c r="E24" s="74" t="s">
        <v>971</v>
      </c>
    </row>
    <row r="25" spans="2:5" ht="36.75" customHeight="1" x14ac:dyDescent="0.45">
      <c r="B25" s="73">
        <v>20</v>
      </c>
      <c r="C25" s="74" t="s">
        <v>116</v>
      </c>
      <c r="D25" s="74" t="s">
        <v>613</v>
      </c>
      <c r="E25" s="74" t="s">
        <v>968</v>
      </c>
    </row>
    <row r="26" spans="2:5" ht="39" customHeight="1" x14ac:dyDescent="0.45">
      <c r="B26" s="73">
        <v>21</v>
      </c>
      <c r="C26" s="74" t="s">
        <v>117</v>
      </c>
      <c r="D26" s="74" t="s">
        <v>614</v>
      </c>
      <c r="E26" s="74" t="s">
        <v>972</v>
      </c>
    </row>
    <row r="27" spans="2:5" ht="34.5" customHeight="1" x14ac:dyDescent="0.45">
      <c r="B27" s="73">
        <v>22</v>
      </c>
      <c r="C27" s="74" t="s">
        <v>118</v>
      </c>
      <c r="D27" s="74" t="s">
        <v>615</v>
      </c>
      <c r="E27" s="74" t="s">
        <v>973</v>
      </c>
    </row>
    <row r="28" spans="2:5" ht="31.5" customHeight="1" x14ac:dyDescent="0.45">
      <c r="B28" s="73">
        <v>23</v>
      </c>
      <c r="C28" s="74" t="s">
        <v>119</v>
      </c>
      <c r="D28" s="74" t="s">
        <v>616</v>
      </c>
      <c r="E28" s="74" t="s">
        <v>974</v>
      </c>
    </row>
    <row r="29" spans="2:5" ht="42.75" x14ac:dyDescent="0.45">
      <c r="B29" s="73">
        <v>24</v>
      </c>
      <c r="C29" s="74" t="s">
        <v>120</v>
      </c>
      <c r="D29" s="74" t="s">
        <v>617</v>
      </c>
      <c r="E29" s="74" t="s">
        <v>975</v>
      </c>
    </row>
    <row r="30" spans="2:5" ht="28.5" x14ac:dyDescent="0.45">
      <c r="B30" s="73">
        <v>25</v>
      </c>
      <c r="C30" s="74" t="s">
        <v>121</v>
      </c>
      <c r="D30" s="74" t="s">
        <v>618</v>
      </c>
      <c r="E30" s="74"/>
    </row>
    <row r="31" spans="2:5" ht="23.25" customHeight="1" x14ac:dyDescent="0.45">
      <c r="B31" s="75" t="s">
        <v>122</v>
      </c>
      <c r="C31" s="76"/>
      <c r="D31" s="76"/>
      <c r="E31" s="76" t="s">
        <v>976</v>
      </c>
    </row>
    <row r="32" spans="2:5" ht="30.75" customHeight="1" x14ac:dyDescent="0.45">
      <c r="B32" s="73">
        <v>26</v>
      </c>
      <c r="C32" s="74" t="s">
        <v>123</v>
      </c>
      <c r="D32" s="77" t="s">
        <v>619</v>
      </c>
      <c r="E32" s="77" t="s">
        <v>977</v>
      </c>
    </row>
    <row r="33" spans="2:5" ht="28.5" x14ac:dyDescent="0.45">
      <c r="B33" s="73">
        <v>27</v>
      </c>
      <c r="C33" s="74" t="s">
        <v>28</v>
      </c>
      <c r="D33" s="77" t="s">
        <v>620</v>
      </c>
      <c r="E33" s="77" t="s">
        <v>978</v>
      </c>
    </row>
    <row r="34" spans="2:5" ht="28.5" x14ac:dyDescent="0.45">
      <c r="B34" s="73">
        <v>28</v>
      </c>
      <c r="C34" s="74" t="s">
        <v>124</v>
      </c>
      <c r="D34" s="77" t="s">
        <v>621</v>
      </c>
      <c r="E34" s="77" t="s">
        <v>979</v>
      </c>
    </row>
    <row r="35" spans="2:5" ht="28.5" x14ac:dyDescent="0.45">
      <c r="B35" s="73">
        <v>29</v>
      </c>
      <c r="C35" s="74" t="s">
        <v>125</v>
      </c>
      <c r="D35" s="77" t="s">
        <v>622</v>
      </c>
      <c r="E35" s="77" t="s">
        <v>980</v>
      </c>
    </row>
    <row r="36" spans="2:5" ht="42.75" x14ac:dyDescent="0.45">
      <c r="B36" s="73">
        <v>30</v>
      </c>
      <c r="C36" s="74" t="s">
        <v>126</v>
      </c>
      <c r="D36" s="77" t="s">
        <v>623</v>
      </c>
      <c r="E36" s="77" t="s">
        <v>981</v>
      </c>
    </row>
    <row r="37" spans="2:5" ht="32.25" customHeight="1" x14ac:dyDescent="0.45">
      <c r="B37" s="73">
        <v>31</v>
      </c>
      <c r="C37" s="74" t="s">
        <v>127</v>
      </c>
      <c r="D37" s="77" t="s">
        <v>624</v>
      </c>
      <c r="E37" s="77" t="s">
        <v>982</v>
      </c>
    </row>
    <row r="38" spans="2:5" s="290" customFormat="1" ht="33" customHeight="1" x14ac:dyDescent="0.45">
      <c r="B38" s="291">
        <v>32</v>
      </c>
      <c r="C38" s="292" t="s">
        <v>128</v>
      </c>
      <c r="D38" s="293" t="s">
        <v>625</v>
      </c>
      <c r="E38" s="293" t="s">
        <v>983</v>
      </c>
    </row>
    <row r="39" spans="2:5" s="290" customFormat="1" ht="35.25" customHeight="1" x14ac:dyDescent="0.45">
      <c r="B39" s="291">
        <v>33</v>
      </c>
      <c r="C39" s="292" t="s">
        <v>129</v>
      </c>
      <c r="D39" s="293" t="s">
        <v>626</v>
      </c>
      <c r="E39" s="293" t="s">
        <v>984</v>
      </c>
    </row>
    <row r="40" spans="2:5" s="290" customFormat="1" ht="25.5" customHeight="1" x14ac:dyDescent="0.45">
      <c r="B40" s="291">
        <v>34</v>
      </c>
      <c r="C40" s="292" t="s">
        <v>130</v>
      </c>
      <c r="D40" s="293" t="s">
        <v>627</v>
      </c>
      <c r="E40" s="293" t="s">
        <v>985</v>
      </c>
    </row>
    <row r="41" spans="2:5" s="290" customFormat="1" ht="33.75" customHeight="1" x14ac:dyDescent="0.45">
      <c r="B41" s="291">
        <v>35</v>
      </c>
      <c r="C41" s="292" t="s">
        <v>131</v>
      </c>
      <c r="D41" s="293" t="s">
        <v>628</v>
      </c>
      <c r="E41" s="293" t="s">
        <v>985</v>
      </c>
    </row>
    <row r="42" spans="2:5" s="290" customFormat="1" ht="36.75" customHeight="1" x14ac:dyDescent="0.45">
      <c r="B42" s="291">
        <v>36</v>
      </c>
      <c r="C42" s="292" t="s">
        <v>132</v>
      </c>
      <c r="D42" s="293" t="s">
        <v>629</v>
      </c>
      <c r="E42" s="293" t="s">
        <v>985</v>
      </c>
    </row>
    <row r="43" spans="2:5" s="290" customFormat="1" ht="23.25" customHeight="1" x14ac:dyDescent="0.45">
      <c r="B43" s="291">
        <v>37</v>
      </c>
      <c r="C43" s="292" t="s">
        <v>630</v>
      </c>
      <c r="D43" s="293" t="s">
        <v>631</v>
      </c>
      <c r="E43" s="293" t="s">
        <v>985</v>
      </c>
    </row>
  </sheetData>
  <mergeCells count="1">
    <mergeCell ref="B2:D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K407"/>
  <sheetViews>
    <sheetView showGridLines="0" tabSelected="1" zoomScale="40" zoomScaleNormal="40" workbookViewId="0">
      <pane xSplit="12" ySplit="7" topLeftCell="M8" activePane="bottomRight" state="frozen"/>
      <selection pane="topRight" activeCell="M1" sqref="M1"/>
      <selection pane="bottomLeft" activeCell="A8" sqref="A8"/>
      <selection pane="bottomRight" activeCell="N9" sqref="N9"/>
    </sheetView>
  </sheetViews>
  <sheetFormatPr defaultRowHeight="25.5" x14ac:dyDescent="0.75"/>
  <cols>
    <col min="2" max="2" width="54" style="155" customWidth="1"/>
    <col min="3" max="3" width="117.265625" style="153" customWidth="1"/>
    <col min="4" max="4" width="20.59765625" style="162" customWidth="1"/>
    <col min="5" max="12" width="10.86328125" hidden="1" customWidth="1"/>
    <col min="13" max="18" width="13.59765625" style="112" customWidth="1"/>
    <col min="19" max="34" width="10.86328125" hidden="1" customWidth="1"/>
    <col min="35" max="35" width="23.1328125" customWidth="1"/>
    <col min="36" max="36" width="142.59765625" hidden="1" customWidth="1"/>
    <col min="37" max="37" width="82.265625" style="181" customWidth="1"/>
  </cols>
  <sheetData>
    <row r="1" spans="1:37" s="137" customFormat="1" ht="18.75" customHeight="1" thickBot="1" x14ac:dyDescent="0.8">
      <c r="B1" s="254"/>
      <c r="D1" s="254"/>
      <c r="F1" s="254"/>
      <c r="H1" s="254"/>
      <c r="J1" s="254"/>
      <c r="L1" s="254"/>
    </row>
    <row r="2" spans="1:37" ht="63.75" hidden="1" customHeight="1" thickBot="1" x14ac:dyDescent="0.95">
      <c r="B2" s="154" t="s">
        <v>0</v>
      </c>
      <c r="C2" s="147" t="s">
        <v>986</v>
      </c>
      <c r="D2" s="325" t="s">
        <v>1</v>
      </c>
      <c r="E2" s="325"/>
      <c r="F2" s="325"/>
      <c r="G2" s="326">
        <v>14943</v>
      </c>
      <c r="H2" s="326"/>
      <c r="I2" s="327" t="s">
        <v>2</v>
      </c>
      <c r="J2" s="327"/>
      <c r="K2" s="327"/>
      <c r="L2" s="326" t="s">
        <v>987</v>
      </c>
      <c r="M2" s="326"/>
      <c r="N2" s="326"/>
      <c r="O2" s="326"/>
      <c r="P2" s="326"/>
      <c r="Q2" s="326"/>
      <c r="R2" s="326"/>
      <c r="S2" s="327" t="s">
        <v>3</v>
      </c>
      <c r="T2" s="327"/>
      <c r="U2" s="326" t="s">
        <v>988</v>
      </c>
      <c r="V2" s="326"/>
      <c r="W2" s="326"/>
      <c r="X2" s="327" t="s">
        <v>4</v>
      </c>
      <c r="Y2" s="327"/>
      <c r="Z2" s="330" t="s">
        <v>86</v>
      </c>
      <c r="AA2" s="330"/>
      <c r="AB2" s="330"/>
      <c r="AC2" s="330"/>
      <c r="AD2" s="15" t="s">
        <v>5</v>
      </c>
      <c r="AE2" s="12">
        <v>2022</v>
      </c>
      <c r="AF2" s="12"/>
      <c r="AG2" s="12"/>
      <c r="AH2" s="12"/>
      <c r="AI2" s="13"/>
    </row>
    <row r="3" spans="1:37" ht="102" customHeight="1" thickBot="1" x14ac:dyDescent="0.5">
      <c r="B3" s="311" t="s">
        <v>994</v>
      </c>
      <c r="C3" s="312"/>
      <c r="D3" s="156"/>
      <c r="E3" s="18"/>
      <c r="F3" s="18"/>
      <c r="G3" s="18"/>
      <c r="H3" s="18"/>
      <c r="I3" s="18"/>
      <c r="J3" s="18"/>
      <c r="K3" s="18"/>
      <c r="L3" s="18"/>
      <c r="M3" s="138"/>
      <c r="N3" s="138"/>
      <c r="O3" s="138"/>
      <c r="P3" s="138"/>
      <c r="Q3" s="138"/>
      <c r="R3" s="138"/>
      <c r="S3" s="18"/>
      <c r="T3" s="18"/>
      <c r="U3" s="18"/>
      <c r="V3" s="18"/>
      <c r="W3" s="18"/>
      <c r="X3" s="18"/>
      <c r="Y3" s="18"/>
      <c r="Z3" s="18"/>
      <c r="AA3" s="18"/>
      <c r="AB3" s="18"/>
      <c r="AC3" s="18"/>
      <c r="AD3" s="18"/>
      <c r="AE3" s="18"/>
      <c r="AF3" s="18"/>
      <c r="AG3" s="18"/>
      <c r="AH3" s="18"/>
      <c r="AI3" s="19"/>
      <c r="AJ3" s="313" t="str">
        <f>IF(LEN(AK8&amp;AK26&amp;AK44&amp;AK62&amp;AK80&amp;AK98&amp;AK116&amp;AK135&amp;AK148&amp;AK166&amp;AK184&amp;AK213&amp;AK231&amp;AK249&amp;AK267&amp;AK285)&lt;1,"","This form has data Errors. Please correct them before submitting")</f>
        <v/>
      </c>
      <c r="AK3" s="314"/>
    </row>
    <row r="4" spans="1:37" ht="97.15" customHeight="1" thickBot="1" x14ac:dyDescent="0.5">
      <c r="B4" s="319" t="str">
        <f>"County: "&amp;U2&amp;"             sub-county: "&amp;L2&amp;"             Facility: "&amp;C2&amp;"             Mflcode: "&amp;G2&amp;"             Year: "&amp;AE2&amp;"             Month: "&amp;Z2</f>
        <v>County: Samburu             sub-county: Samburu Central             Facility: Kisima Health Centre             Mflcode: 14943             Year: 2022             Month: 05</v>
      </c>
      <c r="C4" s="320"/>
      <c r="D4" s="320"/>
      <c r="E4" s="320"/>
      <c r="F4" s="320"/>
      <c r="G4" s="320"/>
      <c r="H4" s="320"/>
      <c r="I4" s="320"/>
      <c r="J4" s="320"/>
      <c r="K4" s="320"/>
      <c r="L4" s="320"/>
      <c r="M4" s="320"/>
      <c r="N4" s="320"/>
      <c r="O4" s="320"/>
      <c r="P4" s="320"/>
      <c r="Q4" s="320"/>
      <c r="R4" s="320"/>
      <c r="S4" s="320"/>
      <c r="T4" s="320"/>
      <c r="U4" s="320"/>
      <c r="V4" s="320"/>
      <c r="W4" s="320"/>
      <c r="X4" s="320"/>
      <c r="Y4" s="320"/>
      <c r="Z4" s="320"/>
      <c r="AA4" s="320"/>
      <c r="AB4" s="320"/>
      <c r="AC4" s="320"/>
      <c r="AD4" s="320"/>
      <c r="AE4" s="320"/>
      <c r="AF4" s="320"/>
      <c r="AG4" s="320"/>
      <c r="AH4" s="320"/>
      <c r="AI4" s="321"/>
      <c r="AJ4" s="315"/>
      <c r="AK4" s="316"/>
    </row>
    <row r="5" spans="1:37" ht="45" customHeight="1" thickBot="1" x14ac:dyDescent="0.5">
      <c r="B5" s="322" t="s">
        <v>92</v>
      </c>
      <c r="C5" s="323"/>
      <c r="D5" s="323"/>
      <c r="E5" s="323"/>
      <c r="F5" s="323"/>
      <c r="G5" s="323"/>
      <c r="H5" s="323"/>
      <c r="I5" s="323"/>
      <c r="J5" s="323"/>
      <c r="K5" s="323"/>
      <c r="L5" s="323"/>
      <c r="M5" s="323"/>
      <c r="N5" s="323"/>
      <c r="O5" s="323"/>
      <c r="P5" s="323"/>
      <c r="Q5" s="323"/>
      <c r="R5" s="323"/>
      <c r="S5" s="323"/>
      <c r="T5" s="323"/>
      <c r="U5" s="323"/>
      <c r="V5" s="323"/>
      <c r="W5" s="323"/>
      <c r="X5" s="323"/>
      <c r="Y5" s="323"/>
      <c r="Z5" s="323"/>
      <c r="AA5" s="323"/>
      <c r="AB5" s="323"/>
      <c r="AC5" s="323"/>
      <c r="AD5" s="323"/>
      <c r="AE5" s="323"/>
      <c r="AF5" s="323"/>
      <c r="AG5" s="323"/>
      <c r="AH5" s="323"/>
      <c r="AI5" s="324"/>
      <c r="AJ5" s="317"/>
      <c r="AK5" s="318"/>
    </row>
    <row r="6" spans="1:37" ht="28.5" x14ac:dyDescent="0.45">
      <c r="B6" s="348" t="s">
        <v>6</v>
      </c>
      <c r="C6" s="350" t="s">
        <v>7</v>
      </c>
      <c r="D6" s="331" t="s">
        <v>8</v>
      </c>
      <c r="E6" s="333" t="s">
        <v>9</v>
      </c>
      <c r="F6" s="333"/>
      <c r="G6" s="333" t="s">
        <v>10</v>
      </c>
      <c r="H6" s="333"/>
      <c r="I6" s="333" t="s">
        <v>11</v>
      </c>
      <c r="J6" s="333"/>
      <c r="K6" s="333" t="s">
        <v>12</v>
      </c>
      <c r="L6" s="333"/>
      <c r="M6" s="328" t="s">
        <v>13</v>
      </c>
      <c r="N6" s="329"/>
      <c r="O6" s="328" t="s">
        <v>14</v>
      </c>
      <c r="P6" s="329"/>
      <c r="Q6" s="328" t="s">
        <v>443</v>
      </c>
      <c r="R6" s="329"/>
      <c r="S6" s="328" t="s">
        <v>16</v>
      </c>
      <c r="T6" s="329"/>
      <c r="U6" s="328" t="s">
        <v>17</v>
      </c>
      <c r="V6" s="329"/>
      <c r="W6" s="328" t="s">
        <v>18</v>
      </c>
      <c r="X6" s="329"/>
      <c r="Y6" s="328" t="s">
        <v>19</v>
      </c>
      <c r="Z6" s="329"/>
      <c r="AA6" s="328" t="s">
        <v>20</v>
      </c>
      <c r="AB6" s="329"/>
      <c r="AC6" s="333" t="s">
        <v>21</v>
      </c>
      <c r="AD6" s="333"/>
      <c r="AE6" s="333" t="s">
        <v>22</v>
      </c>
      <c r="AF6" s="333"/>
      <c r="AG6" s="333" t="s">
        <v>23</v>
      </c>
      <c r="AH6" s="333"/>
      <c r="AI6" s="334" t="s">
        <v>24</v>
      </c>
      <c r="AJ6" s="336" t="s">
        <v>90</v>
      </c>
      <c r="AK6" s="338" t="s">
        <v>91</v>
      </c>
    </row>
    <row r="7" spans="1:37" ht="28.9" customHeight="1" thickBot="1" x14ac:dyDescent="0.5">
      <c r="B7" s="349"/>
      <c r="C7" s="351"/>
      <c r="D7" s="332"/>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335"/>
      <c r="AJ7" s="337"/>
      <c r="AK7" s="339"/>
    </row>
    <row r="8" spans="1:37" ht="39.6" customHeight="1" thickBot="1" x14ac:dyDescent="0.75">
      <c r="A8" s="36"/>
      <c r="B8" s="340" t="s">
        <v>93</v>
      </c>
      <c r="C8" s="148" t="s">
        <v>945</v>
      </c>
      <c r="D8" s="157" t="s">
        <v>134</v>
      </c>
      <c r="E8" s="113"/>
      <c r="F8" s="113"/>
      <c r="G8" s="113"/>
      <c r="H8" s="113"/>
      <c r="I8" s="113"/>
      <c r="J8" s="113"/>
      <c r="K8" s="114"/>
      <c r="L8" s="114"/>
      <c r="M8" s="276"/>
      <c r="N8" s="276"/>
      <c r="O8" s="276"/>
      <c r="P8" s="276"/>
      <c r="Q8" s="276"/>
      <c r="R8" s="276"/>
      <c r="S8" s="115"/>
      <c r="T8" s="115"/>
      <c r="U8" s="115"/>
      <c r="V8" s="115"/>
      <c r="W8" s="115"/>
      <c r="X8" s="115"/>
      <c r="Y8" s="115"/>
      <c r="Z8" s="115"/>
      <c r="AA8" s="115"/>
      <c r="AB8" s="115"/>
      <c r="AC8" s="80"/>
      <c r="AD8" s="23"/>
      <c r="AE8" s="23"/>
      <c r="AF8" s="23"/>
      <c r="AG8" s="23"/>
      <c r="AH8" s="23"/>
      <c r="AI8" s="25">
        <f>SUM(M8:AB8)</f>
        <v>0</v>
      </c>
      <c r="AJ8" s="30" t="str">
        <f>CONCATENATE(IF(I17&gt;I8," * "&amp;$B$17&amp;" , "&amp;$C17&amp;"  For age "&amp;$E$6&amp;" "&amp;$E$7&amp;" is more than "&amp;$B$8&amp;" , "&amp;$C8&amp;" "&amp;CHAR(10),""),IF(J17&gt;J8," * "&amp;$B$17&amp;" , "&amp;$C17&amp;"  For age "&amp;$E$6&amp;" "&amp;$F$7&amp;" is more than "&amp;$B$8&amp;" , "&amp;$C8&amp;" "&amp;CHAR(10),""),IF(K17&gt;K8," * "&amp;$B$17&amp;" , "&amp;$C17&amp;"  For age "&amp;$G$6&amp;" "&amp;$G$7&amp;" is more than "&amp;$B$8&amp;" , "&amp;$C8&amp;" "&amp;CHAR(10),""),IF(L17&gt;L8," * "&amp;$B$17&amp;" , "&amp;$C17&amp;"  For age "&amp;$G$6&amp;" "&amp;$H$7&amp;" is more than "&amp;$B$8&amp;" , "&amp;$C8&amp;" "&amp;CHAR(10),""),IF(M17&gt;M8," * "&amp;$B$17&amp;" , "&amp;$C17&amp;"  For age "&amp;$I$6&amp;" "&amp;$I$7&amp;" is more than "&amp;$B$8&amp;" , "&amp;$C8&amp;" "&amp;CHAR(10),""),IF(N17&gt;N8," * "&amp;$B$17&amp;" , "&amp;$C17&amp;"  For age "&amp;$I$6&amp;" "&amp;$J$7&amp;" is more than "&amp;$B$8&amp;" , "&amp;$C8&amp;" "&amp;CHAR(10),""),IF(O17&gt;O8," * "&amp;$B$17&amp;" , "&amp;$C17&amp;"  For age "&amp;$K$6&amp;" "&amp;$K$7&amp;" is more than "&amp;$B$8&amp;" , "&amp;$C8&amp;" "&amp;CHAR(10),""),IF(P17&gt;P8," * "&amp;$B$17&amp;" , "&amp;$C17&amp;"  For age "&amp;$K$6&amp;" "&amp;$L$7&amp;" is more than "&amp;$B$8&amp;" , "&amp;$C8&amp;" "&amp;CHAR(10),""),IF(Q17&gt;Q8," * "&amp;$B$17&amp;" , "&amp;$C17&amp;"  For age "&amp;$M$6&amp;" "&amp;$M$7&amp;" is more than "&amp;$B$8&amp;" , "&amp;$C8&amp;" "&amp;CHAR(10),""),IF(R17&gt;R8," * "&amp;$B$17&amp;" , "&amp;$C17&amp;"  For age "&amp;$M$6&amp;" "&amp;$N$7&amp;" is more than "&amp;$B$8&amp;" , "&amp;$C8&amp;" "&amp;CHAR(10),""),IF(S17&gt;S8," * "&amp;$B$17&amp;" , "&amp;$C17&amp;"  For age "&amp;$O$6&amp;" "&amp;$O$7&amp;" is more than "&amp;$B$8&amp;" , "&amp;$C8&amp;" "&amp;CHAR(10),""),IF(T17&gt;T8," * "&amp;$B$17&amp;" , "&amp;$C17&amp;"  For age "&amp;$O$6&amp;" "&amp;$P$7&amp;" is more than "&amp;$B$8&amp;" , "&amp;$C8&amp;" "&amp;CHAR(10),""),IF(U17&gt;U8," * "&amp;$B$17&amp;" , "&amp;$C17&amp;"  For age "&amp;$Q$6&amp;" "&amp;$Q$7&amp;" is more than "&amp;$B$8&amp;" , "&amp;$C8&amp;" "&amp;CHAR(10),""),IF(V17&gt;V8," * "&amp;$B$17&amp;" , "&amp;$C17&amp;"  For age "&amp;$Q$6&amp;" "&amp;$R$7&amp;" is more than "&amp;$B$8&amp;" , "&amp;$C8&amp;" "&amp;CHAR(10),""),IF(W17&gt;W8," * "&amp;$B$17&amp;" , "&amp;$C17&amp;"  For age "&amp;$S$6&amp;" "&amp;$S$7&amp;" is more than "&amp;$B$8&amp;" , "&amp;$C8&amp;" "&amp;CHAR(10),""),IF(X17&gt;X8," * "&amp;$B$17&amp;" , "&amp;$C17&amp;"  For age "&amp;$S$6&amp;" "&amp;$T$7&amp;" is more than "&amp;$B$8&amp;" , "&amp;$C8&amp;" "&amp;CHAR(10),""),IF(Y17&gt;Y8," * "&amp;$B$17&amp;" , "&amp;$C17&amp;"  For age "&amp;$U$6&amp;" "&amp;$U$7&amp;" is more than "&amp;$B$8&amp;" , "&amp;$C8&amp;" "&amp;CHAR(10),""),IF(Z17&gt;Z8," * "&amp;$B$17&amp;" , "&amp;$C17&amp;"  For age "&amp;$U$6&amp;" "&amp;$V$7&amp;" is more than "&amp;$B$8&amp;" , "&amp;$C8&amp;" "&amp;CHAR(10),""),IF(AA17&gt;AA8," * "&amp;$B$17&amp;" , "&amp;$C17&amp;"  For age "&amp;$W$6&amp;" "&amp;$W$7&amp;" is more than "&amp;$B$8&amp;" , "&amp;$C8&amp;" "&amp;CHAR(10),""),IF(AB17&gt;AB8," * "&amp;$B$17&amp;" , "&amp;$C17&amp;"  For age "&amp;$W$6&amp;" "&amp;$X$7&amp;" is more than "&amp;$B$8&amp;" , "&amp;$C8&amp;" "&amp;CHAR(10),""),IF(AC17&gt;AC8," * "&amp;$B$17&amp;" , "&amp;$C17&amp;"  For age "&amp;$Y$6&amp;" "&amp;$Y$7&amp;" is more than "&amp;$B$8&amp;" , "&amp;$C8&amp;" "&amp;CHAR(10),""),IF(AD17&gt;AD8," * "&amp;$B$17&amp;" , "&amp;$C17&amp;"  For age "&amp;$Y$6&amp;" "&amp;$Z$7&amp;" is more than "&amp;$B$8&amp;" , "&amp;$C8&amp;" "&amp;CHAR(10),""),IF(AE17&gt;AE8," * "&amp;$B$17&amp;" , "&amp;$C17&amp;"  For age "&amp;$AA$6&amp;" "&amp;$AA$7&amp;" is more than "&amp;$B$8&amp;" , "&amp;$C8&amp;" "&amp;CHAR(10),""),IF(AF17&gt;AF8," * "&amp;$B$17&amp;" , "&amp;$C17&amp;"  For age "&amp;$AA$6&amp;" "&amp;$AB$7&amp;" is more than "&amp;$B$8&amp;" , "&amp;$C8&amp;" "&amp;CHAR(10),""))</f>
        <v/>
      </c>
      <c r="AK8" s="342" t="str">
        <f>CONCATENATE(AJ8,AJ9,AJ10,AJ11,AJ12,AJ13,AJ14,AJ15,AJ16,AJ17,AJ18,AJ19,AJ20,AJ21,AJ22,AJ23,AJ24,AJ25)</f>
        <v/>
      </c>
    </row>
    <row r="9" spans="1:37" ht="39.6" customHeight="1" thickBot="1" x14ac:dyDescent="0.75">
      <c r="A9" s="36"/>
      <c r="B9" s="341"/>
      <c r="C9" s="149" t="s">
        <v>946</v>
      </c>
      <c r="D9" s="158" t="s">
        <v>135</v>
      </c>
      <c r="E9" s="116"/>
      <c r="F9" s="116"/>
      <c r="G9" s="116"/>
      <c r="H9" s="116"/>
      <c r="I9" s="116"/>
      <c r="J9" s="116"/>
      <c r="K9" s="117"/>
      <c r="L9" s="117"/>
      <c r="M9" s="140"/>
      <c r="N9" s="139"/>
      <c r="O9" s="140"/>
      <c r="P9" s="139"/>
      <c r="Q9" s="140"/>
      <c r="R9" s="140"/>
      <c r="S9" s="118"/>
      <c r="T9" s="119"/>
      <c r="U9" s="118"/>
      <c r="V9" s="119"/>
      <c r="W9" s="118"/>
      <c r="X9" s="119"/>
      <c r="Y9" s="118"/>
      <c r="Z9" s="119"/>
      <c r="AA9" s="118"/>
      <c r="AB9" s="119"/>
      <c r="AC9" s="37"/>
      <c r="AD9" s="1"/>
      <c r="AE9" s="1"/>
      <c r="AF9" s="1"/>
      <c r="AG9" s="1"/>
      <c r="AH9" s="1"/>
      <c r="AI9" s="25">
        <f t="shared" ref="AI9:AI72" si="0">SUM(M9:AB9)</f>
        <v>0</v>
      </c>
      <c r="AJ9" s="30" t="str">
        <f t="shared" ref="AJ9:AJ15" si="1">CONCATENATE(IF(I18&gt;I9," * "&amp;$B$17&amp;" , "&amp;$C18&amp;"  For age "&amp;$E$6&amp;" "&amp;$E$7&amp;" is more than "&amp;$B$8&amp;" , "&amp;$C9&amp;" "&amp;CHAR(10),""),IF(J18&gt;J9," * "&amp;$B$17&amp;" , "&amp;$C18&amp;"  For age "&amp;$E$6&amp;" "&amp;$F$7&amp;" is more than "&amp;$B$8&amp;" , "&amp;$C9&amp;" "&amp;CHAR(10),""),IF(K18&gt;K9," * "&amp;$B$17&amp;" , "&amp;$C18&amp;"  For age "&amp;$G$6&amp;" "&amp;$G$7&amp;" is more than "&amp;$B$8&amp;" , "&amp;$C9&amp;" "&amp;CHAR(10),""),IF(L18&gt;L9," * "&amp;$B$17&amp;" , "&amp;$C18&amp;"  For age "&amp;$G$6&amp;" "&amp;$H$7&amp;" is more than "&amp;$B$8&amp;" , "&amp;$C9&amp;" "&amp;CHAR(10),""),IF(M18&gt;M9," * "&amp;$B$17&amp;" , "&amp;$C18&amp;"  For age "&amp;$I$6&amp;" "&amp;$I$7&amp;" is more than "&amp;$B$8&amp;" , "&amp;$C9&amp;" "&amp;CHAR(10),""),IF(N18&gt;N9," * "&amp;$B$17&amp;" , "&amp;$C18&amp;"  For age "&amp;$I$6&amp;" "&amp;$J$7&amp;" is more than "&amp;$B$8&amp;" , "&amp;$C9&amp;" "&amp;CHAR(10),""),IF(O18&gt;O9," * "&amp;$B$17&amp;" , "&amp;$C18&amp;"  For age "&amp;$K$6&amp;" "&amp;$K$7&amp;" is more than "&amp;$B$8&amp;" , "&amp;$C9&amp;" "&amp;CHAR(10),""),IF(P18&gt;P9," * "&amp;$B$17&amp;" , "&amp;$C18&amp;"  For age "&amp;$K$6&amp;" "&amp;$L$7&amp;" is more than "&amp;$B$8&amp;" , "&amp;$C9&amp;" "&amp;CHAR(10),""),IF(Q18&gt;Q9," * "&amp;$B$17&amp;" , "&amp;$C18&amp;"  For age "&amp;$M$6&amp;" "&amp;$M$7&amp;" is more than "&amp;$B$8&amp;" , "&amp;$C9&amp;" "&amp;CHAR(10),""),IF(R18&gt;R9," * "&amp;$B$17&amp;" , "&amp;$C18&amp;"  For age "&amp;$M$6&amp;" "&amp;$N$7&amp;" is more than "&amp;$B$8&amp;" , "&amp;$C9&amp;" "&amp;CHAR(10),""),IF(S18&gt;S9," * "&amp;$B$17&amp;" , "&amp;$C18&amp;"  For age "&amp;$O$6&amp;" "&amp;$O$7&amp;" is more than "&amp;$B$8&amp;" , "&amp;$C9&amp;" "&amp;CHAR(10),""),IF(T18&gt;T9," * "&amp;$B$17&amp;" , "&amp;$C18&amp;"  For age "&amp;$O$6&amp;" "&amp;$P$7&amp;" is more than "&amp;$B$8&amp;" , "&amp;$C9&amp;" "&amp;CHAR(10),""),IF(U18&gt;U9," * "&amp;$B$17&amp;" , "&amp;$C18&amp;"  For age "&amp;$Q$6&amp;" "&amp;$Q$7&amp;" is more than "&amp;$B$8&amp;" , "&amp;$C9&amp;" "&amp;CHAR(10),""),IF(V18&gt;V9," * "&amp;$B$17&amp;" , "&amp;$C18&amp;"  For age "&amp;$Q$6&amp;" "&amp;$R$7&amp;" is more than "&amp;$B$8&amp;" , "&amp;$C9&amp;" "&amp;CHAR(10),""),IF(W18&gt;W9," * "&amp;$B$17&amp;" , "&amp;$C18&amp;"  For age "&amp;$S$6&amp;" "&amp;$S$7&amp;" is more than "&amp;$B$8&amp;" , "&amp;$C9&amp;" "&amp;CHAR(10),""),IF(X18&gt;X9," * "&amp;$B$17&amp;" , "&amp;$C18&amp;"  For age "&amp;$S$6&amp;" "&amp;$T$7&amp;" is more than "&amp;$B$8&amp;" , "&amp;$C9&amp;" "&amp;CHAR(10),""),IF(Y18&gt;Y9," * "&amp;$B$17&amp;" , "&amp;$C18&amp;"  For age "&amp;$U$6&amp;" "&amp;$U$7&amp;" is more than "&amp;$B$8&amp;" , "&amp;$C9&amp;" "&amp;CHAR(10),""),IF(Z18&gt;Z9," * "&amp;$B$17&amp;" , "&amp;$C18&amp;"  For age "&amp;$U$6&amp;" "&amp;$V$7&amp;" is more than "&amp;$B$8&amp;" , "&amp;$C9&amp;" "&amp;CHAR(10),""),IF(AA18&gt;AA9," * "&amp;$B$17&amp;" , "&amp;$C18&amp;"  For age "&amp;$W$6&amp;" "&amp;$W$7&amp;" is more than "&amp;$B$8&amp;" , "&amp;$C9&amp;" "&amp;CHAR(10),""),IF(AB18&gt;AB9," * "&amp;$B$17&amp;" , "&amp;$C18&amp;"  For age "&amp;$W$6&amp;" "&amp;$X$7&amp;" is more than "&amp;$B$8&amp;" , "&amp;$C9&amp;" "&amp;CHAR(10),""),IF(AC18&gt;AC9," * "&amp;$B$17&amp;" , "&amp;$C18&amp;"  For age "&amp;$Y$6&amp;" "&amp;$Y$7&amp;" is more than "&amp;$B$8&amp;" , "&amp;$C9&amp;" "&amp;CHAR(10),""),IF(AD18&gt;AD9," * "&amp;$B$17&amp;" , "&amp;$C18&amp;"  For age "&amp;$Y$6&amp;" "&amp;$Z$7&amp;" is more than "&amp;$B$8&amp;" , "&amp;$C9&amp;" "&amp;CHAR(10),""),IF(AE18&gt;AE9," * "&amp;$B$17&amp;" , "&amp;$C18&amp;"  For age "&amp;$AA$6&amp;" "&amp;$AA$7&amp;" is more than "&amp;$B$8&amp;" , "&amp;$C9&amp;" "&amp;CHAR(10),""),IF(AF18&gt;AF9," * "&amp;$B$17&amp;" , "&amp;$C18&amp;"  For age "&amp;$AA$6&amp;" "&amp;$AB$7&amp;" is more than "&amp;$B$8&amp;" , "&amp;$C9&amp;" "&amp;CHAR(10),""))</f>
        <v/>
      </c>
      <c r="AK9" s="343"/>
    </row>
    <row r="10" spans="1:37" s="4" customFormat="1" ht="39.6" customHeight="1" thickBot="1" x14ac:dyDescent="0.5">
      <c r="B10" s="341"/>
      <c r="C10" s="149" t="s">
        <v>949</v>
      </c>
      <c r="D10" s="158" t="s">
        <v>136</v>
      </c>
      <c r="E10" s="116"/>
      <c r="F10" s="116"/>
      <c r="G10" s="116"/>
      <c r="H10" s="116"/>
      <c r="I10" s="116"/>
      <c r="J10" s="116"/>
      <c r="K10" s="117"/>
      <c r="L10" s="117"/>
      <c r="M10" s="139"/>
      <c r="N10" s="140"/>
      <c r="O10" s="139"/>
      <c r="P10" s="140"/>
      <c r="Q10" s="139"/>
      <c r="R10" s="140"/>
      <c r="S10" s="119"/>
      <c r="T10" s="118"/>
      <c r="U10" s="119"/>
      <c r="V10" s="118"/>
      <c r="W10" s="119"/>
      <c r="X10" s="118"/>
      <c r="Y10" s="119"/>
      <c r="Z10" s="118"/>
      <c r="AA10" s="119"/>
      <c r="AB10" s="118"/>
      <c r="AC10" s="37"/>
      <c r="AD10" s="1"/>
      <c r="AE10" s="1"/>
      <c r="AF10" s="1"/>
      <c r="AG10" s="1"/>
      <c r="AH10" s="1"/>
      <c r="AI10" s="25">
        <f t="shared" si="0"/>
        <v>0</v>
      </c>
      <c r="AJ10" s="30" t="str">
        <f t="shared" si="1"/>
        <v/>
      </c>
      <c r="AK10" s="343"/>
    </row>
    <row r="11" spans="1:37" s="4" customFormat="1" ht="39.6" customHeight="1" thickBot="1" x14ac:dyDescent="0.5">
      <c r="B11" s="341"/>
      <c r="C11" s="149" t="s">
        <v>94</v>
      </c>
      <c r="D11" s="158" t="s">
        <v>137</v>
      </c>
      <c r="E11" s="116"/>
      <c r="F11" s="116"/>
      <c r="G11" s="116"/>
      <c r="H11" s="116"/>
      <c r="I11" s="116"/>
      <c r="J11" s="116"/>
      <c r="K11" s="120"/>
      <c r="L11" s="120"/>
      <c r="M11" s="139"/>
      <c r="N11" s="140"/>
      <c r="O11" s="139"/>
      <c r="P11" s="140"/>
      <c r="Q11" s="139"/>
      <c r="R11" s="140"/>
      <c r="S11" s="119"/>
      <c r="T11" s="118"/>
      <c r="U11" s="119"/>
      <c r="V11" s="118"/>
      <c r="W11" s="119"/>
      <c r="X11" s="118"/>
      <c r="Y11" s="119"/>
      <c r="Z11" s="118"/>
      <c r="AA11" s="119"/>
      <c r="AB11" s="118"/>
      <c r="AC11" s="37"/>
      <c r="AD11" s="1"/>
      <c r="AE11" s="1"/>
      <c r="AF11" s="1"/>
      <c r="AG11" s="1"/>
      <c r="AH11" s="1"/>
      <c r="AI11" s="25">
        <f t="shared" si="0"/>
        <v>0</v>
      </c>
      <c r="AJ11" s="30" t="str">
        <f t="shared" si="1"/>
        <v/>
      </c>
      <c r="AK11" s="343"/>
    </row>
    <row r="12" spans="1:37" s="4" customFormat="1" ht="39.6" customHeight="1" thickBot="1" x14ac:dyDescent="0.5">
      <c r="B12" s="341"/>
      <c r="C12" s="149" t="s">
        <v>947</v>
      </c>
      <c r="D12" s="158" t="s">
        <v>138</v>
      </c>
      <c r="E12" s="116"/>
      <c r="F12" s="116"/>
      <c r="G12" s="116"/>
      <c r="H12" s="116"/>
      <c r="I12" s="116"/>
      <c r="J12" s="116"/>
      <c r="K12" s="121">
        <f>SUM(K13:K19)</f>
        <v>0</v>
      </c>
      <c r="L12" s="121">
        <f t="shared" ref="L12" si="2">SUM(L13:L19)</f>
        <v>0</v>
      </c>
      <c r="M12" s="140"/>
      <c r="N12" s="139"/>
      <c r="O12" s="140"/>
      <c r="P12" s="139"/>
      <c r="Q12" s="140"/>
      <c r="R12" s="139"/>
      <c r="S12" s="118"/>
      <c r="T12" s="119"/>
      <c r="U12" s="118"/>
      <c r="V12" s="119"/>
      <c r="W12" s="118"/>
      <c r="X12" s="119"/>
      <c r="Y12" s="118"/>
      <c r="Z12" s="119"/>
      <c r="AA12" s="118"/>
      <c r="AB12" s="119"/>
      <c r="AC12" s="37"/>
      <c r="AD12" s="1"/>
      <c r="AE12" s="1"/>
      <c r="AF12" s="1"/>
      <c r="AG12" s="1"/>
      <c r="AH12" s="1"/>
      <c r="AI12" s="25">
        <f t="shared" si="0"/>
        <v>0</v>
      </c>
      <c r="AJ12" s="30" t="str">
        <f t="shared" si="1"/>
        <v/>
      </c>
      <c r="AK12" s="343"/>
    </row>
    <row r="13" spans="1:37" s="4" customFormat="1" ht="39.6" customHeight="1" thickBot="1" x14ac:dyDescent="0.5">
      <c r="B13" s="341"/>
      <c r="C13" s="149" t="s">
        <v>950</v>
      </c>
      <c r="D13" s="158" t="s">
        <v>139</v>
      </c>
      <c r="E13" s="116"/>
      <c r="F13" s="116"/>
      <c r="G13" s="116"/>
      <c r="H13" s="116"/>
      <c r="I13" s="116"/>
      <c r="J13" s="116"/>
      <c r="K13" s="120"/>
      <c r="L13" s="120"/>
      <c r="M13" s="139"/>
      <c r="N13" s="139"/>
      <c r="O13" s="139"/>
      <c r="P13" s="139"/>
      <c r="Q13" s="139"/>
      <c r="R13" s="139"/>
      <c r="S13" s="119"/>
      <c r="T13" s="119"/>
      <c r="U13" s="119"/>
      <c r="V13" s="119"/>
      <c r="W13" s="119"/>
      <c r="X13" s="119"/>
      <c r="Y13" s="119"/>
      <c r="Z13" s="119"/>
      <c r="AA13" s="119"/>
      <c r="AB13" s="119"/>
      <c r="AC13" s="37"/>
      <c r="AD13" s="1"/>
      <c r="AE13" s="1"/>
      <c r="AF13" s="1"/>
      <c r="AG13" s="1"/>
      <c r="AH13" s="1"/>
      <c r="AI13" s="25">
        <f t="shared" si="0"/>
        <v>0</v>
      </c>
      <c r="AJ13" s="30" t="str">
        <f t="shared" si="1"/>
        <v/>
      </c>
      <c r="AK13" s="343"/>
    </row>
    <row r="14" spans="1:37" s="4" customFormat="1" ht="39.6" customHeight="1" thickBot="1" x14ac:dyDescent="0.5">
      <c r="B14" s="341"/>
      <c r="C14" s="149" t="s">
        <v>95</v>
      </c>
      <c r="D14" s="158" t="s">
        <v>140</v>
      </c>
      <c r="E14" s="116"/>
      <c r="F14" s="116"/>
      <c r="G14" s="116"/>
      <c r="H14" s="116"/>
      <c r="I14" s="116"/>
      <c r="J14" s="116"/>
      <c r="K14" s="116"/>
      <c r="L14" s="116"/>
      <c r="M14" s="139"/>
      <c r="N14" s="139"/>
      <c r="O14" s="139"/>
      <c r="P14" s="139"/>
      <c r="Q14" s="139"/>
      <c r="R14" s="139"/>
      <c r="S14" s="119"/>
      <c r="T14" s="119"/>
      <c r="U14" s="119"/>
      <c r="V14" s="119"/>
      <c r="W14" s="119"/>
      <c r="X14" s="119"/>
      <c r="Y14" s="119"/>
      <c r="Z14" s="119"/>
      <c r="AA14" s="119"/>
      <c r="AB14" s="119"/>
      <c r="AC14" s="37"/>
      <c r="AD14" s="1"/>
      <c r="AE14" s="1"/>
      <c r="AF14" s="1"/>
      <c r="AG14" s="1"/>
      <c r="AH14" s="1"/>
      <c r="AI14" s="25">
        <f t="shared" si="0"/>
        <v>0</v>
      </c>
      <c r="AJ14" s="30" t="str">
        <f t="shared" si="1"/>
        <v/>
      </c>
      <c r="AK14" s="343"/>
    </row>
    <row r="15" spans="1:37" s="4" customFormat="1" ht="39.6" customHeight="1" thickBot="1" x14ac:dyDescent="0.5">
      <c r="B15" s="341"/>
      <c r="C15" s="149" t="s">
        <v>96</v>
      </c>
      <c r="D15" s="158" t="s">
        <v>141</v>
      </c>
      <c r="E15" s="116"/>
      <c r="F15" s="116"/>
      <c r="G15" s="116"/>
      <c r="H15" s="116"/>
      <c r="I15" s="116"/>
      <c r="J15" s="116"/>
      <c r="K15" s="120"/>
      <c r="L15" s="120"/>
      <c r="M15" s="139"/>
      <c r="N15" s="139"/>
      <c r="O15" s="139"/>
      <c r="P15" s="139"/>
      <c r="Q15" s="139"/>
      <c r="R15" s="139"/>
      <c r="S15" s="119"/>
      <c r="T15" s="119"/>
      <c r="U15" s="119"/>
      <c r="V15" s="119"/>
      <c r="W15" s="119"/>
      <c r="X15" s="119"/>
      <c r="Y15" s="119"/>
      <c r="Z15" s="119"/>
      <c r="AA15" s="119"/>
      <c r="AB15" s="119"/>
      <c r="AC15" s="37"/>
      <c r="AD15" s="1"/>
      <c r="AE15" s="1"/>
      <c r="AF15" s="1"/>
      <c r="AG15" s="1"/>
      <c r="AH15" s="1"/>
      <c r="AI15" s="25">
        <f t="shared" si="0"/>
        <v>0</v>
      </c>
      <c r="AJ15" s="30" t="str">
        <f t="shared" si="1"/>
        <v/>
      </c>
      <c r="AK15" s="343"/>
    </row>
    <row r="16" spans="1:37" s="4" customFormat="1" ht="39.6" customHeight="1" thickBot="1" x14ac:dyDescent="0.5">
      <c r="B16" s="341"/>
      <c r="C16" s="152" t="s">
        <v>948</v>
      </c>
      <c r="D16" s="161" t="s">
        <v>142</v>
      </c>
      <c r="E16" s="179"/>
      <c r="F16" s="179"/>
      <c r="G16" s="179"/>
      <c r="H16" s="179"/>
      <c r="I16" s="179"/>
      <c r="J16" s="179"/>
      <c r="K16" s="179"/>
      <c r="L16" s="180"/>
      <c r="M16" s="145"/>
      <c r="N16" s="139"/>
      <c r="O16" s="145"/>
      <c r="P16" s="139"/>
      <c r="Q16" s="145"/>
      <c r="R16" s="139"/>
      <c r="S16" s="132"/>
      <c r="T16" s="133"/>
      <c r="U16" s="132"/>
      <c r="V16" s="133"/>
      <c r="W16" s="132"/>
      <c r="X16" s="133"/>
      <c r="Y16" s="132"/>
      <c r="Z16" s="133"/>
      <c r="AA16" s="132"/>
      <c r="AB16" s="133"/>
      <c r="AC16" s="82"/>
      <c r="AD16" s="27"/>
      <c r="AE16" s="27"/>
      <c r="AF16" s="27"/>
      <c r="AG16" s="27"/>
      <c r="AH16" s="27"/>
      <c r="AI16" s="111">
        <f t="shared" si="0"/>
        <v>0</v>
      </c>
      <c r="AJ16" s="30" t="str">
        <f>CONCATENATE(IF(I25&gt;I16," * "&amp;$B$17&amp;" , "&amp;$C25&amp;"  For age "&amp;$E$6&amp;" "&amp;$E$7&amp;" is more than "&amp;$B$8&amp;" , "&amp;$C16&amp;" "&amp;CHAR(10),""),IF(J25&gt;J16," * "&amp;$B$17&amp;" , "&amp;$C25&amp;"  For age "&amp;$E$6&amp;" "&amp;$F$7&amp;" is more than "&amp;$B$8&amp;" , "&amp;$C16&amp;" "&amp;CHAR(10),""),IF(K25&gt;K16," * "&amp;$B$17&amp;" , "&amp;$C25&amp;"  For age "&amp;$G$6&amp;" "&amp;$G$7&amp;" is more than "&amp;$B$8&amp;" , "&amp;$C16&amp;" "&amp;CHAR(10),""),IF(L25&gt;L16," * "&amp;$B$17&amp;" , "&amp;$C25&amp;"  For age "&amp;$G$6&amp;" "&amp;$H$7&amp;" is more than "&amp;$B$8&amp;" , "&amp;$C16&amp;" "&amp;CHAR(10),""),IF(M25&gt;M16," * "&amp;$B$17&amp;" , "&amp;$C25&amp;"  For age "&amp;$I$6&amp;" "&amp;$I$7&amp;" is more than "&amp;$B$8&amp;" , "&amp;$C16&amp;" "&amp;CHAR(10),""),IF(N25&gt;N16," * "&amp;$B$17&amp;" , "&amp;$C25&amp;"  For age "&amp;$I$6&amp;" "&amp;$J$7&amp;" is more than "&amp;$B$8&amp;" , "&amp;$C16&amp;" "&amp;CHAR(10),""),IF(O25&gt;O16," * "&amp;$B$17&amp;" , "&amp;$C25&amp;"  For age "&amp;$K$6&amp;" "&amp;$K$7&amp;" is more than "&amp;$B$8&amp;" , "&amp;$C16&amp;" "&amp;CHAR(10),""),IF(P25&gt;P16," * "&amp;$B$17&amp;" , "&amp;$C25&amp;"  For age "&amp;$K$6&amp;" "&amp;$L$7&amp;" is more than "&amp;$B$8&amp;" , "&amp;$C16&amp;" "&amp;CHAR(10),""),IF(Q25&gt;Q16," * "&amp;$B$17&amp;" , "&amp;$C25&amp;"  For age "&amp;$M$6&amp;" "&amp;$M$7&amp;" is more than "&amp;$B$8&amp;" , "&amp;$C16&amp;" "&amp;CHAR(10),""),IF(R25&gt;R16," * "&amp;$B$17&amp;" , "&amp;$C25&amp;"  For age "&amp;$M$6&amp;" "&amp;$N$7&amp;" is more than "&amp;$B$8&amp;" , "&amp;$C16&amp;" "&amp;CHAR(10),""),IF(S25&gt;S16," * "&amp;$B$17&amp;" , "&amp;$C25&amp;"  For age "&amp;$O$6&amp;" "&amp;$O$7&amp;" is more than "&amp;$B$8&amp;" , "&amp;$C16&amp;" "&amp;CHAR(10),""),IF(T25&gt;T16," * "&amp;$B$17&amp;" , "&amp;$C25&amp;"  For age "&amp;$O$6&amp;" "&amp;$P$7&amp;" is more than "&amp;$B$8&amp;" , "&amp;$C16&amp;" "&amp;CHAR(10),""),IF(U25&gt;U16," * "&amp;$B$17&amp;" , "&amp;$C25&amp;"  For age "&amp;$Q$6&amp;" "&amp;$Q$7&amp;" is more than "&amp;$B$8&amp;" , "&amp;$C16&amp;" "&amp;CHAR(10),""),IF(V25&gt;V16," * "&amp;$B$17&amp;" , "&amp;$C25&amp;"  For age "&amp;$Q$6&amp;" "&amp;$R$7&amp;" is more than "&amp;$B$8&amp;" , "&amp;$C16&amp;" "&amp;CHAR(10),""),IF(W25&gt;W16," * "&amp;$B$17&amp;" , "&amp;$C25&amp;"  For age "&amp;$S$6&amp;" "&amp;$S$7&amp;" is more than "&amp;$B$8&amp;" , "&amp;$C16&amp;" "&amp;CHAR(10),""),IF(X25&gt;X16," * "&amp;$B$17&amp;" , "&amp;$C25&amp;"  For age "&amp;$S$6&amp;" "&amp;$T$7&amp;" is more than "&amp;$B$8&amp;" , "&amp;$C16&amp;" "&amp;CHAR(10),""),IF(Y25&gt;Y16," * "&amp;$B$17&amp;" , "&amp;$C25&amp;"  For age "&amp;$U$6&amp;" "&amp;$U$7&amp;" is more than "&amp;$B$8&amp;" , "&amp;$C16&amp;" "&amp;CHAR(10),""),IF(Z25&gt;Z16," * "&amp;$B$17&amp;" , "&amp;$C25&amp;"  For age "&amp;$U$6&amp;" "&amp;$V$7&amp;" is more than "&amp;$B$8&amp;" , "&amp;$C16&amp;" "&amp;CHAR(10),""),IF(AA25&gt;AA16," * "&amp;$B$17&amp;" , "&amp;$C25&amp;"  For age "&amp;$W$6&amp;" "&amp;$W$7&amp;" is more than "&amp;$B$8&amp;" , "&amp;$C16&amp;" "&amp;CHAR(10),""),IF(AB25&gt;AB16," * "&amp;$B$17&amp;" , "&amp;$C25&amp;"  For age "&amp;$W$6&amp;" "&amp;$X$7&amp;" is more than "&amp;$B$8&amp;" , "&amp;$C16&amp;" "&amp;CHAR(10),""),IF(AC25&gt;AC16," * "&amp;$B$17&amp;" , "&amp;$C25&amp;"  For age "&amp;$Y$6&amp;" "&amp;$Y$7&amp;" is more than "&amp;$B$8&amp;" , "&amp;$C16&amp;" "&amp;CHAR(10),""),IF(AD25&gt;AD16," * "&amp;$B$17&amp;" , "&amp;$C25&amp;"  For age "&amp;$Y$6&amp;" "&amp;$Z$7&amp;" is more than "&amp;$B$8&amp;" , "&amp;$C16&amp;" "&amp;CHAR(10),""),IF(AE25&gt;AE16," * "&amp;$B$17&amp;" , "&amp;$C25&amp;"  For age "&amp;$AA$6&amp;" "&amp;$AA$7&amp;" is more than "&amp;$B$8&amp;" , "&amp;$C16&amp;" "&amp;CHAR(10),""),IF(AF25&gt;AF16," * "&amp;$B$17&amp;" , "&amp;$C25&amp;"  For age "&amp;$AA$6&amp;" "&amp;$AB$7&amp;" is more than "&amp;$B$8&amp;" , "&amp;$C16&amp;" "&amp;CHAR(10),""))</f>
        <v/>
      </c>
      <c r="AK16" s="343"/>
    </row>
    <row r="17" spans="1:37" ht="36.6" customHeight="1" thickBot="1" x14ac:dyDescent="0.75">
      <c r="A17" s="36"/>
      <c r="B17" s="345" t="s">
        <v>97</v>
      </c>
      <c r="C17" s="148" t="s">
        <v>945</v>
      </c>
      <c r="D17" s="157" t="s">
        <v>143</v>
      </c>
      <c r="E17" s="113"/>
      <c r="F17" s="113"/>
      <c r="G17" s="113"/>
      <c r="H17" s="113"/>
      <c r="I17" s="113"/>
      <c r="J17" s="113"/>
      <c r="K17" s="113"/>
      <c r="L17" s="126"/>
      <c r="M17" s="276"/>
      <c r="N17" s="276"/>
      <c r="O17" s="276"/>
      <c r="P17" s="276"/>
      <c r="Q17" s="276"/>
      <c r="R17" s="276"/>
      <c r="S17" s="139"/>
      <c r="T17" s="139"/>
      <c r="U17" s="139"/>
      <c r="V17" s="139"/>
      <c r="W17" s="139"/>
      <c r="X17" s="139"/>
      <c r="Y17" s="139"/>
      <c r="Z17" s="139"/>
      <c r="AA17" s="139"/>
      <c r="AB17" s="139"/>
      <c r="AC17" s="139"/>
      <c r="AD17" s="139"/>
      <c r="AE17" s="139"/>
      <c r="AF17" s="139"/>
      <c r="AG17" s="139"/>
      <c r="AH17" s="139"/>
      <c r="AI17" s="25">
        <f t="shared" si="0"/>
        <v>0</v>
      </c>
      <c r="AJ17" s="30" t="str">
        <f>CONCATENATE(IF(I26&gt;I17," * "&amp;$B$26&amp;" , "&amp;$C26&amp;"  For age "&amp;$E$6&amp;" "&amp;$E$7&amp;" is more than "&amp;$B$17&amp;" , "&amp;$C17&amp;" "&amp;CHAR(10),""),IF(J26&gt;J17," * "&amp;$B$26&amp;" , "&amp;$C26&amp;"  For age "&amp;$E$6&amp;" "&amp;$F$7&amp;" is more than "&amp;$B$17&amp;" , "&amp;$C17&amp;" "&amp;CHAR(10),""),IF(K26&gt;K17," * "&amp;$B$26&amp;" , "&amp;$C26&amp;"  For age "&amp;$G$6&amp;" "&amp;$G$7&amp;" is more than "&amp;$B$17&amp;" , "&amp;$C17&amp;" "&amp;CHAR(10),""),IF(L26&gt;L17," * "&amp;$B$26&amp;" , "&amp;$C26&amp;"  For age "&amp;$G$6&amp;" "&amp;$H$7&amp;" is more than "&amp;$B$17&amp;" , "&amp;$C17&amp;" "&amp;CHAR(10),""),IF(M26&gt;M17," * "&amp;$B$26&amp;" , "&amp;$C26&amp;"  For age "&amp;$I$6&amp;" "&amp;$I$7&amp;" is more than "&amp;$B$17&amp;" , "&amp;$C17&amp;" "&amp;CHAR(10),""),IF(N26&gt;N17," * "&amp;$B$26&amp;" , "&amp;$C26&amp;"  For age "&amp;$I$6&amp;" "&amp;$J$7&amp;" is more than "&amp;$B$17&amp;" , "&amp;$C17&amp;" "&amp;CHAR(10),""),IF(O26&gt;O17," * "&amp;$B$26&amp;" , "&amp;$C26&amp;"  For age "&amp;$K$6&amp;" "&amp;$K$7&amp;" is more than "&amp;$B$17&amp;" , "&amp;$C17&amp;" "&amp;CHAR(10),""),IF(P26&gt;P17," * "&amp;$B$26&amp;" , "&amp;$C26&amp;"  For age "&amp;$K$6&amp;" "&amp;$L$7&amp;" is more than "&amp;$B$17&amp;" , "&amp;$C17&amp;" "&amp;CHAR(10),""),IF(Q26&gt;Q17," * "&amp;$B$26&amp;" , "&amp;$C26&amp;"  For age "&amp;$M$6&amp;" "&amp;$M$7&amp;" is more than "&amp;$B$17&amp;" , "&amp;$C17&amp;" "&amp;CHAR(10),""),IF(R26&gt;R17," * "&amp;$B$26&amp;" , "&amp;$C26&amp;"  For age "&amp;$M$6&amp;" "&amp;$N$7&amp;" is more than "&amp;$B$17&amp;" , "&amp;$C17&amp;" "&amp;CHAR(10),""),IF(S26&gt;S17," * "&amp;$B$26&amp;" , "&amp;$C26&amp;"  For age "&amp;$O$6&amp;" "&amp;$O$7&amp;" is more than "&amp;$B$17&amp;" , "&amp;$C17&amp;" "&amp;CHAR(10),""),IF(T26&gt;T17," * "&amp;$B$26&amp;" , "&amp;$C26&amp;"  For age "&amp;$O$6&amp;" "&amp;$P$7&amp;" is more than "&amp;$B$17&amp;" , "&amp;$C17&amp;" "&amp;CHAR(10),""),IF(U26&gt;U17," * "&amp;$B$26&amp;" , "&amp;$C26&amp;"  For age "&amp;$Q$6&amp;" "&amp;$Q$7&amp;" is more than "&amp;$B$17&amp;" , "&amp;$C17&amp;" "&amp;CHAR(10),""),IF(V26&gt;V17," * "&amp;$B$26&amp;" , "&amp;$C26&amp;"  For age "&amp;$Q$6&amp;" "&amp;$R$7&amp;" is more than "&amp;$B$17&amp;" , "&amp;$C17&amp;" "&amp;CHAR(10),""),IF(W26&gt;W17," * "&amp;$B$26&amp;" , "&amp;$C26&amp;"  For age "&amp;$S$6&amp;" "&amp;$S$7&amp;" is more than "&amp;$B$17&amp;" , "&amp;$C17&amp;" "&amp;CHAR(10),""),IF(X26&gt;X17," * "&amp;$B$26&amp;" , "&amp;$C26&amp;"  For age "&amp;$S$6&amp;" "&amp;$T$7&amp;" is more than "&amp;$B$17&amp;" , "&amp;$C17&amp;" "&amp;CHAR(10),""),IF(Y26&gt;Y17," * "&amp;$B$26&amp;" , "&amp;$C26&amp;"  For age "&amp;$U$6&amp;" "&amp;$U$7&amp;" is more than "&amp;$B$17&amp;" , "&amp;$C17&amp;" "&amp;CHAR(10),""),IF(Z26&gt;Z17," * "&amp;$B$26&amp;" , "&amp;$C26&amp;"  For age "&amp;$U$6&amp;" "&amp;$V$7&amp;" is more than "&amp;$B$17&amp;" , "&amp;$C17&amp;" "&amp;CHAR(10),""),IF(AA26&gt;AA17," * "&amp;$B$26&amp;" , "&amp;$C26&amp;"  For age "&amp;$W$6&amp;" "&amp;$W$7&amp;" is more than "&amp;$B$17&amp;" , "&amp;$C17&amp;" "&amp;CHAR(10),""),IF(AB26&gt;AB17," * "&amp;$B$26&amp;" , "&amp;$C26&amp;"  For age "&amp;$W$6&amp;" "&amp;$X$7&amp;" is more than "&amp;$B$17&amp;" , "&amp;$C17&amp;" "&amp;CHAR(10),""),IF(AC26&gt;AC17," * "&amp;$B$26&amp;" , "&amp;$C26&amp;"  For age "&amp;$Y$6&amp;" "&amp;$Y$7&amp;" is more than "&amp;$B$17&amp;" , "&amp;$C17&amp;" "&amp;CHAR(10),""),IF(AD26&gt;AD17," * "&amp;$B$26&amp;" , "&amp;$C26&amp;"  For age "&amp;$Y$6&amp;" "&amp;$Z$7&amp;" is more than "&amp;$B$17&amp;" , "&amp;$C17&amp;" "&amp;CHAR(10),""),IF(AE26&gt;AE17," * "&amp;$B$26&amp;" , "&amp;$C26&amp;"  For age "&amp;$AA$6&amp;" "&amp;$AA$7&amp;" is more than "&amp;$B$17&amp;" , "&amp;$C17&amp;" "&amp;CHAR(10),""),IF(AF26&gt;AF17," * "&amp;$B$26&amp;" , "&amp;$C26&amp;"  For age "&amp;$AA$6&amp;" "&amp;$AB$7&amp;" is more than "&amp;$B$17&amp;" , "&amp;$C17&amp;" "&amp;CHAR(10),""))</f>
        <v/>
      </c>
      <c r="AK17" s="343"/>
    </row>
    <row r="18" spans="1:37" ht="36.6" customHeight="1" thickBot="1" x14ac:dyDescent="0.75">
      <c r="A18" s="36"/>
      <c r="B18" s="346"/>
      <c r="C18" s="149" t="s">
        <v>946</v>
      </c>
      <c r="D18" s="158" t="s">
        <v>144</v>
      </c>
      <c r="E18" s="116"/>
      <c r="F18" s="116"/>
      <c r="G18" s="116"/>
      <c r="H18" s="116"/>
      <c r="I18" s="116"/>
      <c r="J18" s="116"/>
      <c r="K18" s="116"/>
      <c r="L18" s="120"/>
      <c r="M18" s="140"/>
      <c r="N18" s="139"/>
      <c r="O18" s="140"/>
      <c r="P18" s="139"/>
      <c r="Q18" s="140"/>
      <c r="R18" s="140"/>
      <c r="S18" s="140"/>
      <c r="T18" s="140"/>
      <c r="U18" s="140"/>
      <c r="V18" s="140"/>
      <c r="W18" s="140"/>
      <c r="X18" s="140"/>
      <c r="Y18" s="140"/>
      <c r="Z18" s="140"/>
      <c r="AA18" s="140"/>
      <c r="AB18" s="140"/>
      <c r="AC18" s="140"/>
      <c r="AD18" s="140"/>
      <c r="AE18" s="140"/>
      <c r="AF18" s="140"/>
      <c r="AG18" s="140"/>
      <c r="AH18" s="140"/>
      <c r="AI18" s="25">
        <f t="shared" si="0"/>
        <v>0</v>
      </c>
      <c r="AJ18" s="30" t="str">
        <f t="shared" ref="AJ18:AJ25" si="3">CONCATENATE(IF(I27&gt;I18," * "&amp;$B$26&amp;" , "&amp;$C27&amp;"  For age "&amp;$E$6&amp;" "&amp;$E$7&amp;" is more than "&amp;$B$17&amp;" , "&amp;$C18&amp;" "&amp;CHAR(10),""),IF(J27&gt;J18," * "&amp;$B$26&amp;" , "&amp;$C27&amp;"  For age "&amp;$E$6&amp;" "&amp;$F$7&amp;" is more than "&amp;$B$17&amp;" , "&amp;$C18&amp;" "&amp;CHAR(10),""),IF(K27&gt;K18," * "&amp;$B$26&amp;" , "&amp;$C27&amp;"  For age "&amp;$G$6&amp;" "&amp;$G$7&amp;" is more than "&amp;$B$17&amp;" , "&amp;$C18&amp;" "&amp;CHAR(10),""),IF(L27&gt;L18," * "&amp;$B$26&amp;" , "&amp;$C27&amp;"  For age "&amp;$G$6&amp;" "&amp;$H$7&amp;" is more than "&amp;$B$17&amp;" , "&amp;$C18&amp;" "&amp;CHAR(10),""),IF(M27&gt;M18," * "&amp;$B$26&amp;" , "&amp;$C27&amp;"  For age "&amp;$I$6&amp;" "&amp;$I$7&amp;" is more than "&amp;$B$17&amp;" , "&amp;$C18&amp;" "&amp;CHAR(10),""),IF(N27&gt;N18," * "&amp;$B$26&amp;" , "&amp;$C27&amp;"  For age "&amp;$I$6&amp;" "&amp;$J$7&amp;" is more than "&amp;$B$17&amp;" , "&amp;$C18&amp;" "&amp;CHAR(10),""),IF(O27&gt;O18," * "&amp;$B$26&amp;" , "&amp;$C27&amp;"  For age "&amp;$K$6&amp;" "&amp;$K$7&amp;" is more than "&amp;$B$17&amp;" , "&amp;$C18&amp;" "&amp;CHAR(10),""),IF(P27&gt;P18," * "&amp;$B$26&amp;" , "&amp;$C27&amp;"  For age "&amp;$K$6&amp;" "&amp;$L$7&amp;" is more than "&amp;$B$17&amp;" , "&amp;$C18&amp;" "&amp;CHAR(10),""),IF(Q27&gt;Q18," * "&amp;$B$26&amp;" , "&amp;$C27&amp;"  For age "&amp;$M$6&amp;" "&amp;$M$7&amp;" is more than "&amp;$B$17&amp;" , "&amp;$C18&amp;" "&amp;CHAR(10),""),IF(R27&gt;R18," * "&amp;$B$26&amp;" , "&amp;$C27&amp;"  For age "&amp;$M$6&amp;" "&amp;$N$7&amp;" is more than "&amp;$B$17&amp;" , "&amp;$C18&amp;" "&amp;CHAR(10),""),IF(S27&gt;S18," * "&amp;$B$26&amp;" , "&amp;$C27&amp;"  For age "&amp;$O$6&amp;" "&amp;$O$7&amp;" is more than "&amp;$B$17&amp;" , "&amp;$C18&amp;" "&amp;CHAR(10),""),IF(T27&gt;T18," * "&amp;$B$26&amp;" , "&amp;$C27&amp;"  For age "&amp;$O$6&amp;" "&amp;$P$7&amp;" is more than "&amp;$B$17&amp;" , "&amp;$C18&amp;" "&amp;CHAR(10),""),IF(U27&gt;U18," * "&amp;$B$26&amp;" , "&amp;$C27&amp;"  For age "&amp;$Q$6&amp;" "&amp;$Q$7&amp;" is more than "&amp;$B$17&amp;" , "&amp;$C18&amp;" "&amp;CHAR(10),""),IF(V27&gt;V18," * "&amp;$B$26&amp;" , "&amp;$C27&amp;"  For age "&amp;$Q$6&amp;" "&amp;$R$7&amp;" is more than "&amp;$B$17&amp;" , "&amp;$C18&amp;" "&amp;CHAR(10),""),IF(W27&gt;W18," * "&amp;$B$26&amp;" , "&amp;$C27&amp;"  For age "&amp;$S$6&amp;" "&amp;$S$7&amp;" is more than "&amp;$B$17&amp;" , "&amp;$C18&amp;" "&amp;CHAR(10),""),IF(X27&gt;X18," * "&amp;$B$26&amp;" , "&amp;$C27&amp;"  For age "&amp;$S$6&amp;" "&amp;$T$7&amp;" is more than "&amp;$B$17&amp;" , "&amp;$C18&amp;" "&amp;CHAR(10),""),IF(Y27&gt;Y18," * "&amp;$B$26&amp;" , "&amp;$C27&amp;"  For age "&amp;$U$6&amp;" "&amp;$U$7&amp;" is more than "&amp;$B$17&amp;" , "&amp;$C18&amp;" "&amp;CHAR(10),""),IF(Z27&gt;Z18," * "&amp;$B$26&amp;" , "&amp;$C27&amp;"  For age "&amp;$U$6&amp;" "&amp;$V$7&amp;" is more than "&amp;$B$17&amp;" , "&amp;$C18&amp;" "&amp;CHAR(10),""),IF(AA27&gt;AA18," * "&amp;$B$26&amp;" , "&amp;$C27&amp;"  For age "&amp;$W$6&amp;" "&amp;$W$7&amp;" is more than "&amp;$B$17&amp;" , "&amp;$C18&amp;" "&amp;CHAR(10),""),IF(AB27&gt;AB18," * "&amp;$B$26&amp;" , "&amp;$C27&amp;"  For age "&amp;$W$6&amp;" "&amp;$X$7&amp;" is more than "&amp;$B$17&amp;" , "&amp;$C18&amp;" "&amp;CHAR(10),""),IF(AC27&gt;AC18," * "&amp;$B$26&amp;" , "&amp;$C27&amp;"  For age "&amp;$Y$6&amp;" "&amp;$Y$7&amp;" is more than "&amp;$B$17&amp;" , "&amp;$C18&amp;" "&amp;CHAR(10),""),IF(AD27&gt;AD18," * "&amp;$B$26&amp;" , "&amp;$C27&amp;"  For age "&amp;$Y$6&amp;" "&amp;$Z$7&amp;" is more than "&amp;$B$17&amp;" , "&amp;$C18&amp;" "&amp;CHAR(10),""),IF(AE27&gt;AE18," * "&amp;$B$26&amp;" , "&amp;$C27&amp;"  For age "&amp;$AA$6&amp;" "&amp;$AA$7&amp;" is more than "&amp;$B$17&amp;" , "&amp;$C18&amp;" "&amp;CHAR(10),""),IF(AF27&gt;AF18," * "&amp;$B$26&amp;" , "&amp;$C27&amp;"  For age "&amp;$AA$6&amp;" "&amp;$AB$7&amp;" is more than "&amp;$B$17&amp;" , "&amp;$C18&amp;" "&amp;CHAR(10),""))</f>
        <v/>
      </c>
      <c r="AK18" s="343"/>
    </row>
    <row r="19" spans="1:37" ht="36.6" customHeight="1" thickBot="1" x14ac:dyDescent="0.75">
      <c r="A19" s="36"/>
      <c r="B19" s="346"/>
      <c r="C19" s="149" t="s">
        <v>949</v>
      </c>
      <c r="D19" s="158" t="s">
        <v>145</v>
      </c>
      <c r="E19" s="116"/>
      <c r="F19" s="116"/>
      <c r="G19" s="116"/>
      <c r="H19" s="116"/>
      <c r="I19" s="116"/>
      <c r="J19" s="116"/>
      <c r="K19" s="120"/>
      <c r="L19" s="116"/>
      <c r="M19" s="139"/>
      <c r="N19" s="140"/>
      <c r="O19" s="139"/>
      <c r="P19" s="140"/>
      <c r="Q19" s="139"/>
      <c r="R19" s="140"/>
      <c r="S19" s="119"/>
      <c r="T19" s="118"/>
      <c r="U19" s="119"/>
      <c r="V19" s="118"/>
      <c r="W19" s="119"/>
      <c r="X19" s="118"/>
      <c r="Y19" s="119"/>
      <c r="Z19" s="118"/>
      <c r="AA19" s="119"/>
      <c r="AB19" s="118"/>
      <c r="AC19" s="37"/>
      <c r="AD19" s="1"/>
      <c r="AE19" s="1"/>
      <c r="AF19" s="1"/>
      <c r="AG19" s="1"/>
      <c r="AH19" s="1"/>
      <c r="AI19" s="25">
        <f t="shared" si="0"/>
        <v>0</v>
      </c>
      <c r="AJ19" s="30" t="str">
        <f t="shared" si="3"/>
        <v/>
      </c>
      <c r="AK19" s="343"/>
    </row>
    <row r="20" spans="1:37" ht="36.6" customHeight="1" thickBot="1" x14ac:dyDescent="0.75">
      <c r="A20" s="36"/>
      <c r="B20" s="346"/>
      <c r="C20" s="149" t="s">
        <v>94</v>
      </c>
      <c r="D20" s="158" t="s">
        <v>146</v>
      </c>
      <c r="E20" s="116"/>
      <c r="F20" s="116"/>
      <c r="G20" s="116"/>
      <c r="H20" s="116"/>
      <c r="I20" s="116"/>
      <c r="J20" s="116"/>
      <c r="K20" s="121">
        <f>SUM(K21:K27)</f>
        <v>0</v>
      </c>
      <c r="L20" s="121">
        <f t="shared" ref="L20" si="4">SUM(L21:L27)</f>
        <v>0</v>
      </c>
      <c r="M20" s="139"/>
      <c r="N20" s="140"/>
      <c r="O20" s="139"/>
      <c r="P20" s="140"/>
      <c r="Q20" s="139"/>
      <c r="R20" s="140"/>
      <c r="S20" s="119"/>
      <c r="T20" s="118"/>
      <c r="U20" s="119"/>
      <c r="V20" s="118"/>
      <c r="W20" s="119"/>
      <c r="X20" s="118"/>
      <c r="Y20" s="119"/>
      <c r="Z20" s="118"/>
      <c r="AA20" s="119"/>
      <c r="AB20" s="118"/>
      <c r="AC20" s="37"/>
      <c r="AD20" s="1"/>
      <c r="AE20" s="1"/>
      <c r="AF20" s="1"/>
      <c r="AG20" s="1"/>
      <c r="AH20" s="1"/>
      <c r="AI20" s="25">
        <f t="shared" si="0"/>
        <v>0</v>
      </c>
      <c r="AJ20" s="30" t="str">
        <f t="shared" si="3"/>
        <v/>
      </c>
      <c r="AK20" s="343"/>
    </row>
    <row r="21" spans="1:37" ht="36.6" customHeight="1" thickBot="1" x14ac:dyDescent="0.75">
      <c r="A21" s="36"/>
      <c r="B21" s="346"/>
      <c r="C21" s="149" t="s">
        <v>947</v>
      </c>
      <c r="D21" s="158" t="s">
        <v>147</v>
      </c>
      <c r="E21" s="116"/>
      <c r="F21" s="116"/>
      <c r="G21" s="116"/>
      <c r="H21" s="116"/>
      <c r="I21" s="116"/>
      <c r="J21" s="116"/>
      <c r="K21" s="120"/>
      <c r="L21" s="120"/>
      <c r="M21" s="140"/>
      <c r="N21" s="139"/>
      <c r="O21" s="140"/>
      <c r="P21" s="139"/>
      <c r="Q21" s="140"/>
      <c r="R21" s="139"/>
      <c r="S21" s="118"/>
      <c r="T21" s="119"/>
      <c r="U21" s="118"/>
      <c r="V21" s="119"/>
      <c r="W21" s="118"/>
      <c r="X21" s="119"/>
      <c r="Y21" s="118"/>
      <c r="Z21" s="119"/>
      <c r="AA21" s="118"/>
      <c r="AB21" s="119"/>
      <c r="AC21" s="37"/>
      <c r="AD21" s="1"/>
      <c r="AE21" s="1"/>
      <c r="AF21" s="1"/>
      <c r="AG21" s="1"/>
      <c r="AH21" s="1"/>
      <c r="AI21" s="25">
        <f t="shared" si="0"/>
        <v>0</v>
      </c>
      <c r="AJ21" s="30" t="str">
        <f t="shared" si="3"/>
        <v/>
      </c>
      <c r="AK21" s="343"/>
    </row>
    <row r="22" spans="1:37" ht="36.6" customHeight="1" thickBot="1" x14ac:dyDescent="0.75">
      <c r="A22" s="36"/>
      <c r="B22" s="346"/>
      <c r="C22" s="149" t="s">
        <v>950</v>
      </c>
      <c r="D22" s="158" t="s">
        <v>148</v>
      </c>
      <c r="E22" s="116"/>
      <c r="F22" s="116"/>
      <c r="G22" s="116"/>
      <c r="H22" s="116"/>
      <c r="I22" s="116"/>
      <c r="J22" s="116"/>
      <c r="K22" s="116"/>
      <c r="L22" s="116"/>
      <c r="M22" s="139"/>
      <c r="N22" s="139"/>
      <c r="O22" s="139"/>
      <c r="P22" s="139"/>
      <c r="Q22" s="139"/>
      <c r="R22" s="139"/>
      <c r="S22" s="119"/>
      <c r="T22" s="119"/>
      <c r="U22" s="119"/>
      <c r="V22" s="119"/>
      <c r="W22" s="119"/>
      <c r="X22" s="119"/>
      <c r="Y22" s="119"/>
      <c r="Z22" s="119"/>
      <c r="AA22" s="119"/>
      <c r="AB22" s="119"/>
      <c r="AC22" s="37"/>
      <c r="AD22" s="1"/>
      <c r="AE22" s="1"/>
      <c r="AF22" s="1"/>
      <c r="AG22" s="1"/>
      <c r="AH22" s="1"/>
      <c r="AI22" s="25">
        <f t="shared" si="0"/>
        <v>0</v>
      </c>
      <c r="AJ22" s="30" t="str">
        <f t="shared" si="3"/>
        <v/>
      </c>
      <c r="AK22" s="343"/>
    </row>
    <row r="23" spans="1:37" ht="36.6" customHeight="1" thickBot="1" x14ac:dyDescent="0.75">
      <c r="A23" s="36"/>
      <c r="B23" s="346"/>
      <c r="C23" s="149" t="s">
        <v>95</v>
      </c>
      <c r="D23" s="158" t="s">
        <v>149</v>
      </c>
      <c r="E23" s="116"/>
      <c r="F23" s="116"/>
      <c r="G23" s="116"/>
      <c r="H23" s="116"/>
      <c r="I23" s="116"/>
      <c r="J23" s="116"/>
      <c r="K23" s="120"/>
      <c r="L23" s="120"/>
      <c r="M23" s="139"/>
      <c r="N23" s="139"/>
      <c r="O23" s="139"/>
      <c r="P23" s="139"/>
      <c r="Q23" s="139"/>
      <c r="R23" s="139"/>
      <c r="S23" s="119"/>
      <c r="T23" s="119"/>
      <c r="U23" s="119"/>
      <c r="V23" s="119"/>
      <c r="W23" s="119"/>
      <c r="X23" s="119"/>
      <c r="Y23" s="119"/>
      <c r="Z23" s="119"/>
      <c r="AA23" s="119"/>
      <c r="AB23" s="119"/>
      <c r="AC23" s="37"/>
      <c r="AD23" s="1"/>
      <c r="AE23" s="1"/>
      <c r="AF23" s="1"/>
      <c r="AG23" s="1"/>
      <c r="AH23" s="1"/>
      <c r="AI23" s="25">
        <f t="shared" si="0"/>
        <v>0</v>
      </c>
      <c r="AJ23" s="30" t="str">
        <f t="shared" si="3"/>
        <v/>
      </c>
      <c r="AK23" s="343"/>
    </row>
    <row r="24" spans="1:37" ht="36.6" customHeight="1" thickBot="1" x14ac:dyDescent="0.75">
      <c r="A24" s="36"/>
      <c r="B24" s="346"/>
      <c r="C24" s="149" t="s">
        <v>96</v>
      </c>
      <c r="D24" s="158" t="s">
        <v>150</v>
      </c>
      <c r="E24" s="116"/>
      <c r="F24" s="116"/>
      <c r="G24" s="116"/>
      <c r="H24" s="116"/>
      <c r="I24" s="116"/>
      <c r="J24" s="116"/>
      <c r="K24" s="116"/>
      <c r="L24" s="120"/>
      <c r="M24" s="139"/>
      <c r="N24" s="139"/>
      <c r="O24" s="139"/>
      <c r="P24" s="139"/>
      <c r="Q24" s="139"/>
      <c r="R24" s="139"/>
      <c r="S24" s="119"/>
      <c r="T24" s="119"/>
      <c r="U24" s="119"/>
      <c r="V24" s="119"/>
      <c r="W24" s="119"/>
      <c r="X24" s="119"/>
      <c r="Y24" s="119"/>
      <c r="Z24" s="119"/>
      <c r="AA24" s="119"/>
      <c r="AB24" s="119"/>
      <c r="AC24" s="37"/>
      <c r="AD24" s="1"/>
      <c r="AE24" s="1"/>
      <c r="AF24" s="1"/>
      <c r="AG24" s="1"/>
      <c r="AH24" s="1"/>
      <c r="AI24" s="25">
        <f t="shared" si="0"/>
        <v>0</v>
      </c>
      <c r="AJ24" s="30" t="str">
        <f t="shared" si="3"/>
        <v/>
      </c>
      <c r="AK24" s="343"/>
    </row>
    <row r="25" spans="1:37" ht="36.6" customHeight="1" thickBot="1" x14ac:dyDescent="0.75">
      <c r="A25" s="36"/>
      <c r="B25" s="347"/>
      <c r="C25" s="150" t="s">
        <v>948</v>
      </c>
      <c r="D25" s="159" t="s">
        <v>151</v>
      </c>
      <c r="E25" s="122"/>
      <c r="F25" s="122"/>
      <c r="G25" s="122"/>
      <c r="H25" s="122"/>
      <c r="I25" s="122"/>
      <c r="J25" s="122"/>
      <c r="K25" s="122"/>
      <c r="L25" s="123"/>
      <c r="M25" s="142"/>
      <c r="N25" s="139"/>
      <c r="O25" s="142"/>
      <c r="P25" s="139"/>
      <c r="Q25" s="142"/>
      <c r="R25" s="139"/>
      <c r="S25" s="124"/>
      <c r="T25" s="125"/>
      <c r="U25" s="124"/>
      <c r="V25" s="125"/>
      <c r="W25" s="124"/>
      <c r="X25" s="125"/>
      <c r="Y25" s="124"/>
      <c r="Z25" s="125"/>
      <c r="AA25" s="124"/>
      <c r="AB25" s="125"/>
      <c r="AC25" s="38"/>
      <c r="AD25" s="8"/>
      <c r="AE25" s="8"/>
      <c r="AF25" s="8"/>
      <c r="AG25" s="8"/>
      <c r="AH25" s="8"/>
      <c r="AI25" s="54">
        <f t="shared" si="0"/>
        <v>0</v>
      </c>
      <c r="AJ25" s="30" t="str">
        <f t="shared" si="3"/>
        <v/>
      </c>
      <c r="AK25" s="344"/>
    </row>
    <row r="26" spans="1:37" ht="36.6" customHeight="1" thickBot="1" x14ac:dyDescent="0.75">
      <c r="A26" s="36"/>
      <c r="B26" s="373" t="s">
        <v>997</v>
      </c>
      <c r="C26" s="151" t="s">
        <v>945</v>
      </c>
      <c r="D26" s="160" t="s">
        <v>152</v>
      </c>
      <c r="E26" s="127"/>
      <c r="F26" s="127"/>
      <c r="G26" s="127"/>
      <c r="H26" s="127"/>
      <c r="I26" s="127"/>
      <c r="J26" s="127"/>
      <c r="K26" s="127"/>
      <c r="L26" s="128"/>
      <c r="M26" s="277"/>
      <c r="N26" s="277"/>
      <c r="O26" s="277"/>
      <c r="P26" s="277"/>
      <c r="Q26" s="277"/>
      <c r="R26" s="277"/>
      <c r="S26" s="129"/>
      <c r="T26" s="129"/>
      <c r="U26" s="129"/>
      <c r="V26" s="129"/>
      <c r="W26" s="129"/>
      <c r="X26" s="129"/>
      <c r="Y26" s="129"/>
      <c r="Z26" s="129"/>
      <c r="AA26" s="129"/>
      <c r="AB26" s="129"/>
      <c r="AC26" s="81"/>
      <c r="AD26" s="20"/>
      <c r="AE26" s="20"/>
      <c r="AF26" s="20"/>
      <c r="AG26" s="20"/>
      <c r="AH26" s="20"/>
      <c r="AI26" s="22">
        <f>prep_new_f1a!I2</f>
        <v>0</v>
      </c>
      <c r="AJ26" s="31"/>
      <c r="AK26" s="374" t="str">
        <f>CONCATENATE(AJ26,AJ27,AJ28,AJ29,AJ30,AJ31,AJ32,AJ33,AJ34,AJ35,AJ36,AJ37,AJ38,AJ39,AJ40,AJ41,AJ42,AJ43)</f>
        <v/>
      </c>
    </row>
    <row r="27" spans="1:37" ht="36.6" customHeight="1" thickBot="1" x14ac:dyDescent="0.75">
      <c r="A27" s="36"/>
      <c r="B27" s="346"/>
      <c r="C27" s="149" t="s">
        <v>946</v>
      </c>
      <c r="D27" s="158" t="s">
        <v>153</v>
      </c>
      <c r="E27" s="122"/>
      <c r="F27" s="122"/>
      <c r="G27" s="122"/>
      <c r="H27" s="122"/>
      <c r="I27" s="122"/>
      <c r="J27" s="122"/>
      <c r="K27" s="120"/>
      <c r="L27" s="116"/>
      <c r="M27" s="190"/>
      <c r="N27" s="189">
        <f>prep_new_f1a!D3</f>
        <v>0</v>
      </c>
      <c r="O27" s="190"/>
      <c r="P27" s="189">
        <f>prep_new_f1a!F3</f>
        <v>0</v>
      </c>
      <c r="Q27" s="190"/>
      <c r="R27" s="190"/>
      <c r="S27" s="118"/>
      <c r="T27" s="119"/>
      <c r="U27" s="118"/>
      <c r="V27" s="119"/>
      <c r="W27" s="118"/>
      <c r="X27" s="119"/>
      <c r="Y27" s="118"/>
      <c r="Z27" s="119"/>
      <c r="AA27" s="118"/>
      <c r="AB27" s="119"/>
      <c r="AC27" s="38"/>
      <c r="AD27" s="8"/>
      <c r="AE27" s="8"/>
      <c r="AF27" s="8"/>
      <c r="AG27" s="8"/>
      <c r="AH27" s="8"/>
      <c r="AI27" s="25">
        <f t="shared" si="0"/>
        <v>0</v>
      </c>
      <c r="AJ27" s="31"/>
      <c r="AK27" s="375"/>
    </row>
    <row r="28" spans="1:37" ht="36.6" customHeight="1" thickBot="1" x14ac:dyDescent="0.75">
      <c r="A28" s="36"/>
      <c r="B28" s="346"/>
      <c r="C28" s="149" t="s">
        <v>949</v>
      </c>
      <c r="D28" s="158" t="s">
        <v>154</v>
      </c>
      <c r="E28" s="135"/>
      <c r="F28" s="135"/>
      <c r="G28" s="135"/>
      <c r="H28" s="135"/>
      <c r="I28" s="135"/>
      <c r="J28" s="135"/>
      <c r="K28" s="135"/>
      <c r="L28" s="135"/>
      <c r="M28" s="189">
        <f>prep_new_f1a!C4</f>
        <v>0</v>
      </c>
      <c r="N28" s="190"/>
      <c r="O28" s="189">
        <f>prep_new_f1a!E4</f>
        <v>0</v>
      </c>
      <c r="P28" s="190"/>
      <c r="Q28" s="189">
        <f>prep_new_f1a!G4</f>
        <v>0</v>
      </c>
      <c r="R28" s="190"/>
      <c r="S28" s="119"/>
      <c r="T28" s="118"/>
      <c r="U28" s="119"/>
      <c r="V28" s="118"/>
      <c r="W28" s="119"/>
      <c r="X28" s="118"/>
      <c r="Y28" s="119"/>
      <c r="Z28" s="118"/>
      <c r="AA28" s="119"/>
      <c r="AB28" s="118"/>
      <c r="AC28" s="17"/>
      <c r="AD28" s="17"/>
      <c r="AE28" s="17"/>
      <c r="AF28" s="17"/>
      <c r="AG28" s="17"/>
      <c r="AH28" s="17"/>
      <c r="AI28" s="25">
        <f t="shared" si="0"/>
        <v>0</v>
      </c>
      <c r="AJ28" s="31"/>
      <c r="AK28" s="375"/>
    </row>
    <row r="29" spans="1:37" ht="36.6" customHeight="1" thickBot="1" x14ac:dyDescent="0.75">
      <c r="A29" s="36"/>
      <c r="B29" s="346"/>
      <c r="C29" s="149" t="s">
        <v>94</v>
      </c>
      <c r="D29" s="158" t="s">
        <v>155</v>
      </c>
      <c r="E29" s="135"/>
      <c r="F29" s="135"/>
      <c r="G29" s="135"/>
      <c r="H29" s="135"/>
      <c r="I29" s="135"/>
      <c r="J29" s="135"/>
      <c r="K29" s="135"/>
      <c r="L29" s="135"/>
      <c r="M29" s="189">
        <f>prep_new_f1a!C5</f>
        <v>0</v>
      </c>
      <c r="N29" s="190"/>
      <c r="O29" s="189">
        <f>prep_new_f1a!E5</f>
        <v>0</v>
      </c>
      <c r="P29" s="190"/>
      <c r="Q29" s="189">
        <f>prep_new_f1a!G5</f>
        <v>0</v>
      </c>
      <c r="R29" s="190"/>
      <c r="S29" s="119"/>
      <c r="T29" s="118"/>
      <c r="U29" s="119"/>
      <c r="V29" s="118"/>
      <c r="W29" s="119"/>
      <c r="X29" s="118"/>
      <c r="Y29" s="119"/>
      <c r="Z29" s="118"/>
      <c r="AA29" s="119"/>
      <c r="AB29" s="118"/>
      <c r="AC29" s="17"/>
      <c r="AD29" s="17"/>
      <c r="AE29" s="17"/>
      <c r="AF29" s="17"/>
      <c r="AG29" s="17"/>
      <c r="AH29" s="17"/>
      <c r="AI29" s="25">
        <f t="shared" si="0"/>
        <v>0</v>
      </c>
      <c r="AJ29" s="31"/>
      <c r="AK29" s="375"/>
    </row>
    <row r="30" spans="1:37" ht="36.6" customHeight="1" thickBot="1" x14ac:dyDescent="0.75">
      <c r="A30" s="36"/>
      <c r="B30" s="346"/>
      <c r="C30" s="149" t="s">
        <v>947</v>
      </c>
      <c r="D30" s="158" t="s">
        <v>156</v>
      </c>
      <c r="E30" s="135"/>
      <c r="F30" s="135"/>
      <c r="G30" s="135"/>
      <c r="H30" s="135"/>
      <c r="I30" s="135"/>
      <c r="J30" s="135"/>
      <c r="K30" s="135"/>
      <c r="L30" s="135"/>
      <c r="M30" s="190"/>
      <c r="N30" s="189">
        <f>prep_new_f1a!D6</f>
        <v>0</v>
      </c>
      <c r="O30" s="190"/>
      <c r="P30" s="189">
        <f>prep_new_f1a!F6</f>
        <v>0</v>
      </c>
      <c r="Q30" s="190"/>
      <c r="R30" s="189">
        <f>prep_new_f1a!H6</f>
        <v>0</v>
      </c>
      <c r="S30" s="118"/>
      <c r="T30" s="119"/>
      <c r="U30" s="118"/>
      <c r="V30" s="119"/>
      <c r="W30" s="118"/>
      <c r="X30" s="119"/>
      <c r="Y30" s="118"/>
      <c r="Z30" s="119"/>
      <c r="AA30" s="118"/>
      <c r="AB30" s="119"/>
      <c r="AC30" s="17"/>
      <c r="AD30" s="17"/>
      <c r="AE30" s="17"/>
      <c r="AF30" s="17"/>
      <c r="AG30" s="17"/>
      <c r="AH30" s="17"/>
      <c r="AI30" s="25">
        <f t="shared" si="0"/>
        <v>0</v>
      </c>
      <c r="AJ30" s="30"/>
      <c r="AK30" s="375"/>
    </row>
    <row r="31" spans="1:37" ht="36.6" customHeight="1" thickBot="1" x14ac:dyDescent="0.75">
      <c r="A31" s="36"/>
      <c r="B31" s="346"/>
      <c r="C31" s="149" t="s">
        <v>950</v>
      </c>
      <c r="D31" s="158" t="s">
        <v>157</v>
      </c>
      <c r="E31" s="135"/>
      <c r="F31" s="135"/>
      <c r="G31" s="135"/>
      <c r="H31" s="135"/>
      <c r="I31" s="135"/>
      <c r="J31" s="135"/>
      <c r="K31" s="135"/>
      <c r="L31" s="135"/>
      <c r="M31" s="189">
        <f>prep_new_f1a!C7</f>
        <v>0</v>
      </c>
      <c r="N31" s="189">
        <f>prep_new_f1a!D7</f>
        <v>0</v>
      </c>
      <c r="O31" s="189">
        <f>prep_new_f1a!E7</f>
        <v>0</v>
      </c>
      <c r="P31" s="189">
        <f>prep_new_f1a!F7</f>
        <v>0</v>
      </c>
      <c r="Q31" s="189">
        <f>prep_new_f1a!G7</f>
        <v>0</v>
      </c>
      <c r="R31" s="189">
        <f>prep_new_f1a!H7</f>
        <v>0</v>
      </c>
      <c r="S31" s="119"/>
      <c r="T31" s="119"/>
      <c r="U31" s="119"/>
      <c r="V31" s="119"/>
      <c r="W31" s="119"/>
      <c r="X31" s="119"/>
      <c r="Y31" s="119"/>
      <c r="Z31" s="119"/>
      <c r="AA31" s="119"/>
      <c r="AB31" s="119"/>
      <c r="AC31" s="17"/>
      <c r="AD31" s="17"/>
      <c r="AE31" s="17"/>
      <c r="AF31" s="17"/>
      <c r="AG31" s="17"/>
      <c r="AH31" s="17"/>
      <c r="AI31" s="25">
        <f t="shared" si="0"/>
        <v>0</v>
      </c>
      <c r="AJ31" s="30"/>
      <c r="AK31" s="375"/>
    </row>
    <row r="32" spans="1:37" ht="36.6" customHeight="1" thickBot="1" x14ac:dyDescent="0.75">
      <c r="A32" s="36"/>
      <c r="B32" s="346"/>
      <c r="C32" s="149" t="s">
        <v>95</v>
      </c>
      <c r="D32" s="158" t="s">
        <v>158</v>
      </c>
      <c r="E32" s="135"/>
      <c r="F32" s="135"/>
      <c r="G32" s="135"/>
      <c r="H32" s="135"/>
      <c r="I32" s="135"/>
      <c r="J32" s="135"/>
      <c r="K32" s="135"/>
      <c r="L32" s="135"/>
      <c r="M32" s="189">
        <f>prep_new_f1a!C8</f>
        <v>0</v>
      </c>
      <c r="N32" s="189">
        <f>prep_new_f1a!D8</f>
        <v>0</v>
      </c>
      <c r="O32" s="189">
        <f>prep_new_f1a!E8</f>
        <v>0</v>
      </c>
      <c r="P32" s="189">
        <f>prep_new_f1a!F8</f>
        <v>0</v>
      </c>
      <c r="Q32" s="189">
        <f>prep_new_f1a!G8</f>
        <v>0</v>
      </c>
      <c r="R32" s="189">
        <f>prep_new_f1a!H8</f>
        <v>0</v>
      </c>
      <c r="S32" s="119"/>
      <c r="T32" s="119"/>
      <c r="U32" s="119"/>
      <c r="V32" s="119"/>
      <c r="W32" s="119"/>
      <c r="X32" s="119"/>
      <c r="Y32" s="119"/>
      <c r="Z32" s="119"/>
      <c r="AA32" s="119"/>
      <c r="AB32" s="119"/>
      <c r="AC32" s="17"/>
      <c r="AD32" s="17"/>
      <c r="AE32" s="17"/>
      <c r="AF32" s="17"/>
      <c r="AG32" s="17"/>
      <c r="AH32" s="17"/>
      <c r="AI32" s="25">
        <f t="shared" si="0"/>
        <v>0</v>
      </c>
      <c r="AJ32" s="30"/>
      <c r="AK32" s="375"/>
    </row>
    <row r="33" spans="1:37" ht="36.6" customHeight="1" thickBot="1" x14ac:dyDescent="0.75">
      <c r="A33" s="36"/>
      <c r="B33" s="346"/>
      <c r="C33" s="149" t="s">
        <v>96</v>
      </c>
      <c r="D33" s="158" t="s">
        <v>159</v>
      </c>
      <c r="E33" s="135"/>
      <c r="F33" s="135"/>
      <c r="G33" s="135"/>
      <c r="H33" s="135"/>
      <c r="I33" s="135"/>
      <c r="J33" s="135"/>
      <c r="K33" s="135"/>
      <c r="L33" s="135"/>
      <c r="M33" s="189">
        <f>prep_new_f1a!C9</f>
        <v>0</v>
      </c>
      <c r="N33" s="189">
        <f>prep_new_f1a!D9</f>
        <v>0</v>
      </c>
      <c r="O33" s="189">
        <f>prep_new_f1a!E9</f>
        <v>0</v>
      </c>
      <c r="P33" s="189">
        <f>prep_new_f1a!F9</f>
        <v>0</v>
      </c>
      <c r="Q33" s="189">
        <f>prep_new_f1a!G9</f>
        <v>0</v>
      </c>
      <c r="R33" s="189">
        <f>prep_new_f1a!H9</f>
        <v>0</v>
      </c>
      <c r="S33" s="119"/>
      <c r="T33" s="119"/>
      <c r="U33" s="119"/>
      <c r="V33" s="119"/>
      <c r="W33" s="119"/>
      <c r="X33" s="119"/>
      <c r="Y33" s="119"/>
      <c r="Z33" s="119"/>
      <c r="AA33" s="119"/>
      <c r="AB33" s="119"/>
      <c r="AC33" s="17"/>
      <c r="AD33" s="17"/>
      <c r="AE33" s="17"/>
      <c r="AF33" s="17"/>
      <c r="AG33" s="17"/>
      <c r="AH33" s="17"/>
      <c r="AI33" s="25">
        <f t="shared" si="0"/>
        <v>0</v>
      </c>
      <c r="AJ33" s="30"/>
      <c r="AK33" s="375"/>
    </row>
    <row r="34" spans="1:37" ht="36.6" customHeight="1" thickBot="1" x14ac:dyDescent="0.75">
      <c r="A34" s="36"/>
      <c r="B34" s="347"/>
      <c r="C34" s="150" t="s">
        <v>948</v>
      </c>
      <c r="D34" s="159" t="s">
        <v>160</v>
      </c>
      <c r="E34" s="136"/>
      <c r="F34" s="136"/>
      <c r="G34" s="136"/>
      <c r="H34" s="136"/>
      <c r="I34" s="136"/>
      <c r="J34" s="136"/>
      <c r="K34" s="136"/>
      <c r="L34" s="136"/>
      <c r="M34" s="299"/>
      <c r="N34" s="189">
        <f>prep_new_f1a!D10</f>
        <v>0</v>
      </c>
      <c r="O34" s="299"/>
      <c r="P34" s="189">
        <f>prep_new_f1a!F10</f>
        <v>0</v>
      </c>
      <c r="Q34" s="299"/>
      <c r="R34" s="189">
        <f>prep_new_f1a!H10</f>
        <v>0</v>
      </c>
      <c r="S34" s="124"/>
      <c r="T34" s="125"/>
      <c r="U34" s="124"/>
      <c r="V34" s="125"/>
      <c r="W34" s="124"/>
      <c r="X34" s="125"/>
      <c r="Y34" s="124"/>
      <c r="Z34" s="125"/>
      <c r="AA34" s="124"/>
      <c r="AB34" s="125"/>
      <c r="AC34" s="43"/>
      <c r="AD34" s="43"/>
      <c r="AE34" s="43"/>
      <c r="AF34" s="43"/>
      <c r="AG34" s="43"/>
      <c r="AH34" s="43"/>
      <c r="AI34" s="54">
        <f t="shared" si="0"/>
        <v>0</v>
      </c>
      <c r="AJ34" s="30"/>
      <c r="AK34" s="375"/>
    </row>
    <row r="35" spans="1:37" ht="36.6" customHeight="1" thickBot="1" x14ac:dyDescent="0.75">
      <c r="A35" s="36"/>
      <c r="B35" s="352" t="s">
        <v>98</v>
      </c>
      <c r="C35" s="151" t="s">
        <v>945</v>
      </c>
      <c r="D35" s="160" t="s">
        <v>161</v>
      </c>
      <c r="E35" s="130"/>
      <c r="F35" s="130"/>
      <c r="G35" s="130"/>
      <c r="H35" s="130"/>
      <c r="I35" s="130"/>
      <c r="J35" s="130"/>
      <c r="K35" s="130"/>
      <c r="L35" s="130"/>
      <c r="M35" s="277"/>
      <c r="N35" s="277"/>
      <c r="O35" s="277"/>
      <c r="P35" s="277"/>
      <c r="Q35" s="277"/>
      <c r="R35" s="277"/>
      <c r="S35" s="129"/>
      <c r="T35" s="129"/>
      <c r="U35" s="129"/>
      <c r="V35" s="129"/>
      <c r="W35" s="129"/>
      <c r="X35" s="129"/>
      <c r="Y35" s="129"/>
      <c r="Z35" s="129"/>
      <c r="AA35" s="129"/>
      <c r="AB35" s="129"/>
      <c r="AI35" s="22">
        <f t="shared" si="0"/>
        <v>0</v>
      </c>
      <c r="AJ35" t="str">
        <f>CONCATENATE(IF(I53&gt;I35," * "&amp;$B$53&amp;" , "&amp;$C53&amp;"  For age "&amp;$E$6&amp;" "&amp;$E$7&amp;" is more than "&amp;$B$35&amp;" , "&amp;$C35&amp;" "&amp;CHAR(10),""),IF(J53&gt;J35," * "&amp;$B$53&amp;" , "&amp;$C53&amp;"  For age "&amp;$E$6&amp;" "&amp;$F$7&amp;" is more than "&amp;$B$35&amp;" , "&amp;$C35&amp;" "&amp;CHAR(10),""),IF(K53&gt;K35," * "&amp;$B$53&amp;" , "&amp;$C53&amp;"  For age "&amp;$G$6&amp;" "&amp;$G$7&amp;" is more than "&amp;$B$35&amp;" , "&amp;$C35&amp;" "&amp;CHAR(10),""),IF(L53&gt;L35," * "&amp;$B$53&amp;" , "&amp;$C53&amp;"  For age "&amp;$G$6&amp;" "&amp;$H$7&amp;" is more than "&amp;$B$35&amp;" , "&amp;$C35&amp;" "&amp;CHAR(10),""),IF(M53&gt;M35," * "&amp;$B$53&amp;" , "&amp;$C53&amp;"  For age "&amp;$I$6&amp;" "&amp;$I$7&amp;" is more than "&amp;$B$35&amp;" , "&amp;$C35&amp;" "&amp;CHAR(10),""),IF(N53&gt;N35," * "&amp;$B$53&amp;" , "&amp;$C53&amp;"  For age "&amp;$I$6&amp;" "&amp;$J$7&amp;" is more than "&amp;$B$35&amp;" , "&amp;$C35&amp;" "&amp;CHAR(10),""),IF(O53&gt;O35," * "&amp;$B$53&amp;" , "&amp;$C53&amp;"  For age "&amp;$K$6&amp;" "&amp;$K$7&amp;" is more than "&amp;$B$35&amp;" , "&amp;$C35&amp;" "&amp;CHAR(10),""),IF(P53&gt;P35," * "&amp;$B$53&amp;" , "&amp;$C53&amp;"  For age "&amp;$K$6&amp;" "&amp;$L$7&amp;" is more than "&amp;$B$35&amp;" , "&amp;$C35&amp;" "&amp;CHAR(10),""),IF(Q53&gt;Q35," * "&amp;$B$53&amp;" , "&amp;$C53&amp;"  For age "&amp;$M$6&amp;" "&amp;$M$7&amp;" is more than "&amp;$B$35&amp;" , "&amp;$C35&amp;" "&amp;CHAR(10),""),IF(R53&gt;R35," * "&amp;$B$53&amp;" , "&amp;$C53&amp;"  For age "&amp;$M$6&amp;" "&amp;$N$7&amp;" is more than "&amp;$B$35&amp;" , "&amp;$C35&amp;" "&amp;CHAR(10),""),IF(S53&gt;S35," * "&amp;$B$53&amp;" , "&amp;$C53&amp;"  For age "&amp;$O$6&amp;" "&amp;$O$7&amp;" is more than "&amp;$B$35&amp;" , "&amp;$C35&amp;" "&amp;CHAR(10),""),IF(T53&gt;T35," * "&amp;$B$53&amp;" , "&amp;$C53&amp;"  For age "&amp;$O$6&amp;" "&amp;$P$7&amp;" is more than "&amp;$B$35&amp;" , "&amp;$C35&amp;" "&amp;CHAR(10),""),IF(U53&gt;U35," * "&amp;$B$53&amp;" , "&amp;$C53&amp;"  For age "&amp;$Q$6&amp;" "&amp;$Q$7&amp;" is more than "&amp;$B$35&amp;" , "&amp;$C35&amp;" "&amp;CHAR(10),""),IF(V53&gt;V35," * "&amp;$B$53&amp;" , "&amp;$C53&amp;"  For age "&amp;$Q$6&amp;" "&amp;$R$7&amp;" is more than "&amp;$B$35&amp;" , "&amp;$C35&amp;" "&amp;CHAR(10),""),IF(W53&gt;W35," * "&amp;$B$53&amp;" , "&amp;$C53&amp;"  For age "&amp;$S$6&amp;" "&amp;$S$7&amp;" is more than "&amp;$B$35&amp;" , "&amp;$C35&amp;" "&amp;CHAR(10),""),IF(X53&gt;X35," * "&amp;$B$53&amp;" , "&amp;$C53&amp;"  For age "&amp;$S$6&amp;" "&amp;$T$7&amp;" is more than "&amp;$B$35&amp;" , "&amp;$C35&amp;" "&amp;CHAR(10),""),IF(Y53&gt;Y35," * "&amp;$B$53&amp;" , "&amp;$C53&amp;"  For age "&amp;$U$6&amp;" "&amp;$U$7&amp;" is more than "&amp;$B$35&amp;" , "&amp;$C35&amp;" "&amp;CHAR(10),""),IF(Z53&gt;Z35," * "&amp;$B$53&amp;" , "&amp;$C53&amp;"  For age "&amp;$U$6&amp;" "&amp;$V$7&amp;" is more than "&amp;$B$35&amp;" , "&amp;$C35&amp;" "&amp;CHAR(10),""),IF(AA53&gt;AA35," * "&amp;$B$53&amp;" , "&amp;$C53&amp;"  For age "&amp;$W$6&amp;" "&amp;$W$7&amp;" is more than "&amp;$B$35&amp;" , "&amp;$C35&amp;" "&amp;CHAR(10),""),IF(AB53&gt;AB35," * "&amp;$B$53&amp;" , "&amp;$C53&amp;"  For age "&amp;$W$6&amp;" "&amp;$X$7&amp;" is more than "&amp;$B$35&amp;" , "&amp;$C35&amp;" "&amp;CHAR(10),""),IF(AC53&gt;AC35," * "&amp;$B$53&amp;" , "&amp;$C53&amp;"  For age "&amp;$Y$6&amp;" "&amp;$Y$7&amp;" is more than "&amp;$B$35&amp;" , "&amp;$C35&amp;" "&amp;CHAR(10),""),IF(AD53&gt;AD35," * "&amp;$B$53&amp;" , "&amp;$C53&amp;"  For age "&amp;$Y$6&amp;" "&amp;$Z$7&amp;" is more than "&amp;$B$35&amp;" , "&amp;$C35&amp;" "&amp;CHAR(10),""),IF(AE53&gt;AE35," * "&amp;$B$53&amp;" , "&amp;$C53&amp;"  For age "&amp;$AA$6&amp;" "&amp;$AA$7&amp;" is more than "&amp;$B$35&amp;" , "&amp;$C35&amp;" "&amp;CHAR(10),""),IF(AF53&gt;AF35," * "&amp;$B$53&amp;" , "&amp;$C53&amp;"  For age "&amp;$AA$6&amp;" "&amp;$AB$7&amp;" is more than "&amp;$B$35&amp;" , "&amp;$C35&amp;" "&amp;CHAR(10),""))</f>
        <v/>
      </c>
      <c r="AK35" s="375"/>
    </row>
    <row r="36" spans="1:37" ht="36.6" customHeight="1" thickBot="1" x14ac:dyDescent="0.75">
      <c r="A36" s="36"/>
      <c r="B36" s="353"/>
      <c r="C36" s="149" t="s">
        <v>946</v>
      </c>
      <c r="D36" s="158" t="s">
        <v>162</v>
      </c>
      <c r="E36" s="130"/>
      <c r="F36" s="130"/>
      <c r="G36" s="130"/>
      <c r="H36" s="130"/>
      <c r="I36" s="130"/>
      <c r="J36" s="130"/>
      <c r="K36" s="130"/>
      <c r="L36" s="130"/>
      <c r="M36" s="140"/>
      <c r="N36" s="144"/>
      <c r="O36" s="140"/>
      <c r="P36" s="144"/>
      <c r="Q36" s="140"/>
      <c r="R36" s="140"/>
      <c r="S36" s="140"/>
      <c r="T36" s="140"/>
      <c r="U36" s="140"/>
      <c r="V36" s="140"/>
      <c r="W36" s="140"/>
      <c r="X36" s="140"/>
      <c r="Y36" s="140"/>
      <c r="Z36" s="140"/>
      <c r="AA36" s="140"/>
      <c r="AB36" s="140"/>
      <c r="AC36" s="140"/>
      <c r="AD36" s="140"/>
      <c r="AE36" s="140"/>
      <c r="AF36" s="140"/>
      <c r="AG36" s="140"/>
      <c r="AH36" s="140"/>
      <c r="AI36" s="25">
        <f t="shared" si="0"/>
        <v>0</v>
      </c>
      <c r="AJ36" t="str">
        <f t="shared" ref="AJ36:AJ43" si="5">CONCATENATE(IF(I54&gt;I36," * "&amp;$B$53&amp;" , "&amp;$C54&amp;"  For age "&amp;$E$6&amp;" "&amp;$E$7&amp;" is more than "&amp;$B$35&amp;" , "&amp;$C36&amp;" "&amp;CHAR(10),""),IF(J54&gt;J36," * "&amp;$B$53&amp;" , "&amp;$C54&amp;"  For age "&amp;$E$6&amp;" "&amp;$F$7&amp;" is more than "&amp;$B$35&amp;" , "&amp;$C36&amp;" "&amp;CHAR(10),""),IF(K54&gt;K36," * "&amp;$B$53&amp;" , "&amp;$C54&amp;"  For age "&amp;$G$6&amp;" "&amp;$G$7&amp;" is more than "&amp;$B$35&amp;" , "&amp;$C36&amp;" "&amp;CHAR(10),""),IF(L54&gt;L36," * "&amp;$B$53&amp;" , "&amp;$C54&amp;"  For age "&amp;$G$6&amp;" "&amp;$H$7&amp;" is more than "&amp;$B$35&amp;" , "&amp;$C36&amp;" "&amp;CHAR(10),""),IF(M54&gt;M36," * "&amp;$B$53&amp;" , "&amp;$C54&amp;"  For age "&amp;$I$6&amp;" "&amp;$I$7&amp;" is more than "&amp;$B$35&amp;" , "&amp;$C36&amp;" "&amp;CHAR(10),""),IF(N54&gt;N36," * "&amp;$B$53&amp;" , "&amp;$C54&amp;"  For age "&amp;$I$6&amp;" "&amp;$J$7&amp;" is more than "&amp;$B$35&amp;" , "&amp;$C36&amp;" "&amp;CHAR(10),""),IF(O54&gt;O36," * "&amp;$B$53&amp;" , "&amp;$C54&amp;"  For age "&amp;$K$6&amp;" "&amp;$K$7&amp;" is more than "&amp;$B$35&amp;" , "&amp;$C36&amp;" "&amp;CHAR(10),""),IF(P54&gt;P36," * "&amp;$B$53&amp;" , "&amp;$C54&amp;"  For age "&amp;$K$6&amp;" "&amp;$L$7&amp;" is more than "&amp;$B$35&amp;" , "&amp;$C36&amp;" "&amp;CHAR(10),""),IF(Q54&gt;Q36," * "&amp;$B$53&amp;" , "&amp;$C54&amp;"  For age "&amp;$M$6&amp;" "&amp;$M$7&amp;" is more than "&amp;$B$35&amp;" , "&amp;$C36&amp;" "&amp;CHAR(10),""),IF(R54&gt;R36," * "&amp;$B$53&amp;" , "&amp;$C54&amp;"  For age "&amp;$M$6&amp;" "&amp;$N$7&amp;" is more than "&amp;$B$35&amp;" , "&amp;$C36&amp;" "&amp;CHAR(10),""),IF(S54&gt;S36," * "&amp;$B$53&amp;" , "&amp;$C54&amp;"  For age "&amp;$O$6&amp;" "&amp;$O$7&amp;" is more than "&amp;$B$35&amp;" , "&amp;$C36&amp;" "&amp;CHAR(10),""),IF(T54&gt;T36," * "&amp;$B$53&amp;" , "&amp;$C54&amp;"  For age "&amp;$O$6&amp;" "&amp;$P$7&amp;" is more than "&amp;$B$35&amp;" , "&amp;$C36&amp;" "&amp;CHAR(10),""),IF(U54&gt;U36," * "&amp;$B$53&amp;" , "&amp;$C54&amp;"  For age "&amp;$Q$6&amp;" "&amp;$Q$7&amp;" is more than "&amp;$B$35&amp;" , "&amp;$C36&amp;" "&amp;CHAR(10),""),IF(V54&gt;V36," * "&amp;$B$53&amp;" , "&amp;$C54&amp;"  For age "&amp;$Q$6&amp;" "&amp;$R$7&amp;" is more than "&amp;$B$35&amp;" , "&amp;$C36&amp;" "&amp;CHAR(10),""),IF(W54&gt;W36," * "&amp;$B$53&amp;" , "&amp;$C54&amp;"  For age "&amp;$S$6&amp;" "&amp;$S$7&amp;" is more than "&amp;$B$35&amp;" , "&amp;$C36&amp;" "&amp;CHAR(10),""),IF(X54&gt;X36," * "&amp;$B$53&amp;" , "&amp;$C54&amp;"  For age "&amp;$S$6&amp;" "&amp;$T$7&amp;" is more than "&amp;$B$35&amp;" , "&amp;$C36&amp;" "&amp;CHAR(10),""),IF(Y54&gt;Y36," * "&amp;$B$53&amp;" , "&amp;$C54&amp;"  For age "&amp;$U$6&amp;" "&amp;$U$7&amp;" is more than "&amp;$B$35&amp;" , "&amp;$C36&amp;" "&amp;CHAR(10),""),IF(Z54&gt;Z36," * "&amp;$B$53&amp;" , "&amp;$C54&amp;"  For age "&amp;$U$6&amp;" "&amp;$V$7&amp;" is more than "&amp;$B$35&amp;" , "&amp;$C36&amp;" "&amp;CHAR(10),""),IF(AA54&gt;AA36," * "&amp;$B$53&amp;" , "&amp;$C54&amp;"  For age "&amp;$W$6&amp;" "&amp;$W$7&amp;" is more than "&amp;$B$35&amp;" , "&amp;$C36&amp;" "&amp;CHAR(10),""),IF(AB54&gt;AB36," * "&amp;$B$53&amp;" , "&amp;$C54&amp;"  For age "&amp;$W$6&amp;" "&amp;$X$7&amp;" is more than "&amp;$B$35&amp;" , "&amp;$C36&amp;" "&amp;CHAR(10),""),IF(AC54&gt;AC36," * "&amp;$B$53&amp;" , "&amp;$C54&amp;"  For age "&amp;$Y$6&amp;" "&amp;$Y$7&amp;" is more than "&amp;$B$35&amp;" , "&amp;$C36&amp;" "&amp;CHAR(10),""),IF(AD54&gt;AD36," * "&amp;$B$53&amp;" , "&amp;$C54&amp;"  For age "&amp;$Y$6&amp;" "&amp;$Z$7&amp;" is more than "&amp;$B$35&amp;" , "&amp;$C36&amp;" "&amp;CHAR(10),""),IF(AE54&gt;AE36," * "&amp;$B$53&amp;" , "&amp;$C54&amp;"  For age "&amp;$AA$6&amp;" "&amp;$AA$7&amp;" is more than "&amp;$B$35&amp;" , "&amp;$C36&amp;" "&amp;CHAR(10),""),IF(AF54&gt;AF36," * "&amp;$B$53&amp;" , "&amp;$C54&amp;"  For age "&amp;$AA$6&amp;" "&amp;$AB$7&amp;" is more than "&amp;$B$35&amp;" , "&amp;$C36&amp;" "&amp;CHAR(10),""))</f>
        <v/>
      </c>
      <c r="AK36" s="375"/>
    </row>
    <row r="37" spans="1:37" ht="36.6" customHeight="1" thickBot="1" x14ac:dyDescent="0.75">
      <c r="A37" s="36"/>
      <c r="B37" s="353"/>
      <c r="C37" s="149" t="s">
        <v>949</v>
      </c>
      <c r="D37" s="158" t="s">
        <v>163</v>
      </c>
      <c r="E37" s="130"/>
      <c r="F37" s="130"/>
      <c r="G37" s="130"/>
      <c r="H37" s="130"/>
      <c r="I37" s="130"/>
      <c r="J37" s="130"/>
      <c r="K37" s="130"/>
      <c r="L37" s="130"/>
      <c r="M37" s="144"/>
      <c r="N37" s="140"/>
      <c r="O37" s="144"/>
      <c r="P37" s="140"/>
      <c r="Q37" s="144"/>
      <c r="R37" s="140"/>
      <c r="S37" s="119"/>
      <c r="T37" s="118"/>
      <c r="U37" s="119"/>
      <c r="V37" s="118"/>
      <c r="W37" s="119"/>
      <c r="X37" s="118"/>
      <c r="Y37" s="119"/>
      <c r="Z37" s="118"/>
      <c r="AA37" s="119"/>
      <c r="AB37" s="118"/>
      <c r="AI37" s="25">
        <f t="shared" si="0"/>
        <v>0</v>
      </c>
      <c r="AJ37" t="str">
        <f t="shared" si="5"/>
        <v/>
      </c>
      <c r="AK37" s="375"/>
    </row>
    <row r="38" spans="1:37" ht="36.6" customHeight="1" thickBot="1" x14ac:dyDescent="0.75">
      <c r="A38" s="36"/>
      <c r="B38" s="353"/>
      <c r="C38" s="149" t="s">
        <v>94</v>
      </c>
      <c r="D38" s="158" t="s">
        <v>164</v>
      </c>
      <c r="E38" s="130"/>
      <c r="F38" s="130"/>
      <c r="G38" s="130"/>
      <c r="H38" s="130"/>
      <c r="I38" s="130"/>
      <c r="J38" s="130"/>
      <c r="K38" s="130"/>
      <c r="L38" s="130"/>
      <c r="M38" s="144"/>
      <c r="N38" s="140"/>
      <c r="O38" s="144"/>
      <c r="P38" s="140"/>
      <c r="Q38" s="144"/>
      <c r="R38" s="140"/>
      <c r="S38" s="119"/>
      <c r="T38" s="118"/>
      <c r="U38" s="119"/>
      <c r="V38" s="118"/>
      <c r="W38" s="119"/>
      <c r="X38" s="118"/>
      <c r="Y38" s="119"/>
      <c r="Z38" s="118"/>
      <c r="AA38" s="119"/>
      <c r="AB38" s="118"/>
      <c r="AI38" s="25">
        <f t="shared" si="0"/>
        <v>0</v>
      </c>
      <c r="AJ38" t="str">
        <f t="shared" si="5"/>
        <v/>
      </c>
      <c r="AK38" s="375"/>
    </row>
    <row r="39" spans="1:37" ht="36.6" customHeight="1" thickBot="1" x14ac:dyDescent="0.75">
      <c r="A39" s="36"/>
      <c r="B39" s="353"/>
      <c r="C39" s="149" t="s">
        <v>947</v>
      </c>
      <c r="D39" s="158" t="s">
        <v>165</v>
      </c>
      <c r="E39" s="130"/>
      <c r="F39" s="130"/>
      <c r="G39" s="130"/>
      <c r="H39" s="130"/>
      <c r="I39" s="130"/>
      <c r="J39" s="130"/>
      <c r="K39" s="130"/>
      <c r="L39" s="130"/>
      <c r="M39" s="140"/>
      <c r="N39" s="144"/>
      <c r="O39" s="140"/>
      <c r="P39" s="144"/>
      <c r="Q39" s="140"/>
      <c r="R39" s="144"/>
      <c r="S39" s="118"/>
      <c r="T39" s="119"/>
      <c r="U39" s="118"/>
      <c r="V39" s="119"/>
      <c r="W39" s="118"/>
      <c r="X39" s="119"/>
      <c r="Y39" s="118"/>
      <c r="Z39" s="119"/>
      <c r="AA39" s="118"/>
      <c r="AB39" s="119"/>
      <c r="AI39" s="25">
        <f t="shared" si="0"/>
        <v>0</v>
      </c>
      <c r="AJ39" t="str">
        <f t="shared" si="5"/>
        <v/>
      </c>
      <c r="AK39" s="375"/>
    </row>
    <row r="40" spans="1:37" ht="36.6" customHeight="1" thickBot="1" x14ac:dyDescent="0.75">
      <c r="A40" s="36"/>
      <c r="B40" s="353"/>
      <c r="C40" s="149" t="s">
        <v>950</v>
      </c>
      <c r="D40" s="158" t="s">
        <v>166</v>
      </c>
      <c r="E40" s="130"/>
      <c r="F40" s="130"/>
      <c r="G40" s="130"/>
      <c r="H40" s="130"/>
      <c r="I40" s="130"/>
      <c r="J40" s="130"/>
      <c r="K40" s="130"/>
      <c r="L40" s="130"/>
      <c r="M40" s="144"/>
      <c r="N40" s="144"/>
      <c r="O40" s="144"/>
      <c r="P40" s="144"/>
      <c r="Q40" s="144"/>
      <c r="R40" s="144"/>
      <c r="S40" s="119"/>
      <c r="T40" s="119"/>
      <c r="U40" s="119"/>
      <c r="V40" s="119"/>
      <c r="W40" s="119"/>
      <c r="X40" s="119"/>
      <c r="Y40" s="119"/>
      <c r="Z40" s="119"/>
      <c r="AA40" s="119"/>
      <c r="AB40" s="119"/>
      <c r="AI40" s="25">
        <f t="shared" si="0"/>
        <v>0</v>
      </c>
      <c r="AJ40" t="str">
        <f t="shared" si="5"/>
        <v/>
      </c>
      <c r="AK40" s="375"/>
    </row>
    <row r="41" spans="1:37" ht="36.6" customHeight="1" thickBot="1" x14ac:dyDescent="0.75">
      <c r="A41" s="36"/>
      <c r="B41" s="353"/>
      <c r="C41" s="149" t="s">
        <v>95</v>
      </c>
      <c r="D41" s="158" t="s">
        <v>167</v>
      </c>
      <c r="E41" s="130"/>
      <c r="F41" s="130"/>
      <c r="G41" s="130"/>
      <c r="H41" s="130"/>
      <c r="I41" s="130"/>
      <c r="J41" s="130"/>
      <c r="K41" s="130"/>
      <c r="L41" s="130"/>
      <c r="M41" s="144"/>
      <c r="N41" s="144"/>
      <c r="O41" s="144"/>
      <c r="P41" s="144"/>
      <c r="Q41" s="144"/>
      <c r="R41" s="144"/>
      <c r="S41" s="119"/>
      <c r="T41" s="119"/>
      <c r="U41" s="119"/>
      <c r="V41" s="119"/>
      <c r="W41" s="119"/>
      <c r="X41" s="119"/>
      <c r="Y41" s="119"/>
      <c r="Z41" s="119"/>
      <c r="AA41" s="119"/>
      <c r="AB41" s="119"/>
      <c r="AI41" s="25">
        <f t="shared" si="0"/>
        <v>0</v>
      </c>
      <c r="AJ41" t="str">
        <f t="shared" si="5"/>
        <v/>
      </c>
      <c r="AK41" s="375"/>
    </row>
    <row r="42" spans="1:37" ht="36.6" customHeight="1" thickBot="1" x14ac:dyDescent="0.75">
      <c r="A42" s="36"/>
      <c r="B42" s="353"/>
      <c r="C42" s="149" t="s">
        <v>96</v>
      </c>
      <c r="D42" s="158" t="s">
        <v>168</v>
      </c>
      <c r="E42" s="130"/>
      <c r="F42" s="130"/>
      <c r="G42" s="130"/>
      <c r="H42" s="130"/>
      <c r="I42" s="130"/>
      <c r="J42" s="130"/>
      <c r="K42" s="130"/>
      <c r="L42" s="130"/>
      <c r="M42" s="144"/>
      <c r="N42" s="144"/>
      <c r="O42" s="144"/>
      <c r="P42" s="144"/>
      <c r="Q42" s="144"/>
      <c r="R42" s="144"/>
      <c r="S42" s="119"/>
      <c r="T42" s="119"/>
      <c r="U42" s="119"/>
      <c r="V42" s="119"/>
      <c r="W42" s="119"/>
      <c r="X42" s="119"/>
      <c r="Y42" s="119"/>
      <c r="Z42" s="119"/>
      <c r="AA42" s="119"/>
      <c r="AB42" s="119"/>
      <c r="AI42" s="25">
        <f t="shared" si="0"/>
        <v>0</v>
      </c>
      <c r="AJ42" t="str">
        <f t="shared" si="5"/>
        <v/>
      </c>
      <c r="AK42" s="375"/>
    </row>
    <row r="43" spans="1:37" ht="36.6" customHeight="1" thickBot="1" x14ac:dyDescent="0.75">
      <c r="A43" s="36"/>
      <c r="B43" s="354"/>
      <c r="C43" s="152" t="s">
        <v>948</v>
      </c>
      <c r="D43" s="161" t="s">
        <v>169</v>
      </c>
      <c r="E43" s="130"/>
      <c r="F43" s="130"/>
      <c r="G43" s="130"/>
      <c r="H43" s="130"/>
      <c r="I43" s="130"/>
      <c r="J43" s="130"/>
      <c r="K43" s="130"/>
      <c r="L43" s="130"/>
      <c r="M43" s="145"/>
      <c r="N43" s="144"/>
      <c r="O43" s="145"/>
      <c r="P43" s="144"/>
      <c r="Q43" s="145"/>
      <c r="R43" s="144"/>
      <c r="S43" s="132"/>
      <c r="T43" s="133"/>
      <c r="U43" s="132"/>
      <c r="V43" s="133"/>
      <c r="W43" s="132"/>
      <c r="X43" s="133"/>
      <c r="Y43" s="132"/>
      <c r="Z43" s="133"/>
      <c r="AA43" s="132"/>
      <c r="AB43" s="133"/>
      <c r="AI43" s="111">
        <f t="shared" si="0"/>
        <v>0</v>
      </c>
      <c r="AJ43" t="str">
        <f t="shared" si="5"/>
        <v/>
      </c>
      <c r="AK43" s="376"/>
    </row>
    <row r="44" spans="1:37" ht="36.6" customHeight="1" thickBot="1" x14ac:dyDescent="0.75">
      <c r="A44" s="36"/>
      <c r="B44" s="345" t="s">
        <v>99</v>
      </c>
      <c r="C44" s="148" t="s">
        <v>945</v>
      </c>
      <c r="D44" s="157" t="s">
        <v>170</v>
      </c>
      <c r="E44" s="134"/>
      <c r="F44" s="134"/>
      <c r="G44" s="134"/>
      <c r="H44" s="134"/>
      <c r="I44" s="134"/>
      <c r="J44" s="134"/>
      <c r="K44" s="134"/>
      <c r="L44" s="134"/>
      <c r="M44" s="276"/>
      <c r="N44" s="276"/>
      <c r="O44" s="276"/>
      <c r="P44" s="276"/>
      <c r="Q44" s="276"/>
      <c r="R44" s="276"/>
      <c r="S44" s="115"/>
      <c r="T44" s="115"/>
      <c r="U44" s="115"/>
      <c r="V44" s="115"/>
      <c r="W44" s="115"/>
      <c r="X44" s="115"/>
      <c r="Y44" s="115"/>
      <c r="Z44" s="115"/>
      <c r="AA44" s="115"/>
      <c r="AB44" s="115"/>
      <c r="AC44" s="42"/>
      <c r="AD44" s="42"/>
      <c r="AE44" s="42"/>
      <c r="AF44" s="42"/>
      <c r="AG44" s="42"/>
      <c r="AH44" s="42"/>
      <c r="AI44" s="25">
        <f t="shared" si="0"/>
        <v>0</v>
      </c>
      <c r="AJ44" t="str">
        <f>CONCATENATE(IF((I44+I26)&gt;I8," * "&amp;$B$44&amp;" , "&amp;$C44&amp;" + "&amp;$B$26&amp;" , "&amp;$C26&amp;"  For age "&amp;$E$6&amp;" "&amp;$E$7&amp;" is more than "&amp;$B$8&amp;" , "&amp;$C8&amp;" "&amp;CHAR(10),""),IF((J44+J26)&gt;J8," * "&amp;$B$44&amp;" , "&amp;$C44&amp;" + "&amp;$B$26&amp;" , "&amp;$C26&amp;"  For age "&amp;$E$6&amp;" "&amp;$F$7&amp;" is more than "&amp;$B$8&amp;" , "&amp;$C8&amp;" "&amp;CHAR(10),""),IF((K44+K26)&gt;K8," * "&amp;$B$44&amp;" , "&amp;$C44&amp;" + "&amp;$B$26&amp;" , "&amp;$C26&amp;"  For age "&amp;$G$6&amp;" "&amp;$G$7&amp;" is more than "&amp;$B$8&amp;" , "&amp;$C8&amp;" "&amp;CHAR(10),""),IF((L44+L26)&gt;L8," * "&amp;$B$44&amp;" , "&amp;$C44&amp;" + "&amp;$B$26&amp;" , "&amp;$C26&amp;"  For age "&amp;$G$6&amp;" "&amp;$H$7&amp;" is more than "&amp;$B$8&amp;" , "&amp;$C8&amp;" "&amp;CHAR(10),""),IF((M44+M26)&gt;M8," * "&amp;$B$44&amp;" , "&amp;$C44&amp;" + "&amp;$B$26&amp;" , "&amp;$C26&amp;"  For age "&amp;$I$6&amp;" "&amp;$I$7&amp;" is more than "&amp;$B$8&amp;" , "&amp;$C8&amp;" "&amp;CHAR(10),""),IF((N44+N26)&gt;N8," * "&amp;$B$44&amp;" , "&amp;$C44&amp;" + "&amp;$B$26&amp;" , "&amp;$C26&amp;"  For age "&amp;$I$6&amp;" "&amp;$J$7&amp;" is more than "&amp;$B$8&amp;" , "&amp;$C8&amp;" "&amp;CHAR(10),""),IF((O44+O26)&gt;O8," * "&amp;$B$44&amp;" , "&amp;$C44&amp;" + "&amp;$B$26&amp;" , "&amp;$C26&amp;"  For age "&amp;$K$6&amp;" "&amp;$K$7&amp;" is more than "&amp;$B$8&amp;" , "&amp;$C8&amp;" "&amp;CHAR(10),""),IF((P44+P26)&gt;P8," * "&amp;$B$44&amp;" , "&amp;$C44&amp;" + "&amp;$B$26&amp;" , "&amp;$C26&amp;"  For age "&amp;$K$6&amp;" "&amp;$L$7&amp;" is more than "&amp;$B$8&amp;" , "&amp;$C8&amp;" "&amp;CHAR(10),""),IF((Q44+Q26)&gt;Q8," * "&amp;$B$44&amp;" , "&amp;$C44&amp;" + "&amp;$B$26&amp;" , "&amp;$C26&amp;"  For age "&amp;$M$6&amp;" "&amp;$M$7&amp;" is more than "&amp;$B$8&amp;" , "&amp;$C8&amp;" "&amp;CHAR(10),""),IF((R44+R26)&gt;R8," * "&amp;$B$44&amp;" , "&amp;$C44&amp;" + "&amp;$B$26&amp;" , "&amp;$C26&amp;"  For age "&amp;$M$6&amp;" "&amp;$N$7&amp;" is more than "&amp;$B$8&amp;" , "&amp;$C8&amp;" "&amp;CHAR(10),""),IF((S44+S26)&gt;S8," * "&amp;$B$44&amp;" , "&amp;$C44&amp;" + "&amp;$B$26&amp;" , "&amp;$C26&amp;"  For age "&amp;$O$6&amp;" "&amp;$O$7&amp;" is more than "&amp;$B$8&amp;" , "&amp;$C8&amp;" "&amp;CHAR(10),""),IF((T44+T26)&gt;T8," * "&amp;$B$44&amp;" , "&amp;$C44&amp;" + "&amp;$B$26&amp;" , "&amp;$C26&amp;"  For age "&amp;$O$6&amp;" "&amp;$P$7&amp;" is more than "&amp;$B$8&amp;" , "&amp;$C8&amp;" "&amp;CHAR(10),""),IF((U44+U26)&gt;U8," * "&amp;$B$44&amp;" , "&amp;$C44&amp;" + "&amp;$B$26&amp;" , "&amp;$C26&amp;"  For age "&amp;$Q$6&amp;" "&amp;$Q$7&amp;" is more than "&amp;$B$8&amp;" , "&amp;$C8&amp;" "&amp;CHAR(10),""),IF((V44+V26)&gt;V8," * "&amp;$B$44&amp;" , "&amp;$C44&amp;" + "&amp;$B$26&amp;" , "&amp;$C26&amp;"  For age "&amp;$Q$6&amp;" "&amp;$R$7&amp;" is more than "&amp;$B$8&amp;" , "&amp;$C8&amp;" "&amp;CHAR(10),""),IF((W44+W26)&gt;W8," * "&amp;$B$44&amp;" , "&amp;$C44&amp;" + "&amp;$B$26&amp;" , "&amp;$C26&amp;"  For age "&amp;$S$6&amp;" "&amp;$S$7&amp;" is more than "&amp;$B$8&amp;" , "&amp;$C8&amp;" "&amp;CHAR(10),""),IF((X44+X26)&gt;X8," * "&amp;$B$44&amp;" , "&amp;$C44&amp;" + "&amp;$B$26&amp;" , "&amp;$C26&amp;"  For age "&amp;$S$6&amp;" "&amp;$T$7&amp;" is more than "&amp;$B$8&amp;" , "&amp;$C8&amp;" "&amp;CHAR(10),""),IF((Y44+Y26)&gt;Y8," * "&amp;$B$44&amp;" , "&amp;$C44&amp;" + "&amp;$B$26&amp;" , "&amp;$C26&amp;"  For age "&amp;$U$6&amp;" "&amp;$U$7&amp;" is more than "&amp;$B$8&amp;" , "&amp;$C8&amp;" "&amp;CHAR(10),""),IF((Z44+Z26)&gt;Z8," * "&amp;$B$44&amp;" , "&amp;$C44&amp;" + "&amp;$B$26&amp;" , "&amp;$C26&amp;"  For age "&amp;$U$6&amp;" "&amp;$V$7&amp;" is more than "&amp;$B$8&amp;" , "&amp;$C8&amp;" "&amp;CHAR(10),""),IF((AA44+AA26)&gt;AA8," * "&amp;$B$44&amp;" , "&amp;$C44&amp;" + "&amp;$B$26&amp;" , "&amp;$C26&amp;"  For age "&amp;$W$6&amp;" "&amp;$W$7&amp;" is more than "&amp;$B$8&amp;" , "&amp;$C8&amp;" "&amp;CHAR(10),""),IF((AB44+AB26)&gt;AB8," * "&amp;$B$44&amp;" , "&amp;$C44&amp;" + "&amp;$B$26&amp;" , "&amp;$C26&amp;"  For age "&amp;$W$6&amp;" "&amp;$X$7&amp;" is more than "&amp;$B$8&amp;" , "&amp;$C8&amp;" "&amp;CHAR(10),""),IF((AC44+AC26)&gt;AC8," * "&amp;$B$44&amp;" , "&amp;$C44&amp;" + "&amp;$B$26&amp;" , "&amp;$C26&amp;"  For age "&amp;$Y$6&amp;" "&amp;$Y$7&amp;" is more than "&amp;$B$8&amp;" , "&amp;$C8&amp;" "&amp;CHAR(10),""),IF((AD44+AD26)&gt;AD8," * "&amp;$B$44&amp;" , "&amp;$C44&amp;" + "&amp;$B$26&amp;" , "&amp;$C26&amp;"  For age "&amp;$Y$6&amp;" "&amp;$Z$7&amp;" is more than "&amp;$B$8&amp;" , "&amp;$C8&amp;" "&amp;CHAR(10),""),IF((AE44+AE26)&gt;AE8," * "&amp;$B$44&amp;" , "&amp;$C44&amp;" + "&amp;$B$26&amp;" , "&amp;$C26&amp;"  For age "&amp;$AA$6&amp;" "&amp;$AA$7&amp;" is more than "&amp;$B$8&amp;" , "&amp;$C8&amp;" "&amp;CHAR(10),""),IF((AF44+AF26)&gt;AF8," * "&amp;$B$44&amp;" , "&amp;$C44&amp;" + "&amp;$B$26&amp;" , "&amp;$C26&amp;"  For age "&amp;$AA$6&amp;" "&amp;$AB$7&amp;" is more than "&amp;$B$8&amp;" , "&amp;$C8&amp;" "&amp;CHAR(10),""))</f>
        <v/>
      </c>
      <c r="AK44" s="380" t="str">
        <f>CONCATENATE(AJ44,AJ45,AJ46,AJ47,AJ48,AJ49,AJ50,AJ51,AJ52,AJ53,AJ54,AJ55,AJ56,AJ57,AJ58,AJ59,AJ60,AJ61)</f>
        <v/>
      </c>
    </row>
    <row r="45" spans="1:37" ht="36.6" customHeight="1" thickBot="1" x14ac:dyDescent="0.75">
      <c r="A45" s="36"/>
      <c r="B45" s="346"/>
      <c r="C45" s="149" t="s">
        <v>946</v>
      </c>
      <c r="D45" s="158" t="s">
        <v>171</v>
      </c>
      <c r="E45" s="135"/>
      <c r="F45" s="135"/>
      <c r="G45" s="135"/>
      <c r="H45" s="135"/>
      <c r="I45" s="135"/>
      <c r="J45" s="135"/>
      <c r="K45" s="135"/>
      <c r="L45" s="135"/>
      <c r="M45" s="140"/>
      <c r="N45" s="139"/>
      <c r="O45" s="140"/>
      <c r="P45" s="139"/>
      <c r="Q45" s="140"/>
      <c r="R45" s="140"/>
      <c r="S45" s="118"/>
      <c r="T45" s="119"/>
      <c r="U45" s="118"/>
      <c r="V45" s="119"/>
      <c r="W45" s="118"/>
      <c r="X45" s="119"/>
      <c r="Y45" s="118"/>
      <c r="Z45" s="119"/>
      <c r="AA45" s="118"/>
      <c r="AB45" s="119"/>
      <c r="AC45" s="17"/>
      <c r="AD45" s="17"/>
      <c r="AE45" s="17"/>
      <c r="AF45" s="17"/>
      <c r="AG45" s="17"/>
      <c r="AH45" s="17"/>
      <c r="AI45" s="25">
        <f t="shared" si="0"/>
        <v>0</v>
      </c>
      <c r="AJ45" t="str">
        <f t="shared" ref="AJ45:AJ52" si="6">CONCATENATE(IF((I45+I27)&gt;I9," * "&amp;$B$44&amp;" , "&amp;$C45&amp;" + "&amp;$B$26&amp;" , "&amp;$C27&amp;"  For age "&amp;$E$6&amp;" "&amp;$E$7&amp;" is more than "&amp;$B$8&amp;" , "&amp;$C9&amp;" "&amp;CHAR(10),""),IF((J45+J27)&gt;J9," * "&amp;$B$44&amp;" , "&amp;$C45&amp;" + "&amp;$B$26&amp;" , "&amp;$C27&amp;"  For age "&amp;$E$6&amp;" "&amp;$F$7&amp;" is more than "&amp;$B$8&amp;" , "&amp;$C9&amp;" "&amp;CHAR(10),""),IF((K45+K27)&gt;K9," * "&amp;$B$44&amp;" , "&amp;$C45&amp;" + "&amp;$B$26&amp;" , "&amp;$C27&amp;"  For age "&amp;$G$6&amp;" "&amp;$G$7&amp;" is more than "&amp;$B$8&amp;" , "&amp;$C9&amp;" "&amp;CHAR(10),""),IF((L45+L27)&gt;L9," * "&amp;$B$44&amp;" , "&amp;$C45&amp;" + "&amp;$B$26&amp;" , "&amp;$C27&amp;"  For age "&amp;$G$6&amp;" "&amp;$H$7&amp;" is more than "&amp;$B$8&amp;" , "&amp;$C9&amp;" "&amp;CHAR(10),""),IF((M45+M27)&gt;M9," * "&amp;$B$44&amp;" , "&amp;$C45&amp;" + "&amp;$B$26&amp;" , "&amp;$C27&amp;"  For age "&amp;$I$6&amp;" "&amp;$I$7&amp;" is more than "&amp;$B$8&amp;" , "&amp;$C9&amp;" "&amp;CHAR(10),""),IF((N45+N27)&gt;N9," * "&amp;$B$44&amp;" , "&amp;$C45&amp;" + "&amp;$B$26&amp;" , "&amp;$C27&amp;"  For age "&amp;$I$6&amp;" "&amp;$J$7&amp;" is more than "&amp;$B$8&amp;" , "&amp;$C9&amp;" "&amp;CHAR(10),""),IF((O45+O27)&gt;O9," * "&amp;$B$44&amp;" , "&amp;$C45&amp;" + "&amp;$B$26&amp;" , "&amp;$C27&amp;"  For age "&amp;$K$6&amp;" "&amp;$K$7&amp;" is more than "&amp;$B$8&amp;" , "&amp;$C9&amp;" "&amp;CHAR(10),""),IF((P45+P27)&gt;P9," * "&amp;$B$44&amp;" , "&amp;$C45&amp;" + "&amp;$B$26&amp;" , "&amp;$C27&amp;"  For age "&amp;$K$6&amp;" "&amp;$L$7&amp;" is more than "&amp;$B$8&amp;" , "&amp;$C9&amp;" "&amp;CHAR(10),""),IF((Q45+Q27)&gt;Q9," * "&amp;$B$44&amp;" , "&amp;$C45&amp;" + "&amp;$B$26&amp;" , "&amp;$C27&amp;"  For age "&amp;$M$6&amp;" "&amp;$M$7&amp;" is more than "&amp;$B$8&amp;" , "&amp;$C9&amp;" "&amp;CHAR(10),""),IF((R45+R27)&gt;R9," * "&amp;$B$44&amp;" , "&amp;$C45&amp;" + "&amp;$B$26&amp;" , "&amp;$C27&amp;"  For age "&amp;$M$6&amp;" "&amp;$N$7&amp;" is more than "&amp;$B$8&amp;" , "&amp;$C9&amp;" "&amp;CHAR(10),""),IF((S45+S27)&gt;S9," * "&amp;$B$44&amp;" , "&amp;$C45&amp;" + "&amp;$B$26&amp;" , "&amp;$C27&amp;"  For age "&amp;$O$6&amp;" "&amp;$O$7&amp;" is more than "&amp;$B$8&amp;" , "&amp;$C9&amp;" "&amp;CHAR(10),""),IF((T45+T27)&gt;T9," * "&amp;$B$44&amp;" , "&amp;$C45&amp;" + "&amp;$B$26&amp;" , "&amp;$C27&amp;"  For age "&amp;$O$6&amp;" "&amp;$P$7&amp;" is more than "&amp;$B$8&amp;" , "&amp;$C9&amp;" "&amp;CHAR(10),""),IF((U45+U27)&gt;U9," * "&amp;$B$44&amp;" , "&amp;$C45&amp;" + "&amp;$B$26&amp;" , "&amp;$C27&amp;"  For age "&amp;$Q$6&amp;" "&amp;$Q$7&amp;" is more than "&amp;$B$8&amp;" , "&amp;$C9&amp;" "&amp;CHAR(10),""),IF((V45+V27)&gt;V9," * "&amp;$B$44&amp;" , "&amp;$C45&amp;" + "&amp;$B$26&amp;" , "&amp;$C27&amp;"  For age "&amp;$Q$6&amp;" "&amp;$R$7&amp;" is more than "&amp;$B$8&amp;" , "&amp;$C9&amp;" "&amp;CHAR(10),""),IF((W45+W27)&gt;W9," * "&amp;$B$44&amp;" , "&amp;$C45&amp;" + "&amp;$B$26&amp;" , "&amp;$C27&amp;"  For age "&amp;$S$6&amp;" "&amp;$S$7&amp;" is more than "&amp;$B$8&amp;" , "&amp;$C9&amp;" "&amp;CHAR(10),""),IF((X45+X27)&gt;X9," * "&amp;$B$44&amp;" , "&amp;$C45&amp;" + "&amp;$B$26&amp;" , "&amp;$C27&amp;"  For age "&amp;$S$6&amp;" "&amp;$T$7&amp;" is more than "&amp;$B$8&amp;" , "&amp;$C9&amp;" "&amp;CHAR(10),""),IF((Y45+Y27)&gt;Y9," * "&amp;$B$44&amp;" , "&amp;$C45&amp;" + "&amp;$B$26&amp;" , "&amp;$C27&amp;"  For age "&amp;$U$6&amp;" "&amp;$U$7&amp;" is more than "&amp;$B$8&amp;" , "&amp;$C9&amp;" "&amp;CHAR(10),""),IF((Z45+Z27)&gt;Z9," * "&amp;$B$44&amp;" , "&amp;$C45&amp;" + "&amp;$B$26&amp;" , "&amp;$C27&amp;"  For age "&amp;$U$6&amp;" "&amp;$V$7&amp;" is more than "&amp;$B$8&amp;" , "&amp;$C9&amp;" "&amp;CHAR(10),""),IF((AA45+AA27)&gt;AA9," * "&amp;$B$44&amp;" , "&amp;$C45&amp;" + "&amp;$B$26&amp;" , "&amp;$C27&amp;"  For age "&amp;$W$6&amp;" "&amp;$W$7&amp;" is more than "&amp;$B$8&amp;" , "&amp;$C9&amp;" "&amp;CHAR(10),""),IF((AB45+AB27)&gt;AB9," * "&amp;$B$44&amp;" , "&amp;$C45&amp;" + "&amp;$B$26&amp;" , "&amp;$C27&amp;"  For age "&amp;$W$6&amp;" "&amp;$X$7&amp;" is more than "&amp;$B$8&amp;" , "&amp;$C9&amp;" "&amp;CHAR(10),""),IF((AC45+AC27)&gt;AC9," * "&amp;$B$44&amp;" , "&amp;$C45&amp;" + "&amp;$B$26&amp;" , "&amp;$C27&amp;"  For age "&amp;$Y$6&amp;" "&amp;$Y$7&amp;" is more than "&amp;$B$8&amp;" , "&amp;$C9&amp;" "&amp;CHAR(10),""),IF((AD45+AD27)&gt;AD9," * "&amp;$B$44&amp;" , "&amp;$C45&amp;" + "&amp;$B$26&amp;" , "&amp;$C27&amp;"  For age "&amp;$Y$6&amp;" "&amp;$Z$7&amp;" is more than "&amp;$B$8&amp;" , "&amp;$C9&amp;" "&amp;CHAR(10),""),IF((AE45+AE27)&gt;AE9," * "&amp;$B$44&amp;" , "&amp;$C45&amp;" + "&amp;$B$26&amp;" , "&amp;$C27&amp;"  For age "&amp;$AA$6&amp;" "&amp;$AA$7&amp;" is more than "&amp;$B$8&amp;" , "&amp;$C9&amp;" "&amp;CHAR(10),""),IF((AF45+AF27)&gt;AF9," * "&amp;$B$44&amp;" , "&amp;$C45&amp;" + "&amp;$B$26&amp;" , "&amp;$C27&amp;"  For age "&amp;$AA$6&amp;" "&amp;$AB$7&amp;" is more than "&amp;$B$8&amp;" , "&amp;$C9&amp;" "&amp;CHAR(10),""))</f>
        <v/>
      </c>
      <c r="AK45" s="381"/>
    </row>
    <row r="46" spans="1:37" ht="36.6" customHeight="1" thickBot="1" x14ac:dyDescent="0.75">
      <c r="A46" s="36"/>
      <c r="B46" s="346"/>
      <c r="C46" s="149" t="s">
        <v>949</v>
      </c>
      <c r="D46" s="158" t="s">
        <v>172</v>
      </c>
      <c r="E46" s="135"/>
      <c r="F46" s="135"/>
      <c r="G46" s="135"/>
      <c r="H46" s="135"/>
      <c r="I46" s="135"/>
      <c r="J46" s="135"/>
      <c r="K46" s="135"/>
      <c r="L46" s="135"/>
      <c r="M46" s="139"/>
      <c r="N46" s="140"/>
      <c r="O46" s="139"/>
      <c r="P46" s="140"/>
      <c r="Q46" s="139"/>
      <c r="R46" s="140"/>
      <c r="S46" s="119"/>
      <c r="T46" s="118"/>
      <c r="U46" s="119"/>
      <c r="V46" s="118"/>
      <c r="W46" s="119"/>
      <c r="X46" s="118"/>
      <c r="Y46" s="119"/>
      <c r="Z46" s="118"/>
      <c r="AA46" s="119"/>
      <c r="AB46" s="118"/>
      <c r="AC46" s="17"/>
      <c r="AD46" s="17"/>
      <c r="AE46" s="17"/>
      <c r="AF46" s="17"/>
      <c r="AG46" s="17"/>
      <c r="AH46" s="17"/>
      <c r="AI46" s="25">
        <f t="shared" si="0"/>
        <v>0</v>
      </c>
      <c r="AJ46" t="str">
        <f t="shared" si="6"/>
        <v/>
      </c>
      <c r="AK46" s="381"/>
    </row>
    <row r="47" spans="1:37" ht="36.6" customHeight="1" thickBot="1" x14ac:dyDescent="0.75">
      <c r="A47" s="36"/>
      <c r="B47" s="346"/>
      <c r="C47" s="149" t="s">
        <v>94</v>
      </c>
      <c r="D47" s="158" t="s">
        <v>173</v>
      </c>
      <c r="E47" s="135"/>
      <c r="F47" s="135"/>
      <c r="G47" s="135"/>
      <c r="H47" s="135"/>
      <c r="I47" s="135"/>
      <c r="J47" s="135"/>
      <c r="K47" s="135"/>
      <c r="L47" s="135"/>
      <c r="M47" s="139"/>
      <c r="N47" s="140"/>
      <c r="O47" s="139"/>
      <c r="P47" s="140"/>
      <c r="Q47" s="139"/>
      <c r="R47" s="140"/>
      <c r="S47" s="119"/>
      <c r="T47" s="118"/>
      <c r="U47" s="119"/>
      <c r="V47" s="118"/>
      <c r="W47" s="119"/>
      <c r="X47" s="118"/>
      <c r="Y47" s="119"/>
      <c r="Z47" s="118"/>
      <c r="AA47" s="119"/>
      <c r="AB47" s="118"/>
      <c r="AC47" s="17"/>
      <c r="AD47" s="17"/>
      <c r="AE47" s="17"/>
      <c r="AF47" s="17"/>
      <c r="AG47" s="17"/>
      <c r="AH47" s="17"/>
      <c r="AI47" s="25">
        <f t="shared" si="0"/>
        <v>0</v>
      </c>
      <c r="AJ47" t="str">
        <f t="shared" si="6"/>
        <v/>
      </c>
      <c r="AK47" s="381"/>
    </row>
    <row r="48" spans="1:37" ht="36.6" customHeight="1" thickBot="1" x14ac:dyDescent="0.75">
      <c r="A48" s="36"/>
      <c r="B48" s="346"/>
      <c r="C48" s="149" t="s">
        <v>947</v>
      </c>
      <c r="D48" s="158" t="s">
        <v>174</v>
      </c>
      <c r="E48" s="135"/>
      <c r="F48" s="135"/>
      <c r="G48" s="135"/>
      <c r="H48" s="135"/>
      <c r="I48" s="135"/>
      <c r="J48" s="135"/>
      <c r="K48" s="135"/>
      <c r="L48" s="135"/>
      <c r="M48" s="140"/>
      <c r="N48" s="139"/>
      <c r="O48" s="140"/>
      <c r="P48" s="139"/>
      <c r="Q48" s="140"/>
      <c r="R48" s="139"/>
      <c r="S48" s="118"/>
      <c r="T48" s="119"/>
      <c r="U48" s="118"/>
      <c r="V48" s="119"/>
      <c r="W48" s="118"/>
      <c r="X48" s="119"/>
      <c r="Y48" s="118"/>
      <c r="Z48" s="119"/>
      <c r="AA48" s="118"/>
      <c r="AB48" s="119"/>
      <c r="AC48" s="17"/>
      <c r="AD48" s="17"/>
      <c r="AE48" s="17"/>
      <c r="AF48" s="17"/>
      <c r="AG48" s="17"/>
      <c r="AH48" s="17"/>
      <c r="AI48" s="25">
        <f t="shared" si="0"/>
        <v>0</v>
      </c>
      <c r="AJ48" t="str">
        <f t="shared" si="6"/>
        <v/>
      </c>
      <c r="AK48" s="381"/>
    </row>
    <row r="49" spans="1:37" ht="36.6" customHeight="1" thickBot="1" x14ac:dyDescent="0.75">
      <c r="A49" s="36"/>
      <c r="B49" s="346"/>
      <c r="C49" s="149" t="s">
        <v>950</v>
      </c>
      <c r="D49" s="158" t="s">
        <v>175</v>
      </c>
      <c r="E49" s="135"/>
      <c r="F49" s="135"/>
      <c r="G49" s="135"/>
      <c r="H49" s="135"/>
      <c r="I49" s="135"/>
      <c r="J49" s="135"/>
      <c r="K49" s="135"/>
      <c r="L49" s="135"/>
      <c r="M49" s="139"/>
      <c r="N49" s="139"/>
      <c r="O49" s="139"/>
      <c r="P49" s="139"/>
      <c r="Q49" s="139"/>
      <c r="R49" s="139"/>
      <c r="S49" s="119"/>
      <c r="T49" s="119"/>
      <c r="U49" s="119"/>
      <c r="V49" s="119"/>
      <c r="W49" s="119"/>
      <c r="X49" s="119"/>
      <c r="Y49" s="119"/>
      <c r="Z49" s="119"/>
      <c r="AA49" s="119"/>
      <c r="AB49" s="119"/>
      <c r="AC49" s="17"/>
      <c r="AD49" s="17"/>
      <c r="AE49" s="17"/>
      <c r="AF49" s="17"/>
      <c r="AG49" s="17"/>
      <c r="AH49" s="17"/>
      <c r="AI49" s="25">
        <f t="shared" si="0"/>
        <v>0</v>
      </c>
      <c r="AJ49" t="str">
        <f t="shared" si="6"/>
        <v/>
      </c>
      <c r="AK49" s="381"/>
    </row>
    <row r="50" spans="1:37" ht="36.6" customHeight="1" thickBot="1" x14ac:dyDescent="0.75">
      <c r="A50" s="36"/>
      <c r="B50" s="346"/>
      <c r="C50" s="149" t="s">
        <v>95</v>
      </c>
      <c r="D50" s="158" t="s">
        <v>176</v>
      </c>
      <c r="E50" s="135"/>
      <c r="F50" s="135"/>
      <c r="G50" s="135"/>
      <c r="H50" s="135"/>
      <c r="I50" s="135"/>
      <c r="J50" s="135"/>
      <c r="K50" s="135"/>
      <c r="L50" s="135"/>
      <c r="M50" s="139"/>
      <c r="N50" s="139"/>
      <c r="O50" s="139"/>
      <c r="P50" s="139"/>
      <c r="Q50" s="139"/>
      <c r="R50" s="139"/>
      <c r="S50" s="119"/>
      <c r="T50" s="119"/>
      <c r="U50" s="119"/>
      <c r="V50" s="119"/>
      <c r="W50" s="119"/>
      <c r="X50" s="119"/>
      <c r="Y50" s="119"/>
      <c r="Z50" s="119"/>
      <c r="AA50" s="119"/>
      <c r="AB50" s="119"/>
      <c r="AC50" s="17"/>
      <c r="AD50" s="17"/>
      <c r="AE50" s="17"/>
      <c r="AF50" s="17"/>
      <c r="AG50" s="17"/>
      <c r="AH50" s="17"/>
      <c r="AI50" s="25">
        <f t="shared" si="0"/>
        <v>0</v>
      </c>
      <c r="AJ50" t="str">
        <f t="shared" si="6"/>
        <v/>
      </c>
      <c r="AK50" s="381"/>
    </row>
    <row r="51" spans="1:37" ht="36.6" customHeight="1" thickBot="1" x14ac:dyDescent="0.75">
      <c r="A51" s="36"/>
      <c r="B51" s="346"/>
      <c r="C51" s="149" t="s">
        <v>96</v>
      </c>
      <c r="D51" s="158" t="s">
        <v>177</v>
      </c>
      <c r="E51" s="135"/>
      <c r="F51" s="135"/>
      <c r="G51" s="135"/>
      <c r="H51" s="135"/>
      <c r="I51" s="135"/>
      <c r="J51" s="135"/>
      <c r="K51" s="135"/>
      <c r="L51" s="135"/>
      <c r="M51" s="139"/>
      <c r="N51" s="139"/>
      <c r="O51" s="139"/>
      <c r="P51" s="139"/>
      <c r="Q51" s="139"/>
      <c r="R51" s="139"/>
      <c r="S51" s="119"/>
      <c r="T51" s="119"/>
      <c r="U51" s="119"/>
      <c r="V51" s="119"/>
      <c r="W51" s="119"/>
      <c r="X51" s="119"/>
      <c r="Y51" s="119"/>
      <c r="Z51" s="119"/>
      <c r="AA51" s="119"/>
      <c r="AB51" s="119"/>
      <c r="AC51" s="17"/>
      <c r="AD51" s="17"/>
      <c r="AE51" s="17"/>
      <c r="AF51" s="17"/>
      <c r="AG51" s="17"/>
      <c r="AH51" s="17"/>
      <c r="AI51" s="25">
        <f t="shared" si="0"/>
        <v>0</v>
      </c>
      <c r="AJ51" t="str">
        <f t="shared" si="6"/>
        <v/>
      </c>
      <c r="AK51" s="381"/>
    </row>
    <row r="52" spans="1:37" ht="36.6" customHeight="1" thickBot="1" x14ac:dyDescent="0.75">
      <c r="A52" s="36"/>
      <c r="B52" s="347"/>
      <c r="C52" s="150" t="s">
        <v>948</v>
      </c>
      <c r="D52" s="159" t="s">
        <v>178</v>
      </c>
      <c r="E52" s="136"/>
      <c r="F52" s="136"/>
      <c r="G52" s="136"/>
      <c r="H52" s="136"/>
      <c r="I52" s="136"/>
      <c r="J52" s="136"/>
      <c r="K52" s="136"/>
      <c r="L52" s="136"/>
      <c r="M52" s="142"/>
      <c r="N52" s="139"/>
      <c r="O52" s="142"/>
      <c r="P52" s="139"/>
      <c r="Q52" s="142"/>
      <c r="R52" s="139"/>
      <c r="S52" s="124"/>
      <c r="T52" s="125"/>
      <c r="U52" s="124"/>
      <c r="V52" s="125"/>
      <c r="W52" s="124"/>
      <c r="X52" s="125"/>
      <c r="Y52" s="124"/>
      <c r="Z52" s="125"/>
      <c r="AA52" s="124"/>
      <c r="AB52" s="125"/>
      <c r="AC52" s="43"/>
      <c r="AD52" s="43"/>
      <c r="AE52" s="43"/>
      <c r="AF52" s="43"/>
      <c r="AG52" s="43"/>
      <c r="AH52" s="43"/>
      <c r="AI52" s="54">
        <f t="shared" si="0"/>
        <v>0</v>
      </c>
      <c r="AJ52" t="str">
        <f t="shared" si="6"/>
        <v/>
      </c>
      <c r="AK52" s="381"/>
    </row>
    <row r="53" spans="1:37" ht="36.6" customHeight="1" thickBot="1" x14ac:dyDescent="0.75">
      <c r="A53" s="36"/>
      <c r="B53" s="345" t="s">
        <v>100</v>
      </c>
      <c r="C53" s="148" t="s">
        <v>945</v>
      </c>
      <c r="D53" s="157" t="s">
        <v>179</v>
      </c>
      <c r="E53" s="134"/>
      <c r="F53" s="134"/>
      <c r="G53" s="134"/>
      <c r="H53" s="134"/>
      <c r="I53" s="134"/>
      <c r="J53" s="134"/>
      <c r="K53" s="134"/>
      <c r="L53" s="134"/>
      <c r="M53" s="276"/>
      <c r="N53" s="276"/>
      <c r="O53" s="276"/>
      <c r="P53" s="276"/>
      <c r="Q53" s="276"/>
      <c r="R53" s="276"/>
      <c r="S53" s="115"/>
      <c r="T53" s="115"/>
      <c r="U53" s="115"/>
      <c r="V53" s="115"/>
      <c r="W53" s="115"/>
      <c r="X53" s="115"/>
      <c r="Y53" s="115"/>
      <c r="Z53" s="115"/>
      <c r="AA53" s="115"/>
      <c r="AB53" s="115"/>
      <c r="AC53" s="42"/>
      <c r="AD53" s="42"/>
      <c r="AE53" s="42"/>
      <c r="AF53" s="42"/>
      <c r="AG53" s="42"/>
      <c r="AH53" s="42"/>
      <c r="AI53" s="25">
        <f t="shared" si="0"/>
        <v>0</v>
      </c>
      <c r="AJ53" t="str">
        <f>CONCATENATE(IF(I62&gt;I53," * "&amp;$B$62&amp;" , "&amp;$C62&amp;"  For age "&amp;$E$6&amp;" "&amp;$E$7&amp;" is more than "&amp;$B$53&amp;" , "&amp;$C53&amp;" "&amp;CHAR(10),""),IF(J62&gt;J53," * "&amp;$B$62&amp;" , "&amp;$C62&amp;"  For age "&amp;$E$6&amp;" "&amp;$F$7&amp;" is more than "&amp;$B$53&amp;" , "&amp;$C53&amp;" "&amp;CHAR(10),""),IF(K62&gt;K53," * "&amp;$B$62&amp;" , "&amp;$C62&amp;"  For age "&amp;$G$6&amp;" "&amp;$G$7&amp;" is more than "&amp;$B$53&amp;" , "&amp;$C53&amp;" "&amp;CHAR(10),""),IF(L62&gt;L53," * "&amp;$B$62&amp;" , "&amp;$C62&amp;"  For age "&amp;$G$6&amp;" "&amp;$H$7&amp;" is more than "&amp;$B$53&amp;" , "&amp;$C53&amp;" "&amp;CHAR(10),""),IF(M62&gt;M53," * "&amp;$B$62&amp;" , "&amp;$C62&amp;"  For age "&amp;$I$6&amp;" "&amp;$I$7&amp;" is more than "&amp;$B$53&amp;" , "&amp;$C53&amp;" "&amp;CHAR(10),""),IF(N62&gt;N53," * "&amp;$B$62&amp;" , "&amp;$C62&amp;"  For age "&amp;$I$6&amp;" "&amp;$J$7&amp;" is more than "&amp;$B$53&amp;" , "&amp;$C53&amp;" "&amp;CHAR(10),""),IF(O62&gt;O53," * "&amp;$B$62&amp;" , "&amp;$C62&amp;"  For age "&amp;$K$6&amp;" "&amp;$K$7&amp;" is more than "&amp;$B$53&amp;" , "&amp;$C53&amp;" "&amp;CHAR(10),""),IF(P62&gt;P53," * "&amp;$B$62&amp;" , "&amp;$C62&amp;"  For age "&amp;$K$6&amp;" "&amp;$L$7&amp;" is more than "&amp;$B$53&amp;" , "&amp;$C53&amp;" "&amp;CHAR(10),""),IF(Q62&gt;Q53," * "&amp;$B$62&amp;" , "&amp;$C62&amp;"  For age "&amp;$M$6&amp;" "&amp;$M$7&amp;" is more than "&amp;$B$53&amp;" , "&amp;$C53&amp;" "&amp;CHAR(10),""),IF(R62&gt;R53," * "&amp;$B$62&amp;" , "&amp;$C62&amp;"  For age "&amp;$M$6&amp;" "&amp;$N$7&amp;" is more than "&amp;$B$53&amp;" , "&amp;$C53&amp;" "&amp;CHAR(10),""),IF(S62&gt;S53," * "&amp;$B$62&amp;" , "&amp;$C62&amp;"  For age "&amp;$O$6&amp;" "&amp;$O$7&amp;" is more than "&amp;$B$53&amp;" , "&amp;$C53&amp;" "&amp;CHAR(10),""),IF(T62&gt;T53," * "&amp;$B$62&amp;" , "&amp;$C62&amp;"  For age "&amp;$O$6&amp;" "&amp;$P$7&amp;" is more than "&amp;$B$53&amp;" , "&amp;$C53&amp;" "&amp;CHAR(10),""),IF(U62&gt;U53," * "&amp;$B$62&amp;" , "&amp;$C62&amp;"  For age "&amp;$Q$6&amp;" "&amp;$Q$7&amp;" is more than "&amp;$B$53&amp;" , "&amp;$C53&amp;" "&amp;CHAR(10),""),IF(V62&gt;V53," * "&amp;$B$62&amp;" , "&amp;$C62&amp;"  For age "&amp;$Q$6&amp;" "&amp;$R$7&amp;" is more than "&amp;$B$53&amp;" , "&amp;$C53&amp;" "&amp;CHAR(10),""),IF(W62&gt;W53," * "&amp;$B$62&amp;" , "&amp;$C62&amp;"  For age "&amp;$S$6&amp;" "&amp;$S$7&amp;" is more than "&amp;$B$53&amp;" , "&amp;$C53&amp;" "&amp;CHAR(10),""),IF(X62&gt;X53," * "&amp;$B$62&amp;" , "&amp;$C62&amp;"  For age "&amp;$S$6&amp;" "&amp;$T$7&amp;" is more than "&amp;$B$53&amp;" , "&amp;$C53&amp;" "&amp;CHAR(10),""),IF(Y62&gt;Y53," * "&amp;$B$62&amp;" , "&amp;$C62&amp;"  For age "&amp;$U$6&amp;" "&amp;$U$7&amp;" is more than "&amp;$B$53&amp;" , "&amp;$C53&amp;" "&amp;CHAR(10),""),IF(Z62&gt;Z53," * "&amp;$B$62&amp;" , "&amp;$C62&amp;"  For age "&amp;$U$6&amp;" "&amp;$V$7&amp;" is more than "&amp;$B$53&amp;" , "&amp;$C53&amp;" "&amp;CHAR(10),""),IF(AA62&gt;AA53," * "&amp;$B$62&amp;" , "&amp;$C62&amp;"  For age "&amp;$W$6&amp;" "&amp;$W$7&amp;" is more than "&amp;$B$53&amp;" , "&amp;$C53&amp;" "&amp;CHAR(10),""),IF(AB62&gt;AB53," * "&amp;$B$62&amp;" , "&amp;$C62&amp;"  For age "&amp;$W$6&amp;" "&amp;$X$7&amp;" is more than "&amp;$B$53&amp;" , "&amp;$C53&amp;" "&amp;CHAR(10),""),IF(AC62&gt;AC53," * "&amp;$B$62&amp;" , "&amp;$C62&amp;"  For age "&amp;$Y$6&amp;" "&amp;$Y$7&amp;" is more than "&amp;$B$53&amp;" , "&amp;$C53&amp;" "&amp;CHAR(10),""),IF(AD62&gt;AD53," * "&amp;$B$62&amp;" , "&amp;$C62&amp;"  For age "&amp;$Y$6&amp;" "&amp;$Z$7&amp;" is more than "&amp;$B$53&amp;" , "&amp;$C53&amp;" "&amp;CHAR(10),""),IF(AE62&gt;AE53," * "&amp;$B$62&amp;" , "&amp;$C62&amp;"  For age "&amp;$AA$6&amp;" "&amp;$AA$7&amp;" is more than "&amp;$B$53&amp;" , "&amp;$C53&amp;" "&amp;CHAR(10),""),IF(AF62&gt;AF53," * "&amp;$B$62&amp;" , "&amp;$C62&amp;"  For age "&amp;$AA$6&amp;" "&amp;$AB$7&amp;" is more than "&amp;$B$53&amp;" , "&amp;$C53&amp;" "&amp;CHAR(10),""))</f>
        <v/>
      </c>
      <c r="AK53" s="381"/>
    </row>
    <row r="54" spans="1:37" ht="36.6" customHeight="1" thickBot="1" x14ac:dyDescent="0.75">
      <c r="A54" s="36"/>
      <c r="B54" s="346"/>
      <c r="C54" s="149" t="s">
        <v>946</v>
      </c>
      <c r="D54" s="158" t="s">
        <v>180</v>
      </c>
      <c r="E54" s="135"/>
      <c r="F54" s="135"/>
      <c r="G54" s="135"/>
      <c r="H54" s="135"/>
      <c r="I54" s="135"/>
      <c r="J54" s="135"/>
      <c r="K54" s="135"/>
      <c r="L54" s="135"/>
      <c r="M54" s="140"/>
      <c r="N54" s="139"/>
      <c r="O54" s="140"/>
      <c r="P54" s="139"/>
      <c r="Q54" s="140"/>
      <c r="R54" s="140"/>
      <c r="S54" s="118"/>
      <c r="T54" s="119"/>
      <c r="U54" s="118"/>
      <c r="V54" s="119"/>
      <c r="W54" s="118"/>
      <c r="X54" s="119"/>
      <c r="Y54" s="118"/>
      <c r="Z54" s="119"/>
      <c r="AA54" s="118"/>
      <c r="AB54" s="119"/>
      <c r="AC54" s="17"/>
      <c r="AD54" s="17"/>
      <c r="AE54" s="17"/>
      <c r="AF54" s="17"/>
      <c r="AG54" s="17"/>
      <c r="AH54" s="17"/>
      <c r="AI54" s="25">
        <f t="shared" si="0"/>
        <v>0</v>
      </c>
      <c r="AJ54" t="str">
        <f t="shared" ref="AJ54:AJ61" si="7">CONCATENATE(IF(I63&gt;I54," * "&amp;$B$62&amp;" , "&amp;$C63&amp;"  For age "&amp;$E$6&amp;" "&amp;$E$7&amp;" is more than "&amp;$B$53&amp;" , "&amp;$C54&amp;" "&amp;CHAR(10),""),IF(J63&gt;J54," * "&amp;$B$62&amp;" , "&amp;$C63&amp;"  For age "&amp;$E$6&amp;" "&amp;$F$7&amp;" is more than "&amp;$B$53&amp;" , "&amp;$C54&amp;" "&amp;CHAR(10),""),IF(K63&gt;K54," * "&amp;$B$62&amp;" , "&amp;$C63&amp;"  For age "&amp;$G$6&amp;" "&amp;$G$7&amp;" is more than "&amp;$B$53&amp;" , "&amp;$C54&amp;" "&amp;CHAR(10),""),IF(L63&gt;L54," * "&amp;$B$62&amp;" , "&amp;$C63&amp;"  For age "&amp;$G$6&amp;" "&amp;$H$7&amp;" is more than "&amp;$B$53&amp;" , "&amp;$C54&amp;" "&amp;CHAR(10),""),IF(M63&gt;M54," * "&amp;$B$62&amp;" , "&amp;$C63&amp;"  For age "&amp;$I$6&amp;" "&amp;$I$7&amp;" is more than "&amp;$B$53&amp;" , "&amp;$C54&amp;" "&amp;CHAR(10),""),IF(N63&gt;N54," * "&amp;$B$62&amp;" , "&amp;$C63&amp;"  For age "&amp;$I$6&amp;" "&amp;$J$7&amp;" is more than "&amp;$B$53&amp;" , "&amp;$C54&amp;" "&amp;CHAR(10),""),IF(O63&gt;O54," * "&amp;$B$62&amp;" , "&amp;$C63&amp;"  For age "&amp;$K$6&amp;" "&amp;$K$7&amp;" is more than "&amp;$B$53&amp;" , "&amp;$C54&amp;" "&amp;CHAR(10),""),IF(P63&gt;P54," * "&amp;$B$62&amp;" , "&amp;$C63&amp;"  For age "&amp;$K$6&amp;" "&amp;$L$7&amp;" is more than "&amp;$B$53&amp;" , "&amp;$C54&amp;" "&amp;CHAR(10),""),IF(Q63&gt;Q54," * "&amp;$B$62&amp;" , "&amp;$C63&amp;"  For age "&amp;$M$6&amp;" "&amp;$M$7&amp;" is more than "&amp;$B$53&amp;" , "&amp;$C54&amp;" "&amp;CHAR(10),""),IF(R63&gt;R54," * "&amp;$B$62&amp;" , "&amp;$C63&amp;"  For age "&amp;$M$6&amp;" "&amp;$N$7&amp;" is more than "&amp;$B$53&amp;" , "&amp;$C54&amp;" "&amp;CHAR(10),""),IF(S63&gt;S54," * "&amp;$B$62&amp;" , "&amp;$C63&amp;"  For age "&amp;$O$6&amp;" "&amp;$O$7&amp;" is more than "&amp;$B$53&amp;" , "&amp;$C54&amp;" "&amp;CHAR(10),""),IF(T63&gt;T54," * "&amp;$B$62&amp;" , "&amp;$C63&amp;"  For age "&amp;$O$6&amp;" "&amp;$P$7&amp;" is more than "&amp;$B$53&amp;" , "&amp;$C54&amp;" "&amp;CHAR(10),""),IF(U63&gt;U54," * "&amp;$B$62&amp;" , "&amp;$C63&amp;"  For age "&amp;$Q$6&amp;" "&amp;$Q$7&amp;" is more than "&amp;$B$53&amp;" , "&amp;$C54&amp;" "&amp;CHAR(10),""),IF(V63&gt;V54," * "&amp;$B$62&amp;" , "&amp;$C63&amp;"  For age "&amp;$Q$6&amp;" "&amp;$R$7&amp;" is more than "&amp;$B$53&amp;" , "&amp;$C54&amp;" "&amp;CHAR(10),""),IF(W63&gt;W54," * "&amp;$B$62&amp;" , "&amp;$C63&amp;"  For age "&amp;$S$6&amp;" "&amp;$S$7&amp;" is more than "&amp;$B$53&amp;" , "&amp;$C54&amp;" "&amp;CHAR(10),""),IF(X63&gt;X54," * "&amp;$B$62&amp;" , "&amp;$C63&amp;"  For age "&amp;$S$6&amp;" "&amp;$T$7&amp;" is more than "&amp;$B$53&amp;" , "&amp;$C54&amp;" "&amp;CHAR(10),""),IF(Y63&gt;Y54," * "&amp;$B$62&amp;" , "&amp;$C63&amp;"  For age "&amp;$U$6&amp;" "&amp;$U$7&amp;" is more than "&amp;$B$53&amp;" , "&amp;$C54&amp;" "&amp;CHAR(10),""),IF(Z63&gt;Z54," * "&amp;$B$62&amp;" , "&amp;$C63&amp;"  For age "&amp;$U$6&amp;" "&amp;$V$7&amp;" is more than "&amp;$B$53&amp;" , "&amp;$C54&amp;" "&amp;CHAR(10),""),IF(AA63&gt;AA54," * "&amp;$B$62&amp;" , "&amp;$C63&amp;"  For age "&amp;$W$6&amp;" "&amp;$W$7&amp;" is more than "&amp;$B$53&amp;" , "&amp;$C54&amp;" "&amp;CHAR(10),""),IF(AB63&gt;AB54," * "&amp;$B$62&amp;" , "&amp;$C63&amp;"  For age "&amp;$W$6&amp;" "&amp;$X$7&amp;" is more than "&amp;$B$53&amp;" , "&amp;$C54&amp;" "&amp;CHAR(10),""),IF(AC63&gt;AC54," * "&amp;$B$62&amp;" , "&amp;$C63&amp;"  For age "&amp;$Y$6&amp;" "&amp;$Y$7&amp;" is more than "&amp;$B$53&amp;" , "&amp;$C54&amp;" "&amp;CHAR(10),""),IF(AD63&gt;AD54," * "&amp;$B$62&amp;" , "&amp;$C63&amp;"  For age "&amp;$Y$6&amp;" "&amp;$Z$7&amp;" is more than "&amp;$B$53&amp;" , "&amp;$C54&amp;" "&amp;CHAR(10),""),IF(AE63&gt;AE54," * "&amp;$B$62&amp;" , "&amp;$C63&amp;"  For age "&amp;$AA$6&amp;" "&amp;$AA$7&amp;" is more than "&amp;$B$53&amp;" , "&amp;$C54&amp;" "&amp;CHAR(10),""),IF(AF63&gt;AF54," * "&amp;$B$62&amp;" , "&amp;$C63&amp;"  For age "&amp;$AA$6&amp;" "&amp;$AB$7&amp;" is more than "&amp;$B$53&amp;" , "&amp;$C54&amp;" "&amp;CHAR(10),""))</f>
        <v/>
      </c>
      <c r="AK54" s="381"/>
    </row>
    <row r="55" spans="1:37" ht="36.6" customHeight="1" thickBot="1" x14ac:dyDescent="0.75">
      <c r="A55" s="36"/>
      <c r="B55" s="346"/>
      <c r="C55" s="149" t="s">
        <v>949</v>
      </c>
      <c r="D55" s="158" t="s">
        <v>181</v>
      </c>
      <c r="E55" s="135"/>
      <c r="F55" s="135"/>
      <c r="G55" s="135"/>
      <c r="H55" s="135"/>
      <c r="I55" s="135"/>
      <c r="J55" s="135"/>
      <c r="K55" s="135"/>
      <c r="L55" s="135"/>
      <c r="M55" s="139"/>
      <c r="N55" s="140"/>
      <c r="O55" s="139"/>
      <c r="P55" s="140"/>
      <c r="Q55" s="139"/>
      <c r="R55" s="140"/>
      <c r="S55" s="119"/>
      <c r="T55" s="118"/>
      <c r="U55" s="119"/>
      <c r="V55" s="118"/>
      <c r="W55" s="119"/>
      <c r="X55" s="118"/>
      <c r="Y55" s="119"/>
      <c r="Z55" s="118"/>
      <c r="AA55" s="119"/>
      <c r="AB55" s="118"/>
      <c r="AC55" s="17"/>
      <c r="AD55" s="17"/>
      <c r="AE55" s="17"/>
      <c r="AF55" s="17"/>
      <c r="AG55" s="17"/>
      <c r="AH55" s="17"/>
      <c r="AI55" s="25">
        <f t="shared" si="0"/>
        <v>0</v>
      </c>
      <c r="AJ55" t="str">
        <f t="shared" si="7"/>
        <v/>
      </c>
      <c r="AK55" s="381"/>
    </row>
    <row r="56" spans="1:37" ht="36.6" customHeight="1" thickBot="1" x14ac:dyDescent="0.75">
      <c r="A56" s="36"/>
      <c r="B56" s="346"/>
      <c r="C56" s="149" t="s">
        <v>94</v>
      </c>
      <c r="D56" s="158" t="s">
        <v>182</v>
      </c>
      <c r="E56" s="135"/>
      <c r="F56" s="135"/>
      <c r="G56" s="135"/>
      <c r="H56" s="135"/>
      <c r="I56" s="135"/>
      <c r="J56" s="135"/>
      <c r="K56" s="135"/>
      <c r="L56" s="135"/>
      <c r="M56" s="139"/>
      <c r="N56" s="140"/>
      <c r="O56" s="139"/>
      <c r="P56" s="140"/>
      <c r="Q56" s="139"/>
      <c r="R56" s="140"/>
      <c r="S56" s="119"/>
      <c r="T56" s="118"/>
      <c r="U56" s="119"/>
      <c r="V56" s="118"/>
      <c r="W56" s="119"/>
      <c r="X56" s="118"/>
      <c r="Y56" s="119"/>
      <c r="Z56" s="118"/>
      <c r="AA56" s="119"/>
      <c r="AB56" s="118"/>
      <c r="AC56" s="17"/>
      <c r="AD56" s="17"/>
      <c r="AE56" s="17"/>
      <c r="AF56" s="17"/>
      <c r="AG56" s="17"/>
      <c r="AH56" s="17"/>
      <c r="AI56" s="25">
        <f t="shared" si="0"/>
        <v>0</v>
      </c>
      <c r="AJ56" t="str">
        <f t="shared" si="7"/>
        <v/>
      </c>
      <c r="AK56" s="381"/>
    </row>
    <row r="57" spans="1:37" ht="36.6" customHeight="1" thickBot="1" x14ac:dyDescent="0.75">
      <c r="A57" s="36"/>
      <c r="B57" s="346"/>
      <c r="C57" s="149" t="s">
        <v>947</v>
      </c>
      <c r="D57" s="158" t="s">
        <v>183</v>
      </c>
      <c r="E57" s="135"/>
      <c r="F57" s="135"/>
      <c r="G57" s="135"/>
      <c r="H57" s="135"/>
      <c r="I57" s="135"/>
      <c r="J57" s="135"/>
      <c r="K57" s="135"/>
      <c r="L57" s="135"/>
      <c r="M57" s="140"/>
      <c r="N57" s="139"/>
      <c r="O57" s="140"/>
      <c r="P57" s="139"/>
      <c r="Q57" s="140"/>
      <c r="R57" s="139"/>
      <c r="S57" s="118"/>
      <c r="T57" s="119"/>
      <c r="U57" s="118"/>
      <c r="V57" s="119"/>
      <c r="W57" s="118"/>
      <c r="X57" s="119"/>
      <c r="Y57" s="118"/>
      <c r="Z57" s="119"/>
      <c r="AA57" s="118"/>
      <c r="AB57" s="119"/>
      <c r="AC57" s="17"/>
      <c r="AD57" s="17"/>
      <c r="AE57" s="17"/>
      <c r="AF57" s="17"/>
      <c r="AG57" s="17"/>
      <c r="AH57" s="17"/>
      <c r="AI57" s="25">
        <f t="shared" si="0"/>
        <v>0</v>
      </c>
      <c r="AJ57" t="str">
        <f t="shared" si="7"/>
        <v/>
      </c>
      <c r="AK57" s="381"/>
    </row>
    <row r="58" spans="1:37" ht="36.6" customHeight="1" thickBot="1" x14ac:dyDescent="0.75">
      <c r="A58" s="36"/>
      <c r="B58" s="346"/>
      <c r="C58" s="149" t="s">
        <v>950</v>
      </c>
      <c r="D58" s="158" t="s">
        <v>184</v>
      </c>
      <c r="E58" s="135"/>
      <c r="F58" s="135"/>
      <c r="G58" s="135"/>
      <c r="H58" s="135"/>
      <c r="I58" s="135"/>
      <c r="J58" s="135"/>
      <c r="K58" s="135"/>
      <c r="L58" s="135"/>
      <c r="M58" s="139"/>
      <c r="N58" s="139"/>
      <c r="O58" s="139"/>
      <c r="P58" s="139"/>
      <c r="Q58" s="139"/>
      <c r="R58" s="139"/>
      <c r="S58" s="119"/>
      <c r="T58" s="119"/>
      <c r="U58" s="119"/>
      <c r="V58" s="119"/>
      <c r="W58" s="119"/>
      <c r="X58" s="119"/>
      <c r="Y58" s="119"/>
      <c r="Z58" s="119"/>
      <c r="AA58" s="119"/>
      <c r="AB58" s="119"/>
      <c r="AC58" s="17"/>
      <c r="AD58" s="17"/>
      <c r="AE58" s="17"/>
      <c r="AF58" s="17"/>
      <c r="AG58" s="17"/>
      <c r="AH58" s="17"/>
      <c r="AI58" s="25">
        <f t="shared" si="0"/>
        <v>0</v>
      </c>
      <c r="AJ58" t="str">
        <f t="shared" si="7"/>
        <v/>
      </c>
      <c r="AK58" s="381"/>
    </row>
    <row r="59" spans="1:37" ht="36.6" customHeight="1" thickBot="1" x14ac:dyDescent="0.75">
      <c r="A59" s="36"/>
      <c r="B59" s="346"/>
      <c r="C59" s="149" t="s">
        <v>95</v>
      </c>
      <c r="D59" s="158" t="s">
        <v>185</v>
      </c>
      <c r="E59" s="135"/>
      <c r="F59" s="135"/>
      <c r="G59" s="135"/>
      <c r="H59" s="135"/>
      <c r="I59" s="135"/>
      <c r="J59" s="135"/>
      <c r="K59" s="135"/>
      <c r="L59" s="135"/>
      <c r="M59" s="139"/>
      <c r="N59" s="139"/>
      <c r="O59" s="139"/>
      <c r="P59" s="139"/>
      <c r="Q59" s="139"/>
      <c r="R59" s="139"/>
      <c r="S59" s="119"/>
      <c r="T59" s="119"/>
      <c r="U59" s="119"/>
      <c r="V59" s="119"/>
      <c r="W59" s="119"/>
      <c r="X59" s="119"/>
      <c r="Y59" s="119"/>
      <c r="Z59" s="119"/>
      <c r="AA59" s="119"/>
      <c r="AB59" s="119"/>
      <c r="AC59" s="17"/>
      <c r="AD59" s="17"/>
      <c r="AE59" s="17"/>
      <c r="AF59" s="17"/>
      <c r="AG59" s="17"/>
      <c r="AH59" s="17"/>
      <c r="AI59" s="25">
        <f t="shared" si="0"/>
        <v>0</v>
      </c>
      <c r="AJ59" t="str">
        <f t="shared" si="7"/>
        <v/>
      </c>
      <c r="AK59" s="381"/>
    </row>
    <row r="60" spans="1:37" ht="36.6" customHeight="1" thickBot="1" x14ac:dyDescent="0.75">
      <c r="A60" s="36"/>
      <c r="B60" s="346"/>
      <c r="C60" s="149" t="s">
        <v>96</v>
      </c>
      <c r="D60" s="158" t="s">
        <v>186</v>
      </c>
      <c r="E60" s="135"/>
      <c r="F60" s="135"/>
      <c r="G60" s="135"/>
      <c r="H60" s="135"/>
      <c r="I60" s="135"/>
      <c r="J60" s="135"/>
      <c r="K60" s="135"/>
      <c r="L60" s="135"/>
      <c r="M60" s="139"/>
      <c r="N60" s="139"/>
      <c r="O60" s="139"/>
      <c r="P60" s="139"/>
      <c r="Q60" s="139"/>
      <c r="R60" s="139"/>
      <c r="S60" s="119"/>
      <c r="T60" s="119"/>
      <c r="U60" s="119"/>
      <c r="V60" s="119"/>
      <c r="W60" s="119"/>
      <c r="X60" s="119"/>
      <c r="Y60" s="119"/>
      <c r="Z60" s="119"/>
      <c r="AA60" s="119"/>
      <c r="AB60" s="119"/>
      <c r="AC60" s="17"/>
      <c r="AD60" s="17"/>
      <c r="AE60" s="17"/>
      <c r="AF60" s="17"/>
      <c r="AG60" s="17"/>
      <c r="AH60" s="17"/>
      <c r="AI60" s="25">
        <f t="shared" si="0"/>
        <v>0</v>
      </c>
      <c r="AJ60" t="str">
        <f t="shared" si="7"/>
        <v/>
      </c>
      <c r="AK60" s="381"/>
    </row>
    <row r="61" spans="1:37" ht="36.6" customHeight="1" thickBot="1" x14ac:dyDescent="0.75">
      <c r="A61" s="36"/>
      <c r="B61" s="347"/>
      <c r="C61" s="150" t="s">
        <v>948</v>
      </c>
      <c r="D61" s="159" t="s">
        <v>187</v>
      </c>
      <c r="E61" s="136"/>
      <c r="F61" s="136"/>
      <c r="G61" s="136"/>
      <c r="H61" s="136"/>
      <c r="I61" s="136"/>
      <c r="J61" s="136"/>
      <c r="K61" s="136"/>
      <c r="L61" s="136"/>
      <c r="M61" s="142"/>
      <c r="N61" s="139"/>
      <c r="O61" s="142"/>
      <c r="P61" s="139"/>
      <c r="Q61" s="142"/>
      <c r="R61" s="139"/>
      <c r="S61" s="124"/>
      <c r="T61" s="125"/>
      <c r="U61" s="124"/>
      <c r="V61" s="125"/>
      <c r="W61" s="124"/>
      <c r="X61" s="125"/>
      <c r="Y61" s="124"/>
      <c r="Z61" s="125"/>
      <c r="AA61" s="124"/>
      <c r="AB61" s="125"/>
      <c r="AC61" s="43"/>
      <c r="AD61" s="43"/>
      <c r="AE61" s="43"/>
      <c r="AF61" s="43"/>
      <c r="AG61" s="43"/>
      <c r="AH61" s="43"/>
      <c r="AI61" s="54">
        <f t="shared" si="0"/>
        <v>0</v>
      </c>
      <c r="AJ61" t="str">
        <f t="shared" si="7"/>
        <v/>
      </c>
      <c r="AK61" s="382"/>
    </row>
    <row r="62" spans="1:37" ht="36.6" customHeight="1" thickBot="1" x14ac:dyDescent="0.75">
      <c r="A62" s="36"/>
      <c r="B62" s="383" t="s">
        <v>101</v>
      </c>
      <c r="C62" s="148" t="s">
        <v>945</v>
      </c>
      <c r="D62" s="157" t="s">
        <v>188</v>
      </c>
      <c r="E62" s="134"/>
      <c r="F62" s="134"/>
      <c r="G62" s="134"/>
      <c r="H62" s="134"/>
      <c r="I62" s="134"/>
      <c r="J62" s="134"/>
      <c r="K62" s="134"/>
      <c r="L62" s="134"/>
      <c r="M62" s="276"/>
      <c r="N62" s="276"/>
      <c r="O62" s="276"/>
      <c r="P62" s="276"/>
      <c r="Q62" s="276"/>
      <c r="R62" s="276"/>
      <c r="S62" s="115"/>
      <c r="T62" s="115"/>
      <c r="U62" s="115"/>
      <c r="V62" s="115"/>
      <c r="W62" s="115"/>
      <c r="X62" s="115"/>
      <c r="Y62" s="115"/>
      <c r="Z62" s="115"/>
      <c r="AA62" s="115"/>
      <c r="AB62" s="115"/>
      <c r="AC62" s="42"/>
      <c r="AD62" s="42"/>
      <c r="AE62" s="42"/>
      <c r="AF62" s="42"/>
      <c r="AG62" s="42"/>
      <c r="AH62" s="42"/>
      <c r="AI62" s="25">
        <f t="shared" si="0"/>
        <v>0</v>
      </c>
      <c r="AJ62" t="str">
        <f>CONCATENATE(IF(I71&gt;I62," * "&amp;$B$71&amp;" , "&amp;$C71&amp;"  For age "&amp;$E$6&amp;" "&amp;$E$7&amp;" is more than "&amp;$B$62&amp;" , "&amp;$C62&amp;" "&amp;CHAR(10),""),IF(J71&gt;J62," * "&amp;$B$71&amp;" , "&amp;$C71&amp;"  For age "&amp;$E$6&amp;" "&amp;$F$7&amp;" is more than "&amp;$B$62&amp;" , "&amp;$C62&amp;" "&amp;CHAR(10),""),IF(K71&gt;K62," * "&amp;$B$71&amp;" , "&amp;$C71&amp;"  For age "&amp;$G$6&amp;" "&amp;$G$7&amp;" is more than "&amp;$B$62&amp;" , "&amp;$C62&amp;" "&amp;CHAR(10),""),IF(L71&gt;L62," * "&amp;$B$71&amp;" , "&amp;$C71&amp;"  For age "&amp;$G$6&amp;" "&amp;$H$7&amp;" is more than "&amp;$B$62&amp;" , "&amp;$C62&amp;" "&amp;CHAR(10),""),IF(M71&gt;M62," * "&amp;$B$71&amp;" , "&amp;$C71&amp;"  For age "&amp;$I$6&amp;" "&amp;$I$7&amp;" is more than "&amp;$B$62&amp;" , "&amp;$C62&amp;" "&amp;CHAR(10),""),IF(N71&gt;N62," * "&amp;$B$71&amp;" , "&amp;$C71&amp;"  For age "&amp;$I$6&amp;" "&amp;$J$7&amp;" is more than "&amp;$B$62&amp;" , "&amp;$C62&amp;" "&amp;CHAR(10),""),IF(O71&gt;O62," * "&amp;$B$71&amp;" , "&amp;$C71&amp;"  For age "&amp;$K$6&amp;" "&amp;$K$7&amp;" is more than "&amp;$B$62&amp;" , "&amp;$C62&amp;" "&amp;CHAR(10),""),IF(P71&gt;P62," * "&amp;$B$71&amp;" , "&amp;$C71&amp;"  For age "&amp;$K$6&amp;" "&amp;$L$7&amp;" is more than "&amp;$B$62&amp;" , "&amp;$C62&amp;" "&amp;CHAR(10),""),IF(Q71&gt;Q62," * "&amp;$B$71&amp;" , "&amp;$C71&amp;"  For age "&amp;$M$6&amp;" "&amp;$M$7&amp;" is more than "&amp;$B$62&amp;" , "&amp;$C62&amp;" "&amp;CHAR(10),""),IF(R71&gt;R62," * "&amp;$B$71&amp;" , "&amp;$C71&amp;"  For age "&amp;$M$6&amp;" "&amp;$N$7&amp;" is more than "&amp;$B$62&amp;" , "&amp;$C62&amp;" "&amp;CHAR(10),""),IF(S71&gt;S62," * "&amp;$B$71&amp;" , "&amp;$C71&amp;"  For age "&amp;$O$6&amp;" "&amp;$O$7&amp;" is more than "&amp;$B$62&amp;" , "&amp;$C62&amp;" "&amp;CHAR(10),""),IF(T71&gt;T62," * "&amp;$B$71&amp;" , "&amp;$C71&amp;"  For age "&amp;$O$6&amp;" "&amp;$P$7&amp;" is more than "&amp;$B$62&amp;" , "&amp;$C62&amp;" "&amp;CHAR(10),""),IF(U71&gt;U62," * "&amp;$B$71&amp;" , "&amp;$C71&amp;"  For age "&amp;$Q$6&amp;" "&amp;$Q$7&amp;" is more than "&amp;$B$62&amp;" , "&amp;$C62&amp;" "&amp;CHAR(10),""),IF(V71&gt;V62," * "&amp;$B$71&amp;" , "&amp;$C71&amp;"  For age "&amp;$Q$6&amp;" "&amp;$R$7&amp;" is more than "&amp;$B$62&amp;" , "&amp;$C62&amp;" "&amp;CHAR(10),""),IF(W71&gt;W62," * "&amp;$B$71&amp;" , "&amp;$C71&amp;"  For age "&amp;$S$6&amp;" "&amp;$S$7&amp;" is more than "&amp;$B$62&amp;" , "&amp;$C62&amp;" "&amp;CHAR(10),""),IF(X71&gt;X62," * "&amp;$B$71&amp;" , "&amp;$C71&amp;"  For age "&amp;$S$6&amp;" "&amp;$T$7&amp;" is more than "&amp;$B$62&amp;" , "&amp;$C62&amp;" "&amp;CHAR(10),""),IF(Y71&gt;Y62," * "&amp;$B$71&amp;" , "&amp;$C71&amp;"  For age "&amp;$U$6&amp;" "&amp;$U$7&amp;" is more than "&amp;$B$62&amp;" , "&amp;$C62&amp;" "&amp;CHAR(10),""),IF(Z71&gt;Z62," * "&amp;$B$71&amp;" , "&amp;$C71&amp;"  For age "&amp;$U$6&amp;" "&amp;$V$7&amp;" is more than "&amp;$B$62&amp;" , "&amp;$C62&amp;" "&amp;CHAR(10),""),IF(AA71&gt;AA62," * "&amp;$B$71&amp;" , "&amp;$C71&amp;"  For age "&amp;$W$6&amp;" "&amp;$W$7&amp;" is more than "&amp;$B$62&amp;" , "&amp;$C62&amp;" "&amp;CHAR(10),""),IF(AB71&gt;AB62," * "&amp;$B$71&amp;" , "&amp;$C71&amp;"  For age "&amp;$W$6&amp;" "&amp;$X$7&amp;" is more than "&amp;$B$62&amp;" , "&amp;$C62&amp;" "&amp;CHAR(10),""),IF(AC71&gt;AC62," * "&amp;$B$71&amp;" , "&amp;$C71&amp;"  For age "&amp;$Y$6&amp;" "&amp;$Y$7&amp;" is more than "&amp;$B$62&amp;" , "&amp;$C62&amp;" "&amp;CHAR(10),""),IF(AD71&gt;AD62," * "&amp;$B$71&amp;" , "&amp;$C71&amp;"  For age "&amp;$Y$6&amp;" "&amp;$Z$7&amp;" is more than "&amp;$B$62&amp;" , "&amp;$C62&amp;" "&amp;CHAR(10),""),IF(AE71&gt;AE62," * "&amp;$B$71&amp;" , "&amp;$C71&amp;"  For age "&amp;$AA$6&amp;" "&amp;$AA$7&amp;" is more than "&amp;$B$62&amp;" , "&amp;$C62&amp;" "&amp;CHAR(10),""),IF(AF71&gt;AF62," * "&amp;$B$71&amp;" , "&amp;$C71&amp;"  For age "&amp;$AA$6&amp;" "&amp;$AB$7&amp;" is more than "&amp;$B$62&amp;" , "&amp;$C62&amp;" "&amp;CHAR(10),""))</f>
        <v/>
      </c>
      <c r="AK62" s="374" t="str">
        <f>CONCATENATE(AJ62,AJ63,AJ64,AJ65,AJ66,AJ67,AJ68,AJ69,AJ70,AJ71,AJ72,AJ73,AJ74,AJ75,AJ76,AJ77,AJ78,AJ79)</f>
        <v/>
      </c>
    </row>
    <row r="63" spans="1:37" ht="36.6" customHeight="1" thickBot="1" x14ac:dyDescent="0.75">
      <c r="A63" s="36"/>
      <c r="B63" s="384"/>
      <c r="C63" s="149" t="s">
        <v>946</v>
      </c>
      <c r="D63" s="158" t="s">
        <v>189</v>
      </c>
      <c r="E63" s="135"/>
      <c r="F63" s="135"/>
      <c r="G63" s="135"/>
      <c r="H63" s="135"/>
      <c r="I63" s="135"/>
      <c r="J63" s="135"/>
      <c r="K63" s="135"/>
      <c r="L63" s="135"/>
      <c r="M63" s="140"/>
      <c r="N63" s="139"/>
      <c r="O63" s="140"/>
      <c r="P63" s="139"/>
      <c r="Q63" s="140"/>
      <c r="R63" s="140"/>
      <c r="S63" s="118"/>
      <c r="T63" s="119"/>
      <c r="U63" s="118"/>
      <c r="V63" s="119"/>
      <c r="W63" s="118"/>
      <c r="X63" s="119"/>
      <c r="Y63" s="118"/>
      <c r="Z63" s="119"/>
      <c r="AA63" s="118"/>
      <c r="AB63" s="119"/>
      <c r="AC63" s="17"/>
      <c r="AD63" s="17"/>
      <c r="AE63" s="17"/>
      <c r="AF63" s="17"/>
      <c r="AG63" s="17"/>
      <c r="AH63" s="17"/>
      <c r="AI63" s="25">
        <f t="shared" si="0"/>
        <v>0</v>
      </c>
      <c r="AJ63" t="str">
        <f t="shared" ref="AJ63:AJ70" si="8">CONCATENATE(IF(I72&gt;I63," * "&amp;$B$71&amp;" , "&amp;$C72&amp;"  For age "&amp;$E$6&amp;" "&amp;$E$7&amp;" is more than "&amp;$B$62&amp;" , "&amp;$C63&amp;" "&amp;CHAR(10),""),IF(J72&gt;J63," * "&amp;$B$71&amp;" , "&amp;$C72&amp;"  For age "&amp;$E$6&amp;" "&amp;$F$7&amp;" is more than "&amp;$B$62&amp;" , "&amp;$C63&amp;" "&amp;CHAR(10),""),IF(K72&gt;K63," * "&amp;$B$71&amp;" , "&amp;$C72&amp;"  For age "&amp;$G$6&amp;" "&amp;$G$7&amp;" is more than "&amp;$B$62&amp;" , "&amp;$C63&amp;" "&amp;CHAR(10),""),IF(L72&gt;L63," * "&amp;$B$71&amp;" , "&amp;$C72&amp;"  For age "&amp;$G$6&amp;" "&amp;$H$7&amp;" is more than "&amp;$B$62&amp;" , "&amp;$C63&amp;" "&amp;CHAR(10),""),IF(M72&gt;M63," * "&amp;$B$71&amp;" , "&amp;$C72&amp;"  For age "&amp;$I$6&amp;" "&amp;$I$7&amp;" is more than "&amp;$B$62&amp;" , "&amp;$C63&amp;" "&amp;CHAR(10),""),IF(N72&gt;N63," * "&amp;$B$71&amp;" , "&amp;$C72&amp;"  For age "&amp;$I$6&amp;" "&amp;$J$7&amp;" is more than "&amp;$B$62&amp;" , "&amp;$C63&amp;" "&amp;CHAR(10),""),IF(O72&gt;O63," * "&amp;$B$71&amp;" , "&amp;$C72&amp;"  For age "&amp;$K$6&amp;" "&amp;$K$7&amp;" is more than "&amp;$B$62&amp;" , "&amp;$C63&amp;" "&amp;CHAR(10),""),IF(P72&gt;P63," * "&amp;$B$71&amp;" , "&amp;$C72&amp;"  For age "&amp;$K$6&amp;" "&amp;$L$7&amp;" is more than "&amp;$B$62&amp;" , "&amp;$C63&amp;" "&amp;CHAR(10),""),IF(Q72&gt;Q63," * "&amp;$B$71&amp;" , "&amp;$C72&amp;"  For age "&amp;$M$6&amp;" "&amp;$M$7&amp;" is more than "&amp;$B$62&amp;" , "&amp;$C63&amp;" "&amp;CHAR(10),""),IF(R72&gt;R63," * "&amp;$B$71&amp;" , "&amp;$C72&amp;"  For age "&amp;$M$6&amp;" "&amp;$N$7&amp;" is more than "&amp;$B$62&amp;" , "&amp;$C63&amp;" "&amp;CHAR(10),""),IF(S72&gt;S63," * "&amp;$B$71&amp;" , "&amp;$C72&amp;"  For age "&amp;$O$6&amp;" "&amp;$O$7&amp;" is more than "&amp;$B$62&amp;" , "&amp;$C63&amp;" "&amp;CHAR(10),""),IF(T72&gt;T63," * "&amp;$B$71&amp;" , "&amp;$C72&amp;"  For age "&amp;$O$6&amp;" "&amp;$P$7&amp;" is more than "&amp;$B$62&amp;" , "&amp;$C63&amp;" "&amp;CHAR(10),""),IF(U72&gt;U63," * "&amp;$B$71&amp;" , "&amp;$C72&amp;"  For age "&amp;$Q$6&amp;" "&amp;$Q$7&amp;" is more than "&amp;$B$62&amp;" , "&amp;$C63&amp;" "&amp;CHAR(10),""),IF(V72&gt;V63," * "&amp;$B$71&amp;" , "&amp;$C72&amp;"  For age "&amp;$Q$6&amp;" "&amp;$R$7&amp;" is more than "&amp;$B$62&amp;" , "&amp;$C63&amp;" "&amp;CHAR(10),""),IF(W72&gt;W63," * "&amp;$B$71&amp;" , "&amp;$C72&amp;"  For age "&amp;$S$6&amp;" "&amp;$S$7&amp;" is more than "&amp;$B$62&amp;" , "&amp;$C63&amp;" "&amp;CHAR(10),""),IF(X72&gt;X63," * "&amp;$B$71&amp;" , "&amp;$C72&amp;"  For age "&amp;$S$6&amp;" "&amp;$T$7&amp;" is more than "&amp;$B$62&amp;" , "&amp;$C63&amp;" "&amp;CHAR(10),""),IF(Y72&gt;Y63," * "&amp;$B$71&amp;" , "&amp;$C72&amp;"  For age "&amp;$U$6&amp;" "&amp;$U$7&amp;" is more than "&amp;$B$62&amp;" , "&amp;$C63&amp;" "&amp;CHAR(10),""),IF(Z72&gt;Z63," * "&amp;$B$71&amp;" , "&amp;$C72&amp;"  For age "&amp;$U$6&amp;" "&amp;$V$7&amp;" is more than "&amp;$B$62&amp;" , "&amp;$C63&amp;" "&amp;CHAR(10),""),IF(AA72&gt;AA63," * "&amp;$B$71&amp;" , "&amp;$C72&amp;"  For age "&amp;$W$6&amp;" "&amp;$W$7&amp;" is more than "&amp;$B$62&amp;" , "&amp;$C63&amp;" "&amp;CHAR(10),""),IF(AB72&gt;AB63," * "&amp;$B$71&amp;" , "&amp;$C72&amp;"  For age "&amp;$W$6&amp;" "&amp;$X$7&amp;" is more than "&amp;$B$62&amp;" , "&amp;$C63&amp;" "&amp;CHAR(10),""),IF(AC72&gt;AC63," * "&amp;$B$71&amp;" , "&amp;$C72&amp;"  For age "&amp;$Y$6&amp;" "&amp;$Y$7&amp;" is more than "&amp;$B$62&amp;" , "&amp;$C63&amp;" "&amp;CHAR(10),""),IF(AD72&gt;AD63," * "&amp;$B$71&amp;" , "&amp;$C72&amp;"  For age "&amp;$Y$6&amp;" "&amp;$Z$7&amp;" is more than "&amp;$B$62&amp;" , "&amp;$C63&amp;" "&amp;CHAR(10),""),IF(AE72&gt;AE63," * "&amp;$B$71&amp;" , "&amp;$C72&amp;"  For age "&amp;$AA$6&amp;" "&amp;$AA$7&amp;" is more than "&amp;$B$62&amp;" , "&amp;$C63&amp;" "&amp;CHAR(10),""),IF(AF72&gt;AF63," * "&amp;$B$71&amp;" , "&amp;$C72&amp;"  For age "&amp;$AA$6&amp;" "&amp;$AB$7&amp;" is more than "&amp;$B$62&amp;" , "&amp;$C63&amp;" "&amp;CHAR(10),""))</f>
        <v/>
      </c>
      <c r="AK63" s="375"/>
    </row>
    <row r="64" spans="1:37" ht="36.6" customHeight="1" thickBot="1" x14ac:dyDescent="0.75">
      <c r="A64" s="36"/>
      <c r="B64" s="384"/>
      <c r="C64" s="149" t="s">
        <v>949</v>
      </c>
      <c r="D64" s="158" t="s">
        <v>190</v>
      </c>
      <c r="E64" s="135"/>
      <c r="F64" s="135"/>
      <c r="G64" s="135"/>
      <c r="H64" s="135"/>
      <c r="I64" s="135"/>
      <c r="J64" s="135"/>
      <c r="K64" s="135"/>
      <c r="L64" s="135"/>
      <c r="M64" s="139"/>
      <c r="N64" s="140"/>
      <c r="O64" s="139"/>
      <c r="P64" s="140"/>
      <c r="Q64" s="139"/>
      <c r="R64" s="140"/>
      <c r="S64" s="119"/>
      <c r="T64" s="118"/>
      <c r="U64" s="119"/>
      <c r="V64" s="118"/>
      <c r="W64" s="119"/>
      <c r="X64" s="118"/>
      <c r="Y64" s="119"/>
      <c r="Z64" s="118"/>
      <c r="AA64" s="119"/>
      <c r="AB64" s="118"/>
      <c r="AC64" s="17"/>
      <c r="AD64" s="17"/>
      <c r="AE64" s="17"/>
      <c r="AF64" s="17"/>
      <c r="AG64" s="17"/>
      <c r="AH64" s="17"/>
      <c r="AI64" s="25">
        <f t="shared" si="0"/>
        <v>0</v>
      </c>
      <c r="AJ64" t="str">
        <f t="shared" si="8"/>
        <v/>
      </c>
      <c r="AK64" s="375"/>
    </row>
    <row r="65" spans="1:37" ht="36.6" customHeight="1" thickBot="1" x14ac:dyDescent="0.75">
      <c r="A65" s="36"/>
      <c r="B65" s="384"/>
      <c r="C65" s="149" t="s">
        <v>94</v>
      </c>
      <c r="D65" s="158" t="s">
        <v>191</v>
      </c>
      <c r="E65" s="135"/>
      <c r="F65" s="135"/>
      <c r="G65" s="135"/>
      <c r="H65" s="135"/>
      <c r="I65" s="135"/>
      <c r="J65" s="135"/>
      <c r="K65" s="135"/>
      <c r="L65" s="135"/>
      <c r="M65" s="139"/>
      <c r="N65" s="140"/>
      <c r="O65" s="139"/>
      <c r="P65" s="140"/>
      <c r="Q65" s="139"/>
      <c r="R65" s="140"/>
      <c r="S65" s="119"/>
      <c r="T65" s="118"/>
      <c r="U65" s="119"/>
      <c r="V65" s="118"/>
      <c r="W65" s="119"/>
      <c r="X65" s="118"/>
      <c r="Y65" s="119"/>
      <c r="Z65" s="118"/>
      <c r="AA65" s="119"/>
      <c r="AB65" s="118"/>
      <c r="AC65" s="17"/>
      <c r="AD65" s="17"/>
      <c r="AE65" s="17"/>
      <c r="AF65" s="17"/>
      <c r="AG65" s="17"/>
      <c r="AH65" s="17"/>
      <c r="AI65" s="25">
        <f t="shared" si="0"/>
        <v>0</v>
      </c>
      <c r="AJ65" t="str">
        <f t="shared" si="8"/>
        <v/>
      </c>
      <c r="AK65" s="375"/>
    </row>
    <row r="66" spans="1:37" ht="36.6" customHeight="1" thickBot="1" x14ac:dyDescent="0.75">
      <c r="A66" s="36"/>
      <c r="B66" s="384"/>
      <c r="C66" s="149" t="s">
        <v>947</v>
      </c>
      <c r="D66" s="158" t="s">
        <v>192</v>
      </c>
      <c r="E66" s="135"/>
      <c r="F66" s="135"/>
      <c r="G66" s="135"/>
      <c r="H66" s="135"/>
      <c r="I66" s="135"/>
      <c r="J66" s="135"/>
      <c r="K66" s="135"/>
      <c r="L66" s="135"/>
      <c r="M66" s="140"/>
      <c r="N66" s="139"/>
      <c r="O66" s="140"/>
      <c r="P66" s="139"/>
      <c r="Q66" s="140"/>
      <c r="R66" s="139"/>
      <c r="S66" s="118"/>
      <c r="T66" s="119"/>
      <c r="U66" s="118"/>
      <c r="V66" s="119"/>
      <c r="W66" s="118"/>
      <c r="X66" s="119"/>
      <c r="Y66" s="118"/>
      <c r="Z66" s="119"/>
      <c r="AA66" s="118"/>
      <c r="AB66" s="119"/>
      <c r="AC66" s="17"/>
      <c r="AD66" s="17"/>
      <c r="AE66" s="17"/>
      <c r="AF66" s="17"/>
      <c r="AG66" s="17"/>
      <c r="AH66" s="17"/>
      <c r="AI66" s="25">
        <f t="shared" si="0"/>
        <v>0</v>
      </c>
      <c r="AJ66" t="str">
        <f t="shared" si="8"/>
        <v/>
      </c>
      <c r="AK66" s="375"/>
    </row>
    <row r="67" spans="1:37" ht="36.6" customHeight="1" thickBot="1" x14ac:dyDescent="0.75">
      <c r="A67" s="36"/>
      <c r="B67" s="384"/>
      <c r="C67" s="149" t="s">
        <v>950</v>
      </c>
      <c r="D67" s="158" t="s">
        <v>193</v>
      </c>
      <c r="E67" s="135"/>
      <c r="F67" s="135"/>
      <c r="G67" s="135"/>
      <c r="H67" s="135"/>
      <c r="I67" s="135"/>
      <c r="J67" s="135"/>
      <c r="K67" s="135"/>
      <c r="L67" s="135"/>
      <c r="M67" s="139"/>
      <c r="N67" s="139"/>
      <c r="O67" s="139"/>
      <c r="P67" s="139"/>
      <c r="Q67" s="139"/>
      <c r="R67" s="139"/>
      <c r="S67" s="119"/>
      <c r="T67" s="119"/>
      <c r="U67" s="119"/>
      <c r="V67" s="119"/>
      <c r="W67" s="119"/>
      <c r="X67" s="119"/>
      <c r="Y67" s="119"/>
      <c r="Z67" s="119"/>
      <c r="AA67" s="119"/>
      <c r="AB67" s="119"/>
      <c r="AC67" s="17"/>
      <c r="AD67" s="17"/>
      <c r="AE67" s="17"/>
      <c r="AF67" s="17"/>
      <c r="AG67" s="17"/>
      <c r="AH67" s="17"/>
      <c r="AI67" s="25">
        <f t="shared" si="0"/>
        <v>0</v>
      </c>
      <c r="AJ67" t="str">
        <f t="shared" si="8"/>
        <v/>
      </c>
      <c r="AK67" s="375"/>
    </row>
    <row r="68" spans="1:37" ht="36.6" customHeight="1" thickBot="1" x14ac:dyDescent="0.75">
      <c r="A68" s="36"/>
      <c r="B68" s="384"/>
      <c r="C68" s="149" t="s">
        <v>95</v>
      </c>
      <c r="D68" s="158" t="s">
        <v>194</v>
      </c>
      <c r="E68" s="135"/>
      <c r="F68" s="135"/>
      <c r="G68" s="135"/>
      <c r="H68" s="135"/>
      <c r="I68" s="135"/>
      <c r="J68" s="135"/>
      <c r="K68" s="135"/>
      <c r="L68" s="135"/>
      <c r="M68" s="139"/>
      <c r="N68" s="139"/>
      <c r="O68" s="139"/>
      <c r="P68" s="139"/>
      <c r="Q68" s="139"/>
      <c r="R68" s="139"/>
      <c r="S68" s="119"/>
      <c r="T68" s="119"/>
      <c r="U68" s="119"/>
      <c r="V68" s="119"/>
      <c r="W68" s="119"/>
      <c r="X68" s="119"/>
      <c r="Y68" s="119"/>
      <c r="Z68" s="119"/>
      <c r="AA68" s="119"/>
      <c r="AB68" s="119"/>
      <c r="AC68" s="17"/>
      <c r="AD68" s="17"/>
      <c r="AE68" s="17"/>
      <c r="AF68" s="17"/>
      <c r="AG68" s="17"/>
      <c r="AH68" s="17"/>
      <c r="AI68" s="25">
        <f t="shared" si="0"/>
        <v>0</v>
      </c>
      <c r="AJ68" t="str">
        <f t="shared" si="8"/>
        <v/>
      </c>
      <c r="AK68" s="375"/>
    </row>
    <row r="69" spans="1:37" ht="36.6" customHeight="1" thickBot="1" x14ac:dyDescent="0.75">
      <c r="A69" s="36"/>
      <c r="B69" s="384"/>
      <c r="C69" s="149" t="s">
        <v>96</v>
      </c>
      <c r="D69" s="158" t="s">
        <v>195</v>
      </c>
      <c r="E69" s="135"/>
      <c r="F69" s="135"/>
      <c r="G69" s="135"/>
      <c r="H69" s="135"/>
      <c r="I69" s="135"/>
      <c r="J69" s="135"/>
      <c r="K69" s="135"/>
      <c r="L69" s="135"/>
      <c r="M69" s="139"/>
      <c r="N69" s="139"/>
      <c r="O69" s="139"/>
      <c r="P69" s="139"/>
      <c r="Q69" s="139"/>
      <c r="R69" s="139"/>
      <c r="S69" s="119"/>
      <c r="T69" s="119"/>
      <c r="U69" s="119"/>
      <c r="V69" s="119"/>
      <c r="W69" s="119"/>
      <c r="X69" s="119"/>
      <c r="Y69" s="119"/>
      <c r="Z69" s="119"/>
      <c r="AA69" s="119"/>
      <c r="AB69" s="119"/>
      <c r="AC69" s="17"/>
      <c r="AD69" s="17"/>
      <c r="AE69" s="17"/>
      <c r="AF69" s="17"/>
      <c r="AG69" s="17"/>
      <c r="AH69" s="17"/>
      <c r="AI69" s="25">
        <f t="shared" si="0"/>
        <v>0</v>
      </c>
      <c r="AJ69" t="str">
        <f t="shared" si="8"/>
        <v/>
      </c>
      <c r="AK69" s="375"/>
    </row>
    <row r="70" spans="1:37" ht="36.6" customHeight="1" thickBot="1" x14ac:dyDescent="0.75">
      <c r="A70" s="36"/>
      <c r="B70" s="385"/>
      <c r="C70" s="150" t="s">
        <v>948</v>
      </c>
      <c r="D70" s="159" t="s">
        <v>196</v>
      </c>
      <c r="E70" s="136"/>
      <c r="F70" s="136"/>
      <c r="G70" s="136"/>
      <c r="H70" s="136"/>
      <c r="I70" s="136"/>
      <c r="J70" s="136"/>
      <c r="K70" s="136"/>
      <c r="L70" s="136"/>
      <c r="M70" s="142"/>
      <c r="N70" s="139"/>
      <c r="O70" s="142"/>
      <c r="P70" s="139"/>
      <c r="Q70" s="142"/>
      <c r="R70" s="139"/>
      <c r="S70" s="124"/>
      <c r="T70" s="125"/>
      <c r="U70" s="124"/>
      <c r="V70" s="125"/>
      <c r="W70" s="124"/>
      <c r="X70" s="125"/>
      <c r="Y70" s="124"/>
      <c r="Z70" s="125"/>
      <c r="AA70" s="124"/>
      <c r="AB70" s="125"/>
      <c r="AC70" s="43"/>
      <c r="AD70" s="43"/>
      <c r="AE70" s="43"/>
      <c r="AF70" s="43"/>
      <c r="AG70" s="43"/>
      <c r="AH70" s="43"/>
      <c r="AI70" s="54">
        <f t="shared" si="0"/>
        <v>0</v>
      </c>
      <c r="AJ70" t="str">
        <f t="shared" si="8"/>
        <v/>
      </c>
      <c r="AK70" s="375"/>
    </row>
    <row r="71" spans="1:37" ht="36.6" customHeight="1" thickBot="1" x14ac:dyDescent="0.75">
      <c r="A71" s="36"/>
      <c r="B71" s="345" t="s">
        <v>102</v>
      </c>
      <c r="C71" s="148" t="s">
        <v>945</v>
      </c>
      <c r="D71" s="157" t="s">
        <v>197</v>
      </c>
      <c r="E71" s="134"/>
      <c r="F71" s="134"/>
      <c r="G71" s="134"/>
      <c r="H71" s="134"/>
      <c r="I71" s="134"/>
      <c r="J71" s="134"/>
      <c r="K71" s="134"/>
      <c r="L71" s="134"/>
      <c r="M71" s="276"/>
      <c r="N71" s="276"/>
      <c r="O71" s="276"/>
      <c r="P71" s="276"/>
      <c r="Q71" s="276"/>
      <c r="R71" s="276"/>
      <c r="S71" s="115"/>
      <c r="T71" s="115"/>
      <c r="U71" s="115"/>
      <c r="V71" s="115"/>
      <c r="W71" s="115"/>
      <c r="X71" s="115"/>
      <c r="Y71" s="115"/>
      <c r="Z71" s="115"/>
      <c r="AA71" s="115"/>
      <c r="AB71" s="115"/>
      <c r="AC71" s="42"/>
      <c r="AD71" s="42"/>
      <c r="AE71" s="42"/>
      <c r="AF71" s="42"/>
      <c r="AG71" s="42"/>
      <c r="AH71" s="42"/>
      <c r="AI71" s="25">
        <f t="shared" si="0"/>
        <v>0</v>
      </c>
      <c r="AK71" s="375"/>
    </row>
    <row r="72" spans="1:37" ht="36.6" customHeight="1" thickBot="1" x14ac:dyDescent="0.75">
      <c r="A72" s="36"/>
      <c r="B72" s="346"/>
      <c r="C72" s="149" t="s">
        <v>946</v>
      </c>
      <c r="D72" s="158" t="s">
        <v>198</v>
      </c>
      <c r="E72" s="135"/>
      <c r="F72" s="135"/>
      <c r="G72" s="135"/>
      <c r="H72" s="135"/>
      <c r="I72" s="135"/>
      <c r="J72" s="135"/>
      <c r="K72" s="135"/>
      <c r="L72" s="135"/>
      <c r="M72" s="140"/>
      <c r="N72" s="139"/>
      <c r="O72" s="140"/>
      <c r="P72" s="139"/>
      <c r="Q72" s="140"/>
      <c r="R72" s="140"/>
      <c r="S72" s="118"/>
      <c r="T72" s="119"/>
      <c r="U72" s="118"/>
      <c r="V72" s="119"/>
      <c r="W72" s="118"/>
      <c r="X72" s="119"/>
      <c r="Y72" s="118"/>
      <c r="Z72" s="119"/>
      <c r="AA72" s="118"/>
      <c r="AB72" s="119"/>
      <c r="AC72" s="17"/>
      <c r="AD72" s="17"/>
      <c r="AE72" s="17"/>
      <c r="AF72" s="17"/>
      <c r="AG72" s="17"/>
      <c r="AH72" s="17"/>
      <c r="AI72" s="25">
        <f t="shared" si="0"/>
        <v>0</v>
      </c>
      <c r="AK72" s="375"/>
    </row>
    <row r="73" spans="1:37" ht="36.6" customHeight="1" thickBot="1" x14ac:dyDescent="0.75">
      <c r="A73" s="36"/>
      <c r="B73" s="346"/>
      <c r="C73" s="149" t="s">
        <v>949</v>
      </c>
      <c r="D73" s="158" t="s">
        <v>199</v>
      </c>
      <c r="E73" s="135"/>
      <c r="F73" s="135"/>
      <c r="G73" s="135"/>
      <c r="H73" s="135"/>
      <c r="I73" s="135"/>
      <c r="J73" s="135"/>
      <c r="K73" s="135"/>
      <c r="L73" s="135"/>
      <c r="M73" s="139"/>
      <c r="N73" s="140"/>
      <c r="O73" s="139"/>
      <c r="P73" s="140"/>
      <c r="Q73" s="139"/>
      <c r="R73" s="140"/>
      <c r="S73" s="119"/>
      <c r="T73" s="118"/>
      <c r="U73" s="119"/>
      <c r="V73" s="118"/>
      <c r="W73" s="119"/>
      <c r="X73" s="118"/>
      <c r="Y73" s="119"/>
      <c r="Z73" s="118"/>
      <c r="AA73" s="119"/>
      <c r="AB73" s="118"/>
      <c r="AC73" s="17"/>
      <c r="AD73" s="17"/>
      <c r="AE73" s="17"/>
      <c r="AF73" s="17"/>
      <c r="AG73" s="17"/>
      <c r="AH73" s="17"/>
      <c r="AI73" s="25">
        <f t="shared" ref="AI73:AI135" si="9">SUM(M73:AB73)</f>
        <v>0</v>
      </c>
      <c r="AK73" s="375"/>
    </row>
    <row r="74" spans="1:37" ht="36.6" customHeight="1" thickBot="1" x14ac:dyDescent="0.75">
      <c r="A74" s="36"/>
      <c r="B74" s="346"/>
      <c r="C74" s="149" t="s">
        <v>94</v>
      </c>
      <c r="D74" s="158" t="s">
        <v>200</v>
      </c>
      <c r="E74" s="135"/>
      <c r="F74" s="135"/>
      <c r="G74" s="135"/>
      <c r="H74" s="135"/>
      <c r="I74" s="135"/>
      <c r="J74" s="135"/>
      <c r="K74" s="135"/>
      <c r="L74" s="135"/>
      <c r="M74" s="139"/>
      <c r="N74" s="140"/>
      <c r="O74" s="139"/>
      <c r="P74" s="140"/>
      <c r="Q74" s="139"/>
      <c r="R74" s="140"/>
      <c r="S74" s="119"/>
      <c r="T74" s="118"/>
      <c r="U74" s="119"/>
      <c r="V74" s="118"/>
      <c r="W74" s="119"/>
      <c r="X74" s="118"/>
      <c r="Y74" s="119"/>
      <c r="Z74" s="118"/>
      <c r="AA74" s="119"/>
      <c r="AB74" s="118"/>
      <c r="AC74" s="17"/>
      <c r="AD74" s="17"/>
      <c r="AE74" s="17"/>
      <c r="AF74" s="17"/>
      <c r="AG74" s="17"/>
      <c r="AH74" s="17"/>
      <c r="AI74" s="25">
        <f t="shared" si="9"/>
        <v>0</v>
      </c>
      <c r="AK74" s="375"/>
    </row>
    <row r="75" spans="1:37" ht="36.6" customHeight="1" thickBot="1" x14ac:dyDescent="0.75">
      <c r="A75" s="36"/>
      <c r="B75" s="346"/>
      <c r="C75" s="149" t="s">
        <v>947</v>
      </c>
      <c r="D75" s="158" t="s">
        <v>201</v>
      </c>
      <c r="E75" s="135"/>
      <c r="F75" s="135"/>
      <c r="G75" s="135"/>
      <c r="H75" s="135"/>
      <c r="I75" s="135"/>
      <c r="J75" s="135"/>
      <c r="K75" s="135"/>
      <c r="L75" s="135"/>
      <c r="M75" s="140"/>
      <c r="N75" s="139"/>
      <c r="O75" s="140"/>
      <c r="P75" s="139"/>
      <c r="Q75" s="140"/>
      <c r="R75" s="139"/>
      <c r="S75" s="118"/>
      <c r="T75" s="119"/>
      <c r="U75" s="118"/>
      <c r="V75" s="119"/>
      <c r="W75" s="118"/>
      <c r="X75" s="119"/>
      <c r="Y75" s="118"/>
      <c r="Z75" s="119"/>
      <c r="AA75" s="118"/>
      <c r="AB75" s="119"/>
      <c r="AC75" s="17"/>
      <c r="AD75" s="17"/>
      <c r="AE75" s="17"/>
      <c r="AF75" s="17"/>
      <c r="AG75" s="17"/>
      <c r="AH75" s="17"/>
      <c r="AI75" s="25">
        <f t="shared" si="9"/>
        <v>0</v>
      </c>
      <c r="AK75" s="375"/>
    </row>
    <row r="76" spans="1:37" ht="36.6" customHeight="1" thickBot="1" x14ac:dyDescent="0.75">
      <c r="A76" s="36"/>
      <c r="B76" s="346"/>
      <c r="C76" s="149" t="s">
        <v>950</v>
      </c>
      <c r="D76" s="158" t="s">
        <v>202</v>
      </c>
      <c r="E76" s="135"/>
      <c r="F76" s="135"/>
      <c r="G76" s="135"/>
      <c r="H76" s="135"/>
      <c r="I76" s="135"/>
      <c r="J76" s="135"/>
      <c r="K76" s="135"/>
      <c r="L76" s="135"/>
      <c r="M76" s="139"/>
      <c r="N76" s="139"/>
      <c r="O76" s="139"/>
      <c r="P76" s="139"/>
      <c r="Q76" s="139"/>
      <c r="R76" s="139"/>
      <c r="S76" s="119"/>
      <c r="T76" s="119"/>
      <c r="U76" s="119"/>
      <c r="V76" s="119"/>
      <c r="W76" s="119"/>
      <c r="X76" s="119"/>
      <c r="Y76" s="119"/>
      <c r="Z76" s="119"/>
      <c r="AA76" s="119"/>
      <c r="AB76" s="119"/>
      <c r="AC76" s="17"/>
      <c r="AD76" s="17"/>
      <c r="AE76" s="17"/>
      <c r="AF76" s="17"/>
      <c r="AG76" s="17"/>
      <c r="AH76" s="17"/>
      <c r="AI76" s="25">
        <f t="shared" si="9"/>
        <v>0</v>
      </c>
      <c r="AK76" s="375"/>
    </row>
    <row r="77" spans="1:37" ht="36.6" customHeight="1" thickBot="1" x14ac:dyDescent="0.75">
      <c r="A77" s="36"/>
      <c r="B77" s="346"/>
      <c r="C77" s="149" t="s">
        <v>95</v>
      </c>
      <c r="D77" s="158" t="s">
        <v>203</v>
      </c>
      <c r="E77" s="135"/>
      <c r="F77" s="135"/>
      <c r="G77" s="135"/>
      <c r="H77" s="135"/>
      <c r="I77" s="135"/>
      <c r="J77" s="135"/>
      <c r="K77" s="135"/>
      <c r="L77" s="135"/>
      <c r="M77" s="139"/>
      <c r="N77" s="139"/>
      <c r="O77" s="139"/>
      <c r="P77" s="139"/>
      <c r="Q77" s="139"/>
      <c r="R77" s="139"/>
      <c r="S77" s="119"/>
      <c r="T77" s="119"/>
      <c r="U77" s="119"/>
      <c r="V77" s="119"/>
      <c r="W77" s="119"/>
      <c r="X77" s="119"/>
      <c r="Y77" s="119"/>
      <c r="Z77" s="119"/>
      <c r="AA77" s="119"/>
      <c r="AB77" s="119"/>
      <c r="AC77" s="17"/>
      <c r="AD77" s="17"/>
      <c r="AE77" s="17"/>
      <c r="AF77" s="17"/>
      <c r="AG77" s="17"/>
      <c r="AH77" s="17"/>
      <c r="AI77" s="25">
        <f t="shared" si="9"/>
        <v>0</v>
      </c>
      <c r="AK77" s="375"/>
    </row>
    <row r="78" spans="1:37" ht="36.6" customHeight="1" thickBot="1" x14ac:dyDescent="0.75">
      <c r="A78" s="36"/>
      <c r="B78" s="346"/>
      <c r="C78" s="149" t="s">
        <v>96</v>
      </c>
      <c r="D78" s="158" t="s">
        <v>204</v>
      </c>
      <c r="E78" s="135"/>
      <c r="F78" s="135"/>
      <c r="G78" s="135"/>
      <c r="H78" s="135"/>
      <c r="I78" s="135"/>
      <c r="J78" s="135"/>
      <c r="K78" s="135"/>
      <c r="L78" s="135"/>
      <c r="M78" s="139"/>
      <c r="N78" s="139"/>
      <c r="O78" s="139"/>
      <c r="P78" s="139"/>
      <c r="Q78" s="139"/>
      <c r="R78" s="139"/>
      <c r="S78" s="119"/>
      <c r="T78" s="119"/>
      <c r="U78" s="119"/>
      <c r="V78" s="119"/>
      <c r="W78" s="119"/>
      <c r="X78" s="119"/>
      <c r="Y78" s="119"/>
      <c r="Z78" s="119"/>
      <c r="AA78" s="119"/>
      <c r="AB78" s="119"/>
      <c r="AC78" s="17"/>
      <c r="AD78" s="17"/>
      <c r="AE78" s="17"/>
      <c r="AF78" s="17"/>
      <c r="AG78" s="17"/>
      <c r="AH78" s="17"/>
      <c r="AI78" s="25">
        <f t="shared" si="9"/>
        <v>0</v>
      </c>
      <c r="AK78" s="375"/>
    </row>
    <row r="79" spans="1:37" ht="36.6" customHeight="1" thickBot="1" x14ac:dyDescent="0.75">
      <c r="A79" s="36"/>
      <c r="B79" s="347"/>
      <c r="C79" s="150" t="s">
        <v>948</v>
      </c>
      <c r="D79" s="159" t="s">
        <v>205</v>
      </c>
      <c r="E79" s="136"/>
      <c r="F79" s="136"/>
      <c r="G79" s="136"/>
      <c r="H79" s="136"/>
      <c r="I79" s="136"/>
      <c r="J79" s="136"/>
      <c r="K79" s="136"/>
      <c r="L79" s="136"/>
      <c r="M79" s="142"/>
      <c r="N79" s="139"/>
      <c r="O79" s="142"/>
      <c r="P79" s="139"/>
      <c r="Q79" s="142"/>
      <c r="R79" s="139"/>
      <c r="S79" s="124"/>
      <c r="T79" s="125"/>
      <c r="U79" s="124"/>
      <c r="V79" s="125"/>
      <c r="W79" s="124"/>
      <c r="X79" s="125"/>
      <c r="Y79" s="124"/>
      <c r="Z79" s="125"/>
      <c r="AA79" s="124"/>
      <c r="AB79" s="125"/>
      <c r="AC79" s="43"/>
      <c r="AD79" s="43"/>
      <c r="AE79" s="43"/>
      <c r="AF79" s="43"/>
      <c r="AG79" s="43"/>
      <c r="AH79" s="43"/>
      <c r="AI79" s="54">
        <f t="shared" si="9"/>
        <v>0</v>
      </c>
      <c r="AK79" s="376"/>
    </row>
    <row r="80" spans="1:37" ht="36.6" customHeight="1" thickBot="1" x14ac:dyDescent="0.75">
      <c r="A80" s="36"/>
      <c r="B80" s="345" t="s">
        <v>103</v>
      </c>
      <c r="C80" s="148" t="s">
        <v>945</v>
      </c>
      <c r="D80" s="157" t="s">
        <v>206</v>
      </c>
      <c r="E80" s="134"/>
      <c r="F80" s="134"/>
      <c r="G80" s="134"/>
      <c r="H80" s="134"/>
      <c r="I80" s="134"/>
      <c r="J80" s="134"/>
      <c r="K80" s="134"/>
      <c r="L80" s="134"/>
      <c r="M80" s="276"/>
      <c r="N80" s="276"/>
      <c r="O80" s="276"/>
      <c r="P80" s="276"/>
      <c r="Q80" s="276"/>
      <c r="R80" s="276"/>
      <c r="S80" s="115"/>
      <c r="T80" s="115"/>
      <c r="U80" s="115"/>
      <c r="V80" s="115"/>
      <c r="W80" s="115"/>
      <c r="X80" s="115"/>
      <c r="Y80" s="115"/>
      <c r="Z80" s="115"/>
      <c r="AA80" s="115"/>
      <c r="AB80" s="115"/>
      <c r="AC80" s="42"/>
      <c r="AD80" s="42"/>
      <c r="AE80" s="42"/>
      <c r="AF80" s="42"/>
      <c r="AG80" s="42"/>
      <c r="AH80" s="42"/>
      <c r="AI80" s="25">
        <f t="shared" si="9"/>
        <v>0</v>
      </c>
      <c r="AJ80" t="str">
        <f>CONCATENATE(IF(I80&gt;I35," * "&amp;$B$80&amp;" , "&amp;$C80&amp;"  For age "&amp;$E$6&amp;" "&amp;$E$7&amp;" is more than "&amp;$B$35&amp;" , "&amp;$C35&amp;" "&amp;CHAR(10),""),IF(J80&gt;J35," * "&amp;$B$80&amp;" , "&amp;$C80&amp;"  For age "&amp;$E$6&amp;" "&amp;$F$7&amp;" is more than "&amp;$B$35&amp;" , "&amp;$C35&amp;" "&amp;CHAR(10),""),IF(K80&gt;K35," * "&amp;$B$80&amp;" , "&amp;$C80&amp;"  For age "&amp;$G$6&amp;" "&amp;$G$7&amp;" is more than "&amp;$B$35&amp;" , "&amp;$C35&amp;" "&amp;CHAR(10),""),IF(L80&gt;L35," * "&amp;$B$80&amp;" , "&amp;$C80&amp;"  For age "&amp;$G$6&amp;" "&amp;$H$7&amp;" is more than "&amp;$B$35&amp;" , "&amp;$C35&amp;" "&amp;CHAR(10),""),IF(M80&gt;M35," * "&amp;$B$80&amp;" , "&amp;$C80&amp;"  For age "&amp;$I$6&amp;" "&amp;$I$7&amp;" is more than "&amp;$B$35&amp;" , "&amp;$C35&amp;" "&amp;CHAR(10),""),IF(N80&gt;N35," * "&amp;$B$80&amp;" , "&amp;$C80&amp;"  For age "&amp;$I$6&amp;" "&amp;$J$7&amp;" is more than "&amp;$B$35&amp;" , "&amp;$C35&amp;" "&amp;CHAR(10),""),IF(O80&gt;O35," * "&amp;$B$80&amp;" , "&amp;$C80&amp;"  For age "&amp;$K$6&amp;" "&amp;$K$7&amp;" is more than "&amp;$B$35&amp;" , "&amp;$C35&amp;" "&amp;CHAR(10),""),IF(P80&gt;P35," * "&amp;$B$80&amp;" , "&amp;$C80&amp;"  For age "&amp;$K$6&amp;" "&amp;$L$7&amp;" is more than "&amp;$B$35&amp;" , "&amp;$C35&amp;" "&amp;CHAR(10),""),IF(Q80&gt;Q35," * "&amp;$B$80&amp;" , "&amp;$C80&amp;"  For age "&amp;$M$6&amp;" "&amp;$M$7&amp;" is more than "&amp;$B$35&amp;" , "&amp;$C35&amp;" "&amp;CHAR(10),""),IF(R80&gt;R35," * "&amp;$B$80&amp;" , "&amp;$C80&amp;"  For age "&amp;$M$6&amp;" "&amp;$N$7&amp;" is more than "&amp;$B$35&amp;" , "&amp;$C35&amp;" "&amp;CHAR(10),""),IF(S80&gt;S35," * "&amp;$B$80&amp;" , "&amp;$C80&amp;"  For age "&amp;$O$6&amp;" "&amp;$O$7&amp;" is more than "&amp;$B$35&amp;" , "&amp;$C35&amp;" "&amp;CHAR(10),""),IF(T80&gt;T35," * "&amp;$B$80&amp;" , "&amp;$C80&amp;"  For age "&amp;$O$6&amp;" "&amp;$P$7&amp;" is more than "&amp;$B$35&amp;" , "&amp;$C35&amp;" "&amp;CHAR(10),""),IF(U80&gt;U35," * "&amp;$B$80&amp;" , "&amp;$C80&amp;"  For age "&amp;$Q$6&amp;" "&amp;$Q$7&amp;" is more than "&amp;$B$35&amp;" , "&amp;$C35&amp;" "&amp;CHAR(10),""),IF(V80&gt;V35," * "&amp;$B$80&amp;" , "&amp;$C80&amp;"  For age "&amp;$Q$6&amp;" "&amp;$R$7&amp;" is more than "&amp;$B$35&amp;" , "&amp;$C35&amp;" "&amp;CHAR(10),""),IF(W80&gt;W35," * "&amp;$B$80&amp;" , "&amp;$C80&amp;"  For age "&amp;$S$6&amp;" "&amp;$S$7&amp;" is more than "&amp;$B$35&amp;" , "&amp;$C35&amp;" "&amp;CHAR(10),""),IF(X80&gt;X35," * "&amp;$B$80&amp;" , "&amp;$C80&amp;"  For age "&amp;$S$6&amp;" "&amp;$T$7&amp;" is more than "&amp;$B$35&amp;" , "&amp;$C35&amp;" "&amp;CHAR(10),""),IF(Y80&gt;Y35," * "&amp;$B$80&amp;" , "&amp;$C80&amp;"  For age "&amp;$U$6&amp;" "&amp;$U$7&amp;" is more than "&amp;$B$35&amp;" , "&amp;$C35&amp;" "&amp;CHAR(10),""),IF(Z80&gt;Z35," * "&amp;$B$80&amp;" , "&amp;$C80&amp;"  For age "&amp;$U$6&amp;" "&amp;$V$7&amp;" is more than "&amp;$B$35&amp;" , "&amp;$C35&amp;" "&amp;CHAR(10),""),IF(AA80&gt;AA35," * "&amp;$B$80&amp;" , "&amp;$C80&amp;"  For age "&amp;$W$6&amp;" "&amp;$W$7&amp;" is more than "&amp;$B$35&amp;" , "&amp;$C35&amp;" "&amp;CHAR(10),""),IF(AB80&gt;AB35," * "&amp;$B$80&amp;" , "&amp;$C80&amp;"  For age "&amp;$W$6&amp;" "&amp;$X$7&amp;" is more than "&amp;$B$35&amp;" , "&amp;$C35&amp;" "&amp;CHAR(10),""),IF(AC80&gt;AC35," * "&amp;$B$80&amp;" , "&amp;$C80&amp;"  For age "&amp;$Y$6&amp;" "&amp;$Y$7&amp;" is more than "&amp;$B$35&amp;" , "&amp;$C35&amp;" "&amp;CHAR(10),""),IF(AD80&gt;AD35," * "&amp;$B$80&amp;" , "&amp;$C80&amp;"  For age "&amp;$Y$6&amp;" "&amp;$Z$7&amp;" is more than "&amp;$B$35&amp;" , "&amp;$C35&amp;" "&amp;CHAR(10),""),IF(AE80&gt;AE35," * "&amp;$B$80&amp;" , "&amp;$C80&amp;"  For age "&amp;$AA$6&amp;" "&amp;$AA$7&amp;" is more than "&amp;$B$35&amp;" , "&amp;$C35&amp;" "&amp;CHAR(10),""),IF(AF80&gt;AF35," * "&amp;$B$80&amp;" , "&amp;$C80&amp;"  For age "&amp;$AA$6&amp;" "&amp;$AB$7&amp;" is more than "&amp;$B$35&amp;" , "&amp;$C35&amp;" "&amp;CHAR(10),""))</f>
        <v/>
      </c>
      <c r="AK80" s="374" t="str">
        <f>CONCATENATE(AJ80,AJ81,AJ82,AJ83,AJ84,AJ85,AJ86,AJ87,AJ88,AJ89,AJ90,AJ91,AJ92,AJ93,AJ94,AJ95,AJ96,AJ97)</f>
        <v/>
      </c>
    </row>
    <row r="81" spans="1:37" ht="36.6" customHeight="1" thickBot="1" x14ac:dyDescent="0.75">
      <c r="A81" s="36"/>
      <c r="B81" s="346"/>
      <c r="C81" s="149" t="s">
        <v>946</v>
      </c>
      <c r="D81" s="158" t="s">
        <v>207</v>
      </c>
      <c r="E81" s="135"/>
      <c r="F81" s="135"/>
      <c r="G81" s="135"/>
      <c r="H81" s="135"/>
      <c r="I81" s="135"/>
      <c r="J81" s="135"/>
      <c r="K81" s="135"/>
      <c r="L81" s="135"/>
      <c r="M81" s="140"/>
      <c r="N81" s="139"/>
      <c r="O81" s="140"/>
      <c r="P81" s="139"/>
      <c r="Q81" s="140"/>
      <c r="R81" s="140"/>
      <c r="S81" s="118"/>
      <c r="T81" s="119"/>
      <c r="U81" s="118"/>
      <c r="V81" s="119"/>
      <c r="W81" s="118"/>
      <c r="X81" s="119"/>
      <c r="Y81" s="118"/>
      <c r="Z81" s="119"/>
      <c r="AA81" s="118"/>
      <c r="AB81" s="119"/>
      <c r="AC81" s="17"/>
      <c r="AD81" s="17"/>
      <c r="AE81" s="17"/>
      <c r="AF81" s="17"/>
      <c r="AG81" s="17"/>
      <c r="AH81" s="17"/>
      <c r="AI81" s="25">
        <f t="shared" si="9"/>
        <v>0</v>
      </c>
      <c r="AJ81" t="str">
        <f t="shared" ref="AJ81:AJ88" si="10">CONCATENATE(IF(I81&gt;I36," * "&amp;$B$80&amp;" , "&amp;$C81&amp;"  For age "&amp;$E$6&amp;" "&amp;$E$7&amp;" is more than "&amp;$B$35&amp;" , "&amp;$C36&amp;" "&amp;CHAR(10),""),IF(J81&gt;J36," * "&amp;$B$80&amp;" , "&amp;$C81&amp;"  For age "&amp;$E$6&amp;" "&amp;$F$7&amp;" is more than "&amp;$B$35&amp;" , "&amp;$C36&amp;" "&amp;CHAR(10),""),IF(K81&gt;K36," * "&amp;$B$80&amp;" , "&amp;$C81&amp;"  For age "&amp;$G$6&amp;" "&amp;$G$7&amp;" is more than "&amp;$B$35&amp;" , "&amp;$C36&amp;" "&amp;CHAR(10),""),IF(L81&gt;L36," * "&amp;$B$80&amp;" , "&amp;$C81&amp;"  For age "&amp;$G$6&amp;" "&amp;$H$7&amp;" is more than "&amp;$B$35&amp;" , "&amp;$C36&amp;" "&amp;CHAR(10),""),IF(M81&gt;M36," * "&amp;$B$80&amp;" , "&amp;$C81&amp;"  For age "&amp;$I$6&amp;" "&amp;$I$7&amp;" is more than "&amp;$B$35&amp;" , "&amp;$C36&amp;" "&amp;CHAR(10),""),IF(N81&gt;N36," * "&amp;$B$80&amp;" , "&amp;$C81&amp;"  For age "&amp;$I$6&amp;" "&amp;$J$7&amp;" is more than "&amp;$B$35&amp;" , "&amp;$C36&amp;" "&amp;CHAR(10),""),IF(O81&gt;O36," * "&amp;$B$80&amp;" , "&amp;$C81&amp;"  For age "&amp;$K$6&amp;" "&amp;$K$7&amp;" is more than "&amp;$B$35&amp;" , "&amp;$C36&amp;" "&amp;CHAR(10),""),IF(P81&gt;P36," * "&amp;$B$80&amp;" , "&amp;$C81&amp;"  For age "&amp;$K$6&amp;" "&amp;$L$7&amp;" is more than "&amp;$B$35&amp;" , "&amp;$C36&amp;" "&amp;CHAR(10),""),IF(Q81&gt;Q36," * "&amp;$B$80&amp;" , "&amp;$C81&amp;"  For age "&amp;$M$6&amp;" "&amp;$M$7&amp;" is more than "&amp;$B$35&amp;" , "&amp;$C36&amp;" "&amp;CHAR(10),""),IF(R81&gt;R36," * "&amp;$B$80&amp;" , "&amp;$C81&amp;"  For age "&amp;$M$6&amp;" "&amp;$N$7&amp;" is more than "&amp;$B$35&amp;" , "&amp;$C36&amp;" "&amp;CHAR(10),""),IF(S81&gt;S36," * "&amp;$B$80&amp;" , "&amp;$C81&amp;"  For age "&amp;$O$6&amp;" "&amp;$O$7&amp;" is more than "&amp;$B$35&amp;" , "&amp;$C36&amp;" "&amp;CHAR(10),""),IF(T81&gt;T36," * "&amp;$B$80&amp;" , "&amp;$C81&amp;"  For age "&amp;$O$6&amp;" "&amp;$P$7&amp;" is more than "&amp;$B$35&amp;" , "&amp;$C36&amp;" "&amp;CHAR(10),""),IF(U81&gt;U36," * "&amp;$B$80&amp;" , "&amp;$C81&amp;"  For age "&amp;$Q$6&amp;" "&amp;$Q$7&amp;" is more than "&amp;$B$35&amp;" , "&amp;$C36&amp;" "&amp;CHAR(10),""),IF(V81&gt;V36," * "&amp;$B$80&amp;" , "&amp;$C81&amp;"  For age "&amp;$Q$6&amp;" "&amp;$R$7&amp;" is more than "&amp;$B$35&amp;" , "&amp;$C36&amp;" "&amp;CHAR(10),""),IF(W81&gt;W36," * "&amp;$B$80&amp;" , "&amp;$C81&amp;"  For age "&amp;$S$6&amp;" "&amp;$S$7&amp;" is more than "&amp;$B$35&amp;" , "&amp;$C36&amp;" "&amp;CHAR(10),""),IF(X81&gt;X36," * "&amp;$B$80&amp;" , "&amp;$C81&amp;"  For age "&amp;$S$6&amp;" "&amp;$T$7&amp;" is more than "&amp;$B$35&amp;" , "&amp;$C36&amp;" "&amp;CHAR(10),""),IF(Y81&gt;Y36," * "&amp;$B$80&amp;" , "&amp;$C81&amp;"  For age "&amp;$U$6&amp;" "&amp;$U$7&amp;" is more than "&amp;$B$35&amp;" , "&amp;$C36&amp;" "&amp;CHAR(10),""),IF(Z81&gt;Z36," * "&amp;$B$80&amp;" , "&amp;$C81&amp;"  For age "&amp;$U$6&amp;" "&amp;$V$7&amp;" is more than "&amp;$B$35&amp;" , "&amp;$C36&amp;" "&amp;CHAR(10),""),IF(AA81&gt;AA36," * "&amp;$B$80&amp;" , "&amp;$C81&amp;"  For age "&amp;$W$6&amp;" "&amp;$W$7&amp;" is more than "&amp;$B$35&amp;" , "&amp;$C36&amp;" "&amp;CHAR(10),""),IF(AB81&gt;AB36," * "&amp;$B$80&amp;" , "&amp;$C81&amp;"  For age "&amp;$W$6&amp;" "&amp;$X$7&amp;" is more than "&amp;$B$35&amp;" , "&amp;$C36&amp;" "&amp;CHAR(10),""),IF(AC81&gt;AC36," * "&amp;$B$80&amp;" , "&amp;$C81&amp;"  For age "&amp;$Y$6&amp;" "&amp;$Y$7&amp;" is more than "&amp;$B$35&amp;" , "&amp;$C36&amp;" "&amp;CHAR(10),""),IF(AD81&gt;AD36," * "&amp;$B$80&amp;" , "&amp;$C81&amp;"  For age "&amp;$Y$6&amp;" "&amp;$Z$7&amp;" is more than "&amp;$B$35&amp;" , "&amp;$C36&amp;" "&amp;CHAR(10),""),IF(AE81&gt;AE36," * "&amp;$B$80&amp;" , "&amp;$C81&amp;"  For age "&amp;$AA$6&amp;" "&amp;$AA$7&amp;" is more than "&amp;$B$35&amp;" , "&amp;$C36&amp;" "&amp;CHAR(10),""),IF(AF81&gt;AF36," * "&amp;$B$80&amp;" , "&amp;$C81&amp;"  For age "&amp;$AA$6&amp;" "&amp;$AB$7&amp;" is more than "&amp;$B$35&amp;" , "&amp;$C36&amp;" "&amp;CHAR(10),""))</f>
        <v/>
      </c>
      <c r="AK81" s="375"/>
    </row>
    <row r="82" spans="1:37" ht="36.6" customHeight="1" thickBot="1" x14ac:dyDescent="0.75">
      <c r="A82" s="36"/>
      <c r="B82" s="346"/>
      <c r="C82" s="149" t="s">
        <v>949</v>
      </c>
      <c r="D82" s="158" t="s">
        <v>208</v>
      </c>
      <c r="E82" s="135"/>
      <c r="F82" s="135"/>
      <c r="G82" s="135"/>
      <c r="H82" s="135"/>
      <c r="I82" s="135"/>
      <c r="J82" s="135"/>
      <c r="K82" s="135"/>
      <c r="L82" s="135"/>
      <c r="M82" s="139"/>
      <c r="N82" s="140"/>
      <c r="O82" s="139"/>
      <c r="P82" s="140"/>
      <c r="Q82" s="139"/>
      <c r="R82" s="140"/>
      <c r="S82" s="119"/>
      <c r="T82" s="118"/>
      <c r="U82" s="119"/>
      <c r="V82" s="118"/>
      <c r="W82" s="119"/>
      <c r="X82" s="118"/>
      <c r="Y82" s="119"/>
      <c r="Z82" s="118"/>
      <c r="AA82" s="119"/>
      <c r="AB82" s="118"/>
      <c r="AC82" s="17"/>
      <c r="AD82" s="17"/>
      <c r="AE82" s="17"/>
      <c r="AF82" s="17"/>
      <c r="AG82" s="17"/>
      <c r="AH82" s="17"/>
      <c r="AI82" s="25">
        <f t="shared" si="9"/>
        <v>0</v>
      </c>
      <c r="AJ82" t="str">
        <f t="shared" si="10"/>
        <v/>
      </c>
      <c r="AK82" s="375"/>
    </row>
    <row r="83" spans="1:37" ht="36.6" customHeight="1" thickBot="1" x14ac:dyDescent="0.75">
      <c r="A83" s="36"/>
      <c r="B83" s="346"/>
      <c r="C83" s="149" t="s">
        <v>94</v>
      </c>
      <c r="D83" s="158" t="s">
        <v>209</v>
      </c>
      <c r="E83" s="135"/>
      <c r="F83" s="135"/>
      <c r="G83" s="135"/>
      <c r="H83" s="135"/>
      <c r="I83" s="135"/>
      <c r="J83" s="135"/>
      <c r="K83" s="135"/>
      <c r="L83" s="135"/>
      <c r="M83" s="139"/>
      <c r="N83" s="140"/>
      <c r="O83" s="139"/>
      <c r="P83" s="140"/>
      <c r="Q83" s="139"/>
      <c r="R83" s="140"/>
      <c r="S83" s="119"/>
      <c r="T83" s="118"/>
      <c r="U83" s="119"/>
      <c r="V83" s="118"/>
      <c r="W83" s="119"/>
      <c r="X83" s="118"/>
      <c r="Y83" s="119"/>
      <c r="Z83" s="118"/>
      <c r="AA83" s="119"/>
      <c r="AB83" s="118"/>
      <c r="AC83" s="17"/>
      <c r="AD83" s="17"/>
      <c r="AE83" s="17"/>
      <c r="AF83" s="17"/>
      <c r="AG83" s="17"/>
      <c r="AH83" s="17"/>
      <c r="AI83" s="25">
        <f t="shared" si="9"/>
        <v>0</v>
      </c>
      <c r="AJ83" t="str">
        <f t="shared" si="10"/>
        <v/>
      </c>
      <c r="AK83" s="375"/>
    </row>
    <row r="84" spans="1:37" ht="36.6" customHeight="1" thickBot="1" x14ac:dyDescent="0.75">
      <c r="A84" s="36"/>
      <c r="B84" s="346"/>
      <c r="C84" s="149" t="s">
        <v>947</v>
      </c>
      <c r="D84" s="158" t="s">
        <v>210</v>
      </c>
      <c r="E84" s="135"/>
      <c r="F84" s="135"/>
      <c r="G84" s="135"/>
      <c r="H84" s="135"/>
      <c r="I84" s="135"/>
      <c r="J84" s="135"/>
      <c r="K84" s="135"/>
      <c r="L84" s="135"/>
      <c r="M84" s="140"/>
      <c r="N84" s="139"/>
      <c r="O84" s="140"/>
      <c r="P84" s="139"/>
      <c r="Q84" s="140"/>
      <c r="R84" s="139"/>
      <c r="S84" s="118"/>
      <c r="T84" s="119"/>
      <c r="U84" s="118"/>
      <c r="V84" s="119"/>
      <c r="W84" s="118"/>
      <c r="X84" s="119"/>
      <c r="Y84" s="118"/>
      <c r="Z84" s="119"/>
      <c r="AA84" s="118"/>
      <c r="AB84" s="119"/>
      <c r="AC84" s="17"/>
      <c r="AD84" s="17"/>
      <c r="AE84" s="17"/>
      <c r="AF84" s="17"/>
      <c r="AG84" s="17"/>
      <c r="AH84" s="17"/>
      <c r="AI84" s="25">
        <f t="shared" si="9"/>
        <v>0</v>
      </c>
      <c r="AJ84" t="str">
        <f t="shared" si="10"/>
        <v/>
      </c>
      <c r="AK84" s="375"/>
    </row>
    <row r="85" spans="1:37" ht="36.6" customHeight="1" thickBot="1" x14ac:dyDescent="0.75">
      <c r="A85" s="36"/>
      <c r="B85" s="346"/>
      <c r="C85" s="149" t="s">
        <v>950</v>
      </c>
      <c r="D85" s="158" t="s">
        <v>211</v>
      </c>
      <c r="E85" s="135"/>
      <c r="F85" s="135"/>
      <c r="G85" s="135"/>
      <c r="H85" s="135"/>
      <c r="I85" s="135"/>
      <c r="J85" s="135"/>
      <c r="K85" s="135"/>
      <c r="L85" s="135"/>
      <c r="M85" s="139"/>
      <c r="N85" s="139"/>
      <c r="O85" s="139"/>
      <c r="P85" s="139"/>
      <c r="Q85" s="139"/>
      <c r="R85" s="139"/>
      <c r="S85" s="119"/>
      <c r="T85" s="119"/>
      <c r="U85" s="119"/>
      <c r="V85" s="119"/>
      <c r="W85" s="119"/>
      <c r="X85" s="119"/>
      <c r="Y85" s="119"/>
      <c r="Z85" s="119"/>
      <c r="AA85" s="119"/>
      <c r="AB85" s="119"/>
      <c r="AC85" s="17"/>
      <c r="AD85" s="17"/>
      <c r="AE85" s="17"/>
      <c r="AF85" s="17"/>
      <c r="AG85" s="17"/>
      <c r="AH85" s="17"/>
      <c r="AI85" s="25">
        <f t="shared" si="9"/>
        <v>0</v>
      </c>
      <c r="AJ85" t="str">
        <f t="shared" si="10"/>
        <v/>
      </c>
      <c r="AK85" s="375"/>
    </row>
    <row r="86" spans="1:37" ht="36.6" customHeight="1" thickBot="1" x14ac:dyDescent="0.75">
      <c r="A86" s="36"/>
      <c r="B86" s="346"/>
      <c r="C86" s="149" t="s">
        <v>95</v>
      </c>
      <c r="D86" s="158" t="s">
        <v>212</v>
      </c>
      <c r="E86" s="135"/>
      <c r="F86" s="135"/>
      <c r="G86" s="135"/>
      <c r="H86" s="135"/>
      <c r="I86" s="135"/>
      <c r="J86" s="135"/>
      <c r="K86" s="135"/>
      <c r="L86" s="135"/>
      <c r="M86" s="139"/>
      <c r="N86" s="139"/>
      <c r="O86" s="139"/>
      <c r="P86" s="139"/>
      <c r="Q86" s="139"/>
      <c r="R86" s="139"/>
      <c r="S86" s="119"/>
      <c r="T86" s="119"/>
      <c r="U86" s="119"/>
      <c r="V86" s="119"/>
      <c r="W86" s="119"/>
      <c r="X86" s="119"/>
      <c r="Y86" s="119"/>
      <c r="Z86" s="119"/>
      <c r="AA86" s="119"/>
      <c r="AB86" s="119"/>
      <c r="AC86" s="17"/>
      <c r="AD86" s="17"/>
      <c r="AE86" s="17"/>
      <c r="AF86" s="17"/>
      <c r="AG86" s="17"/>
      <c r="AH86" s="17"/>
      <c r="AI86" s="25">
        <f t="shared" si="9"/>
        <v>0</v>
      </c>
      <c r="AJ86" t="str">
        <f t="shared" si="10"/>
        <v/>
      </c>
      <c r="AK86" s="375"/>
    </row>
    <row r="87" spans="1:37" ht="36.6" customHeight="1" thickBot="1" x14ac:dyDescent="0.75">
      <c r="A87" s="36"/>
      <c r="B87" s="346"/>
      <c r="C87" s="149" t="s">
        <v>96</v>
      </c>
      <c r="D87" s="158" t="s">
        <v>213</v>
      </c>
      <c r="E87" s="135"/>
      <c r="F87" s="135"/>
      <c r="G87" s="135"/>
      <c r="H87" s="135"/>
      <c r="I87" s="135"/>
      <c r="J87" s="135"/>
      <c r="K87" s="135"/>
      <c r="L87" s="135"/>
      <c r="M87" s="139"/>
      <c r="N87" s="139"/>
      <c r="O87" s="139"/>
      <c r="P87" s="139"/>
      <c r="Q87" s="139"/>
      <c r="R87" s="139"/>
      <c r="S87" s="119"/>
      <c r="T87" s="119"/>
      <c r="U87" s="119"/>
      <c r="V87" s="119"/>
      <c r="W87" s="119"/>
      <c r="X87" s="119"/>
      <c r="Y87" s="119"/>
      <c r="Z87" s="119"/>
      <c r="AA87" s="119"/>
      <c r="AB87" s="119"/>
      <c r="AC87" s="17"/>
      <c r="AD87" s="17"/>
      <c r="AE87" s="17"/>
      <c r="AF87" s="17"/>
      <c r="AG87" s="17"/>
      <c r="AH87" s="17"/>
      <c r="AI87" s="25">
        <f t="shared" si="9"/>
        <v>0</v>
      </c>
      <c r="AJ87" t="str">
        <f t="shared" si="10"/>
        <v/>
      </c>
      <c r="AK87" s="375"/>
    </row>
    <row r="88" spans="1:37" ht="36.6" customHeight="1" thickBot="1" x14ac:dyDescent="0.75">
      <c r="A88" s="36"/>
      <c r="B88" s="347"/>
      <c r="C88" s="150" t="s">
        <v>948</v>
      </c>
      <c r="D88" s="159" t="s">
        <v>214</v>
      </c>
      <c r="E88" s="136"/>
      <c r="F88" s="136"/>
      <c r="G88" s="136"/>
      <c r="H88" s="136"/>
      <c r="I88" s="136"/>
      <c r="J88" s="136"/>
      <c r="K88" s="136"/>
      <c r="L88" s="136"/>
      <c r="M88" s="142"/>
      <c r="N88" s="139"/>
      <c r="O88" s="142"/>
      <c r="P88" s="139"/>
      <c r="Q88" s="142"/>
      <c r="R88" s="139"/>
      <c r="S88" s="124"/>
      <c r="T88" s="125"/>
      <c r="U88" s="124"/>
      <c r="V88" s="125"/>
      <c r="W88" s="124"/>
      <c r="X88" s="125"/>
      <c r="Y88" s="124"/>
      <c r="Z88" s="125"/>
      <c r="AA88" s="124"/>
      <c r="AB88" s="125"/>
      <c r="AC88" s="43"/>
      <c r="AD88" s="43"/>
      <c r="AE88" s="43"/>
      <c r="AF88" s="43"/>
      <c r="AG88" s="43"/>
      <c r="AH88" s="43"/>
      <c r="AI88" s="54">
        <f t="shared" si="9"/>
        <v>0</v>
      </c>
      <c r="AJ88" t="str">
        <f t="shared" si="10"/>
        <v/>
      </c>
      <c r="AK88" s="375"/>
    </row>
    <row r="89" spans="1:37" ht="36.6" customHeight="1" thickBot="1" x14ac:dyDescent="0.75">
      <c r="A89" s="36"/>
      <c r="B89" s="383" t="s">
        <v>104</v>
      </c>
      <c r="C89" s="148" t="s">
        <v>945</v>
      </c>
      <c r="D89" s="157" t="s">
        <v>215</v>
      </c>
      <c r="E89" s="134"/>
      <c r="F89" s="134"/>
      <c r="G89" s="134"/>
      <c r="H89" s="134"/>
      <c r="I89" s="134"/>
      <c r="J89" s="134"/>
      <c r="K89" s="134"/>
      <c r="L89" s="134"/>
      <c r="M89" s="276"/>
      <c r="N89" s="276"/>
      <c r="O89" s="276"/>
      <c r="P89" s="276"/>
      <c r="Q89" s="276"/>
      <c r="R89" s="276"/>
      <c r="S89" s="115"/>
      <c r="T89" s="115"/>
      <c r="U89" s="115"/>
      <c r="V89" s="115"/>
      <c r="W89" s="115"/>
      <c r="X89" s="115"/>
      <c r="Y89" s="115"/>
      <c r="Z89" s="115"/>
      <c r="AA89" s="115"/>
      <c r="AB89" s="115"/>
      <c r="AC89" s="42"/>
      <c r="AD89" s="42"/>
      <c r="AE89" s="42"/>
      <c r="AF89" s="42"/>
      <c r="AG89" s="42"/>
      <c r="AH89" s="42"/>
      <c r="AI89" s="25">
        <f t="shared" si="9"/>
        <v>0</v>
      </c>
      <c r="AJ89" s="63" t="str">
        <f>CONCATENATE(IF(I89&gt;I80," * "&amp;$B$89&amp;" , "&amp;$C89&amp;"  For age "&amp;$E$6&amp;" "&amp;$E$7&amp;" is more than "&amp;$B$80&amp;" , "&amp;$C80&amp;" "&amp;CHAR(10),""),IF(J89&gt;J80," * "&amp;$B$89&amp;" , "&amp;$C89&amp;"  For age "&amp;$E$6&amp;" "&amp;$F$7&amp;" is more than "&amp;$B$80&amp;" , "&amp;$C80&amp;" "&amp;CHAR(10),""),IF(K89&gt;K80," * "&amp;$B$89&amp;" , "&amp;$C89&amp;"  For age "&amp;$G$6&amp;" "&amp;$G$7&amp;" is more than "&amp;$B$80&amp;" , "&amp;$C80&amp;" "&amp;CHAR(10),""),IF(L89&gt;L80," * "&amp;$B$89&amp;" , "&amp;$C89&amp;"  For age "&amp;$G$6&amp;" "&amp;$H$7&amp;" is more than "&amp;$B$80&amp;" , "&amp;$C80&amp;" "&amp;CHAR(10),""),IF(M89&gt;M80," * "&amp;$B$89&amp;" , "&amp;$C89&amp;"  For age "&amp;$I$6&amp;" "&amp;$I$7&amp;" is more than "&amp;$B$80&amp;" , "&amp;$C80&amp;" "&amp;CHAR(10),""),IF(N89&gt;N80," * "&amp;$B$89&amp;" , "&amp;$C89&amp;"  For age "&amp;$I$6&amp;" "&amp;$J$7&amp;" is more than "&amp;$B$80&amp;" , "&amp;$C80&amp;" "&amp;CHAR(10),""),IF(O89&gt;O80," * "&amp;$B$89&amp;" , "&amp;$C89&amp;"  For age "&amp;$K$6&amp;" "&amp;$K$7&amp;" is more than "&amp;$B$80&amp;" , "&amp;$C80&amp;" "&amp;CHAR(10),""),IF(P89&gt;P80," * "&amp;$B$89&amp;" , "&amp;$C89&amp;"  For age "&amp;$K$6&amp;" "&amp;$L$7&amp;" is more than "&amp;$B$80&amp;" , "&amp;$C80&amp;" "&amp;CHAR(10),""),IF(Q89&gt;Q80," * "&amp;$B$89&amp;" , "&amp;$C89&amp;"  For age "&amp;$M$6&amp;" "&amp;$M$7&amp;" is more than "&amp;$B$80&amp;" , "&amp;$C80&amp;" "&amp;CHAR(10),""),IF(R89&gt;R80," * "&amp;$B$89&amp;" , "&amp;$C89&amp;"  For age "&amp;$M$6&amp;" "&amp;$N$7&amp;" is more than "&amp;$B$80&amp;" , "&amp;$C80&amp;" "&amp;CHAR(10),""),IF(S89&gt;S80," * "&amp;$B$89&amp;" , "&amp;$C89&amp;"  For age "&amp;$O$6&amp;" "&amp;$O$7&amp;" is more than "&amp;$B$80&amp;" , "&amp;$C80&amp;" "&amp;CHAR(10),""),IF(T89&gt;T80," * "&amp;$B$89&amp;" , "&amp;$C89&amp;"  For age "&amp;$O$6&amp;" "&amp;$P$7&amp;" is more than "&amp;$B$80&amp;" , "&amp;$C80&amp;" "&amp;CHAR(10),""),IF(U89&gt;U80," * "&amp;$B$89&amp;" , "&amp;$C89&amp;"  For age "&amp;$Q$6&amp;" "&amp;$Q$7&amp;" is more than "&amp;$B$80&amp;" , "&amp;$C80&amp;" "&amp;CHAR(10),""),IF(V89&gt;V80," * "&amp;$B$89&amp;" , "&amp;$C89&amp;"  For age "&amp;$Q$6&amp;" "&amp;$R$7&amp;" is more than "&amp;$B$80&amp;" , "&amp;$C80&amp;" "&amp;CHAR(10),""),IF(W89&gt;W80," * "&amp;$B$89&amp;" , "&amp;$C89&amp;"  For age "&amp;$S$6&amp;" "&amp;$S$7&amp;" is more than "&amp;$B$80&amp;" , "&amp;$C80&amp;" "&amp;CHAR(10),""),IF(X89&gt;X80," * "&amp;$B$89&amp;" , "&amp;$C89&amp;"  For age "&amp;$S$6&amp;" "&amp;$T$7&amp;" is more than "&amp;$B$80&amp;" , "&amp;$C80&amp;" "&amp;CHAR(10),""),IF(Y89&gt;Y80," * "&amp;$B$89&amp;" , "&amp;$C89&amp;"  For age "&amp;$U$6&amp;" "&amp;$U$7&amp;" is more than "&amp;$B$80&amp;" , "&amp;$C80&amp;" "&amp;CHAR(10),""),IF(Z89&gt;Z80," * "&amp;$B$89&amp;" , "&amp;$C89&amp;"  For age "&amp;$U$6&amp;" "&amp;$V$7&amp;" is more than "&amp;$B$80&amp;" , "&amp;$C80&amp;" "&amp;CHAR(10),""),IF(AA89&gt;AA80," * "&amp;$B$89&amp;" , "&amp;$C89&amp;"  For age "&amp;$W$6&amp;" "&amp;$W$7&amp;" is more than "&amp;$B$80&amp;" , "&amp;$C80&amp;" "&amp;CHAR(10),""),IF(AB89&gt;AB80," * "&amp;$B$89&amp;" , "&amp;$C89&amp;"  For age "&amp;$W$6&amp;" "&amp;$X$7&amp;" is more than "&amp;$B$80&amp;" , "&amp;$C80&amp;" "&amp;CHAR(10),""),IF(AC89&gt;AC80," * "&amp;$B$89&amp;" , "&amp;$C89&amp;"  For age "&amp;$Y$6&amp;" "&amp;$Y$7&amp;" is more than "&amp;$B$80&amp;" , "&amp;$C80&amp;" "&amp;CHAR(10),""),IF(AD89&gt;AD80," * "&amp;$B$89&amp;" , "&amp;$C89&amp;"  For age "&amp;$Y$6&amp;" "&amp;$Z$7&amp;" is more than "&amp;$B$80&amp;" , "&amp;$C80&amp;" "&amp;CHAR(10),""),IF(AE89&gt;AE80," * "&amp;$B$89&amp;" , "&amp;$C89&amp;"  For age "&amp;$AA$6&amp;" "&amp;$AA$7&amp;" is more than "&amp;$B$80&amp;" , "&amp;$C80&amp;" "&amp;CHAR(10),""),IF(AF89&gt;AF80," * "&amp;$B$89&amp;" , "&amp;$C89&amp;"  For age "&amp;$AA$6&amp;" "&amp;$AB$7&amp;" is more than "&amp;$B$80&amp;" , "&amp;$C80&amp;" "&amp;CHAR(10),""))</f>
        <v/>
      </c>
      <c r="AK89" s="375"/>
    </row>
    <row r="90" spans="1:37" ht="36.6" customHeight="1" thickBot="1" x14ac:dyDescent="0.75">
      <c r="A90" s="36"/>
      <c r="B90" s="384"/>
      <c r="C90" s="149" t="s">
        <v>946</v>
      </c>
      <c r="D90" s="158" t="s">
        <v>216</v>
      </c>
      <c r="E90" s="135"/>
      <c r="F90" s="135"/>
      <c r="G90" s="135"/>
      <c r="H90" s="135"/>
      <c r="I90" s="135"/>
      <c r="J90" s="135"/>
      <c r="K90" s="135"/>
      <c r="L90" s="135"/>
      <c r="M90" s="140"/>
      <c r="N90" s="139"/>
      <c r="O90" s="140"/>
      <c r="P90" s="139"/>
      <c r="Q90" s="140"/>
      <c r="R90" s="140"/>
      <c r="S90" s="118"/>
      <c r="T90" s="119"/>
      <c r="U90" s="118"/>
      <c r="V90" s="119"/>
      <c r="W90" s="118"/>
      <c r="X90" s="119"/>
      <c r="Y90" s="118"/>
      <c r="Z90" s="119"/>
      <c r="AA90" s="118"/>
      <c r="AB90" s="119"/>
      <c r="AC90" s="17"/>
      <c r="AD90" s="17"/>
      <c r="AE90" s="17"/>
      <c r="AF90" s="17"/>
      <c r="AG90" s="17"/>
      <c r="AH90" s="17"/>
      <c r="AI90" s="25">
        <f t="shared" si="9"/>
        <v>0</v>
      </c>
      <c r="AJ90" s="63" t="str">
        <f t="shared" ref="AJ90:AJ97" si="11">CONCATENATE(IF(I90&gt;I81," * "&amp;$B$89&amp;" , "&amp;$C90&amp;"  For age "&amp;$E$6&amp;" "&amp;$E$7&amp;" is more than "&amp;$B$80&amp;" , "&amp;$C81&amp;" "&amp;CHAR(10),""),IF(J90&gt;J81," * "&amp;$B$89&amp;" , "&amp;$C90&amp;"  For age "&amp;$E$6&amp;" "&amp;$F$7&amp;" is more than "&amp;$B$80&amp;" , "&amp;$C81&amp;" "&amp;CHAR(10),""),IF(K90&gt;K81," * "&amp;$B$89&amp;" , "&amp;$C90&amp;"  For age "&amp;$G$6&amp;" "&amp;$G$7&amp;" is more than "&amp;$B$80&amp;" , "&amp;$C81&amp;" "&amp;CHAR(10),""),IF(L90&gt;L81," * "&amp;$B$89&amp;" , "&amp;$C90&amp;"  For age "&amp;$G$6&amp;" "&amp;$H$7&amp;" is more than "&amp;$B$80&amp;" , "&amp;$C81&amp;" "&amp;CHAR(10),""),IF(M90&gt;M81," * "&amp;$B$89&amp;" , "&amp;$C90&amp;"  For age "&amp;$I$6&amp;" "&amp;$I$7&amp;" is more than "&amp;$B$80&amp;" , "&amp;$C81&amp;" "&amp;CHAR(10),""),IF(N90&gt;N81," * "&amp;$B$89&amp;" , "&amp;$C90&amp;"  For age "&amp;$I$6&amp;" "&amp;$J$7&amp;" is more than "&amp;$B$80&amp;" , "&amp;$C81&amp;" "&amp;CHAR(10),""),IF(O90&gt;O81," * "&amp;$B$89&amp;" , "&amp;$C90&amp;"  For age "&amp;$K$6&amp;" "&amp;$K$7&amp;" is more than "&amp;$B$80&amp;" , "&amp;$C81&amp;" "&amp;CHAR(10),""),IF(P90&gt;P81," * "&amp;$B$89&amp;" , "&amp;$C90&amp;"  For age "&amp;$K$6&amp;" "&amp;$L$7&amp;" is more than "&amp;$B$80&amp;" , "&amp;$C81&amp;" "&amp;CHAR(10),""),IF(Q90&gt;Q81," * "&amp;$B$89&amp;" , "&amp;$C90&amp;"  For age "&amp;$M$6&amp;" "&amp;$M$7&amp;" is more than "&amp;$B$80&amp;" , "&amp;$C81&amp;" "&amp;CHAR(10),""),IF(R90&gt;R81," * "&amp;$B$89&amp;" , "&amp;$C90&amp;"  For age "&amp;$M$6&amp;" "&amp;$N$7&amp;" is more than "&amp;$B$80&amp;" , "&amp;$C81&amp;" "&amp;CHAR(10),""),IF(S90&gt;S81," * "&amp;$B$89&amp;" , "&amp;$C90&amp;"  For age "&amp;$O$6&amp;" "&amp;$O$7&amp;" is more than "&amp;$B$80&amp;" , "&amp;$C81&amp;" "&amp;CHAR(10),""),IF(T90&gt;T81," * "&amp;$B$89&amp;" , "&amp;$C90&amp;"  For age "&amp;$O$6&amp;" "&amp;$P$7&amp;" is more than "&amp;$B$80&amp;" , "&amp;$C81&amp;" "&amp;CHAR(10),""),IF(U90&gt;U81," * "&amp;$B$89&amp;" , "&amp;$C90&amp;"  For age "&amp;$Q$6&amp;" "&amp;$Q$7&amp;" is more than "&amp;$B$80&amp;" , "&amp;$C81&amp;" "&amp;CHAR(10),""),IF(V90&gt;V81," * "&amp;$B$89&amp;" , "&amp;$C90&amp;"  For age "&amp;$Q$6&amp;" "&amp;$R$7&amp;" is more than "&amp;$B$80&amp;" , "&amp;$C81&amp;" "&amp;CHAR(10),""),IF(W90&gt;W81," * "&amp;$B$89&amp;" , "&amp;$C90&amp;"  For age "&amp;$S$6&amp;" "&amp;$S$7&amp;" is more than "&amp;$B$80&amp;" , "&amp;$C81&amp;" "&amp;CHAR(10),""),IF(X90&gt;X81," * "&amp;$B$89&amp;" , "&amp;$C90&amp;"  For age "&amp;$S$6&amp;" "&amp;$T$7&amp;" is more than "&amp;$B$80&amp;" , "&amp;$C81&amp;" "&amp;CHAR(10),""),IF(Y90&gt;Y81," * "&amp;$B$89&amp;" , "&amp;$C90&amp;"  For age "&amp;$U$6&amp;" "&amp;$U$7&amp;" is more than "&amp;$B$80&amp;" , "&amp;$C81&amp;" "&amp;CHAR(10),""),IF(Z90&gt;Z81," * "&amp;$B$89&amp;" , "&amp;$C90&amp;"  For age "&amp;$U$6&amp;" "&amp;$V$7&amp;" is more than "&amp;$B$80&amp;" , "&amp;$C81&amp;" "&amp;CHAR(10),""),IF(AA90&gt;AA81," * "&amp;$B$89&amp;" , "&amp;$C90&amp;"  For age "&amp;$W$6&amp;" "&amp;$W$7&amp;" is more than "&amp;$B$80&amp;" , "&amp;$C81&amp;" "&amp;CHAR(10),""),IF(AB90&gt;AB81," * "&amp;$B$89&amp;" , "&amp;$C90&amp;"  For age "&amp;$W$6&amp;" "&amp;$X$7&amp;" is more than "&amp;$B$80&amp;" , "&amp;$C81&amp;" "&amp;CHAR(10),""),IF(AC90&gt;AC81," * "&amp;$B$89&amp;" , "&amp;$C90&amp;"  For age "&amp;$Y$6&amp;" "&amp;$Y$7&amp;" is more than "&amp;$B$80&amp;" , "&amp;$C81&amp;" "&amp;CHAR(10),""),IF(AD90&gt;AD81," * "&amp;$B$89&amp;" , "&amp;$C90&amp;"  For age "&amp;$Y$6&amp;" "&amp;$Z$7&amp;" is more than "&amp;$B$80&amp;" , "&amp;$C81&amp;" "&amp;CHAR(10),""),IF(AE90&gt;AE81," * "&amp;$B$89&amp;" , "&amp;$C90&amp;"  For age "&amp;$AA$6&amp;" "&amp;$AA$7&amp;" is more than "&amp;$B$80&amp;" , "&amp;$C81&amp;" "&amp;CHAR(10),""),IF(AF90&gt;AF81," * "&amp;$B$89&amp;" , "&amp;$C90&amp;"  For age "&amp;$AA$6&amp;" "&amp;$AB$7&amp;" is more than "&amp;$B$80&amp;" , "&amp;$C81&amp;" "&amp;CHAR(10),""))</f>
        <v/>
      </c>
      <c r="AK90" s="375"/>
    </row>
    <row r="91" spans="1:37" ht="36.6" customHeight="1" thickBot="1" x14ac:dyDescent="0.75">
      <c r="A91" s="36"/>
      <c r="B91" s="384"/>
      <c r="C91" s="149" t="s">
        <v>949</v>
      </c>
      <c r="D91" s="158" t="s">
        <v>217</v>
      </c>
      <c r="E91" s="135"/>
      <c r="F91" s="135"/>
      <c r="G91" s="135"/>
      <c r="H91" s="135"/>
      <c r="I91" s="135"/>
      <c r="J91" s="135"/>
      <c r="K91" s="135"/>
      <c r="L91" s="135"/>
      <c r="M91" s="139"/>
      <c r="N91" s="140"/>
      <c r="O91" s="139"/>
      <c r="P91" s="140"/>
      <c r="Q91" s="139"/>
      <c r="R91" s="140"/>
      <c r="S91" s="119"/>
      <c r="T91" s="118"/>
      <c r="U91" s="119"/>
      <c r="V91" s="118"/>
      <c r="W91" s="119"/>
      <c r="X91" s="118"/>
      <c r="Y91" s="119"/>
      <c r="Z91" s="118"/>
      <c r="AA91" s="119"/>
      <c r="AB91" s="118"/>
      <c r="AC91" s="17"/>
      <c r="AD91" s="17"/>
      <c r="AE91" s="17"/>
      <c r="AF91" s="17"/>
      <c r="AG91" s="17"/>
      <c r="AH91" s="17"/>
      <c r="AI91" s="25">
        <f t="shared" si="9"/>
        <v>0</v>
      </c>
      <c r="AJ91" s="63" t="str">
        <f t="shared" si="11"/>
        <v/>
      </c>
      <c r="AK91" s="375"/>
    </row>
    <row r="92" spans="1:37" ht="36.6" customHeight="1" thickBot="1" x14ac:dyDescent="0.75">
      <c r="A92" s="36"/>
      <c r="B92" s="384"/>
      <c r="C92" s="149" t="s">
        <v>94</v>
      </c>
      <c r="D92" s="158" t="s">
        <v>218</v>
      </c>
      <c r="E92" s="135"/>
      <c r="F92" s="135"/>
      <c r="G92" s="135"/>
      <c r="H92" s="135"/>
      <c r="I92" s="135"/>
      <c r="J92" s="135"/>
      <c r="K92" s="135"/>
      <c r="L92" s="135"/>
      <c r="M92" s="139"/>
      <c r="N92" s="140"/>
      <c r="O92" s="139"/>
      <c r="P92" s="140"/>
      <c r="Q92" s="139"/>
      <c r="R92" s="140"/>
      <c r="S92" s="119"/>
      <c r="T92" s="118"/>
      <c r="U92" s="119"/>
      <c r="V92" s="118"/>
      <c r="W92" s="119"/>
      <c r="X92" s="118"/>
      <c r="Y92" s="119"/>
      <c r="Z92" s="118"/>
      <c r="AA92" s="119"/>
      <c r="AB92" s="118"/>
      <c r="AC92" s="17"/>
      <c r="AD92" s="17"/>
      <c r="AE92" s="17"/>
      <c r="AF92" s="17"/>
      <c r="AG92" s="17"/>
      <c r="AH92" s="17"/>
      <c r="AI92" s="25">
        <f t="shared" si="9"/>
        <v>0</v>
      </c>
      <c r="AJ92" s="63" t="str">
        <f t="shared" si="11"/>
        <v/>
      </c>
      <c r="AK92" s="375"/>
    </row>
    <row r="93" spans="1:37" ht="36.6" customHeight="1" thickBot="1" x14ac:dyDescent="0.75">
      <c r="A93" s="36"/>
      <c r="B93" s="384"/>
      <c r="C93" s="149" t="s">
        <v>947</v>
      </c>
      <c r="D93" s="158" t="s">
        <v>219</v>
      </c>
      <c r="E93" s="135"/>
      <c r="F93" s="135"/>
      <c r="G93" s="135"/>
      <c r="H93" s="135"/>
      <c r="I93" s="135"/>
      <c r="J93" s="135"/>
      <c r="K93" s="135"/>
      <c r="L93" s="135"/>
      <c r="M93" s="140"/>
      <c r="N93" s="139"/>
      <c r="O93" s="140"/>
      <c r="P93" s="139"/>
      <c r="Q93" s="140"/>
      <c r="R93" s="139"/>
      <c r="S93" s="118"/>
      <c r="T93" s="119"/>
      <c r="U93" s="118"/>
      <c r="V93" s="119"/>
      <c r="W93" s="118"/>
      <c r="X93" s="119"/>
      <c r="Y93" s="118"/>
      <c r="Z93" s="119"/>
      <c r="AA93" s="118"/>
      <c r="AB93" s="119"/>
      <c r="AC93" s="17"/>
      <c r="AD93" s="17"/>
      <c r="AE93" s="17"/>
      <c r="AF93" s="17"/>
      <c r="AG93" s="17"/>
      <c r="AH93" s="17"/>
      <c r="AI93" s="25">
        <f t="shared" si="9"/>
        <v>0</v>
      </c>
      <c r="AJ93" s="63" t="str">
        <f t="shared" si="11"/>
        <v/>
      </c>
      <c r="AK93" s="375"/>
    </row>
    <row r="94" spans="1:37" ht="36.6" customHeight="1" thickBot="1" x14ac:dyDescent="0.75">
      <c r="A94" s="36"/>
      <c r="B94" s="384"/>
      <c r="C94" s="149" t="s">
        <v>950</v>
      </c>
      <c r="D94" s="158" t="s">
        <v>220</v>
      </c>
      <c r="E94" s="135"/>
      <c r="F94" s="135"/>
      <c r="G94" s="135"/>
      <c r="H94" s="135"/>
      <c r="I94" s="135"/>
      <c r="J94" s="135"/>
      <c r="K94" s="135"/>
      <c r="L94" s="135"/>
      <c r="M94" s="139"/>
      <c r="N94" s="139"/>
      <c r="O94" s="139"/>
      <c r="P94" s="139"/>
      <c r="Q94" s="139"/>
      <c r="R94" s="139"/>
      <c r="S94" s="119"/>
      <c r="T94" s="119"/>
      <c r="U94" s="119"/>
      <c r="V94" s="119"/>
      <c r="W94" s="119"/>
      <c r="X94" s="119"/>
      <c r="Y94" s="119"/>
      <c r="Z94" s="119"/>
      <c r="AA94" s="119"/>
      <c r="AB94" s="119"/>
      <c r="AC94" s="17"/>
      <c r="AD94" s="17"/>
      <c r="AE94" s="17"/>
      <c r="AF94" s="17"/>
      <c r="AG94" s="17"/>
      <c r="AH94" s="17"/>
      <c r="AI94" s="25">
        <f t="shared" si="9"/>
        <v>0</v>
      </c>
      <c r="AJ94" s="63" t="str">
        <f t="shared" si="11"/>
        <v/>
      </c>
      <c r="AK94" s="375"/>
    </row>
    <row r="95" spans="1:37" ht="36.6" customHeight="1" thickBot="1" x14ac:dyDescent="0.75">
      <c r="A95" s="36"/>
      <c r="B95" s="384"/>
      <c r="C95" s="149" t="s">
        <v>95</v>
      </c>
      <c r="D95" s="158" t="s">
        <v>221</v>
      </c>
      <c r="E95" s="135"/>
      <c r="F95" s="135"/>
      <c r="G95" s="135"/>
      <c r="H95" s="135"/>
      <c r="I95" s="135"/>
      <c r="J95" s="135"/>
      <c r="K95" s="135"/>
      <c r="L95" s="135"/>
      <c r="M95" s="139"/>
      <c r="N95" s="139"/>
      <c r="O95" s="139"/>
      <c r="P95" s="139"/>
      <c r="Q95" s="139"/>
      <c r="R95" s="139"/>
      <c r="S95" s="119"/>
      <c r="T95" s="119"/>
      <c r="U95" s="119"/>
      <c r="V95" s="119"/>
      <c r="W95" s="119"/>
      <c r="X95" s="119"/>
      <c r="Y95" s="119"/>
      <c r="Z95" s="119"/>
      <c r="AA95" s="119"/>
      <c r="AB95" s="119"/>
      <c r="AC95" s="17"/>
      <c r="AD95" s="17"/>
      <c r="AE95" s="17"/>
      <c r="AF95" s="17"/>
      <c r="AG95" s="17"/>
      <c r="AH95" s="17"/>
      <c r="AI95" s="25">
        <f t="shared" si="9"/>
        <v>0</v>
      </c>
      <c r="AJ95" s="63" t="str">
        <f t="shared" si="11"/>
        <v/>
      </c>
      <c r="AK95" s="375"/>
    </row>
    <row r="96" spans="1:37" ht="36.6" customHeight="1" thickBot="1" x14ac:dyDescent="0.75">
      <c r="A96" s="36"/>
      <c r="B96" s="384"/>
      <c r="C96" s="149" t="s">
        <v>96</v>
      </c>
      <c r="D96" s="158" t="s">
        <v>222</v>
      </c>
      <c r="E96" s="135"/>
      <c r="F96" s="135"/>
      <c r="G96" s="135"/>
      <c r="H96" s="135"/>
      <c r="I96" s="135"/>
      <c r="J96" s="135"/>
      <c r="K96" s="135"/>
      <c r="L96" s="135"/>
      <c r="M96" s="139"/>
      <c r="N96" s="139"/>
      <c r="O96" s="139"/>
      <c r="P96" s="139"/>
      <c r="Q96" s="139"/>
      <c r="R96" s="139"/>
      <c r="S96" s="119"/>
      <c r="T96" s="119"/>
      <c r="U96" s="119"/>
      <c r="V96" s="119"/>
      <c r="W96" s="119"/>
      <c r="X96" s="119"/>
      <c r="Y96" s="119"/>
      <c r="Z96" s="119"/>
      <c r="AA96" s="119"/>
      <c r="AB96" s="119"/>
      <c r="AC96" s="17"/>
      <c r="AD96" s="17"/>
      <c r="AE96" s="17"/>
      <c r="AF96" s="17"/>
      <c r="AG96" s="17"/>
      <c r="AH96" s="17"/>
      <c r="AI96" s="25">
        <f t="shared" si="9"/>
        <v>0</v>
      </c>
      <c r="AJ96" s="63" t="str">
        <f t="shared" si="11"/>
        <v/>
      </c>
      <c r="AK96" s="375"/>
    </row>
    <row r="97" spans="1:37" ht="36.6" customHeight="1" thickBot="1" x14ac:dyDescent="0.75">
      <c r="A97" s="36"/>
      <c r="B97" s="385"/>
      <c r="C97" s="150" t="s">
        <v>948</v>
      </c>
      <c r="D97" s="159" t="s">
        <v>223</v>
      </c>
      <c r="E97" s="136"/>
      <c r="F97" s="136"/>
      <c r="G97" s="136"/>
      <c r="H97" s="136"/>
      <c r="I97" s="136"/>
      <c r="J97" s="136"/>
      <c r="K97" s="136"/>
      <c r="L97" s="136"/>
      <c r="M97" s="142"/>
      <c r="N97" s="139"/>
      <c r="O97" s="142"/>
      <c r="P97" s="139"/>
      <c r="Q97" s="142"/>
      <c r="R97" s="139"/>
      <c r="S97" s="124"/>
      <c r="T97" s="125"/>
      <c r="U97" s="124"/>
      <c r="V97" s="125"/>
      <c r="W97" s="124"/>
      <c r="X97" s="125"/>
      <c r="Y97" s="124"/>
      <c r="Z97" s="125"/>
      <c r="AA97" s="124"/>
      <c r="AB97" s="125"/>
      <c r="AC97" s="43"/>
      <c r="AD97" s="43"/>
      <c r="AE97" s="43"/>
      <c r="AF97" s="43"/>
      <c r="AG97" s="43"/>
      <c r="AH97" s="43"/>
      <c r="AI97" s="54">
        <f t="shared" si="9"/>
        <v>0</v>
      </c>
      <c r="AJ97" s="63" t="str">
        <f t="shared" si="11"/>
        <v/>
      </c>
      <c r="AK97" s="376"/>
    </row>
    <row r="98" spans="1:37" ht="36.6" customHeight="1" thickBot="1" x14ac:dyDescent="0.75">
      <c r="A98" s="36"/>
      <c r="B98" s="345" t="s">
        <v>105</v>
      </c>
      <c r="C98" s="148" t="s">
        <v>945</v>
      </c>
      <c r="D98" s="157" t="s">
        <v>224</v>
      </c>
      <c r="E98" s="134"/>
      <c r="F98" s="134"/>
      <c r="G98" s="134"/>
      <c r="H98" s="134"/>
      <c r="I98" s="134"/>
      <c r="J98" s="134"/>
      <c r="K98" s="134"/>
      <c r="L98" s="134"/>
      <c r="M98" s="276"/>
      <c r="N98" s="276"/>
      <c r="O98" s="276"/>
      <c r="P98" s="276"/>
      <c r="Q98" s="276"/>
      <c r="R98" s="276"/>
      <c r="S98" s="115"/>
      <c r="T98" s="115"/>
      <c r="U98" s="115"/>
      <c r="V98" s="115"/>
      <c r="W98" s="115"/>
      <c r="X98" s="115"/>
      <c r="Y98" s="115"/>
      <c r="Z98" s="115"/>
      <c r="AA98" s="115"/>
      <c r="AB98" s="115"/>
      <c r="AC98" s="42"/>
      <c r="AD98" s="42"/>
      <c r="AE98" s="42"/>
      <c r="AF98" s="42"/>
      <c r="AG98" s="42"/>
      <c r="AH98" s="42"/>
      <c r="AI98" s="25">
        <f t="shared" si="9"/>
        <v>0</v>
      </c>
      <c r="AJ98" s="63" t="str">
        <f>CONCATENATE(IF(I98&gt;I89," * "&amp;$B$98&amp;" , "&amp;$C98&amp;"  For age "&amp;$E$6&amp;" "&amp;$E$7&amp;" is more than "&amp;$B$89&amp;" , "&amp;$C89&amp;" "&amp;CHAR(10),""),IF(J98&gt;J89," * "&amp;$B$98&amp;" , "&amp;$C98&amp;"  For age "&amp;$E$6&amp;" "&amp;$F$7&amp;" is more than "&amp;$B$89&amp;" , "&amp;$C89&amp;" "&amp;CHAR(10),""),IF(K98&gt;K89," * "&amp;$B$98&amp;" , "&amp;$C98&amp;"  For age "&amp;$G$6&amp;" "&amp;$G$7&amp;" is more than "&amp;$B$89&amp;" , "&amp;$C89&amp;" "&amp;CHAR(10),""),IF(L98&gt;L89," * "&amp;$B$98&amp;" , "&amp;$C98&amp;"  For age "&amp;$G$6&amp;" "&amp;$H$7&amp;" is more than "&amp;$B$89&amp;" , "&amp;$C89&amp;" "&amp;CHAR(10),""),IF(M98&gt;M89," * "&amp;$B$98&amp;" , "&amp;$C98&amp;"  For age "&amp;$I$6&amp;" "&amp;$I$7&amp;" is more than "&amp;$B$89&amp;" , "&amp;$C89&amp;" "&amp;CHAR(10),""),IF(N98&gt;N89," * "&amp;$B$98&amp;" , "&amp;$C98&amp;"  For age "&amp;$I$6&amp;" "&amp;$J$7&amp;" is more than "&amp;$B$89&amp;" , "&amp;$C89&amp;" "&amp;CHAR(10),""),IF(O98&gt;O89," * "&amp;$B$98&amp;" , "&amp;$C98&amp;"  For age "&amp;$K$6&amp;" "&amp;$K$7&amp;" is more than "&amp;$B$89&amp;" , "&amp;$C89&amp;" "&amp;CHAR(10),""),IF(P98&gt;P89," * "&amp;$B$98&amp;" , "&amp;$C98&amp;"  For age "&amp;$K$6&amp;" "&amp;$L$7&amp;" is more than "&amp;$B$89&amp;" , "&amp;$C89&amp;" "&amp;CHAR(10),""),IF(Q98&gt;Q89," * "&amp;$B$98&amp;" , "&amp;$C98&amp;"  For age "&amp;$M$6&amp;" "&amp;$M$7&amp;" is more than "&amp;$B$89&amp;" , "&amp;$C89&amp;" "&amp;CHAR(10),""),IF(R98&gt;R89," * "&amp;$B$98&amp;" , "&amp;$C98&amp;"  For age "&amp;$M$6&amp;" "&amp;$N$7&amp;" is more than "&amp;$B$89&amp;" , "&amp;$C89&amp;" "&amp;CHAR(10),""),IF(S98&gt;S89," * "&amp;$B$98&amp;" , "&amp;$C98&amp;"  For age "&amp;$O$6&amp;" "&amp;$O$7&amp;" is more than "&amp;$B$89&amp;" , "&amp;$C89&amp;" "&amp;CHAR(10),""),IF(T98&gt;T89," * "&amp;$B$98&amp;" , "&amp;$C98&amp;"  For age "&amp;$O$6&amp;" "&amp;$P$7&amp;" is more than "&amp;$B$89&amp;" , "&amp;$C89&amp;" "&amp;CHAR(10),""),IF(U98&gt;U89," * "&amp;$B$98&amp;" , "&amp;$C98&amp;"  For age "&amp;$Q$6&amp;" "&amp;$Q$7&amp;" is more than "&amp;$B$89&amp;" , "&amp;$C89&amp;" "&amp;CHAR(10),""),IF(V98&gt;V89," * "&amp;$B$98&amp;" , "&amp;$C98&amp;"  For age "&amp;$Q$6&amp;" "&amp;$R$7&amp;" is more than "&amp;$B$89&amp;" , "&amp;$C89&amp;" "&amp;CHAR(10),""),IF(W98&gt;W89," * "&amp;$B$98&amp;" , "&amp;$C98&amp;"  For age "&amp;$S$6&amp;" "&amp;$S$7&amp;" is more than "&amp;$B$89&amp;" , "&amp;$C89&amp;" "&amp;CHAR(10),""),IF(X98&gt;X89," * "&amp;$B$98&amp;" , "&amp;$C98&amp;"  For age "&amp;$S$6&amp;" "&amp;$T$7&amp;" is more than "&amp;$B$89&amp;" , "&amp;$C89&amp;" "&amp;CHAR(10),""),IF(Y98&gt;Y89," * "&amp;$B$98&amp;" , "&amp;$C98&amp;"  For age "&amp;$U$6&amp;" "&amp;$U$7&amp;" is more than "&amp;$B$89&amp;" , "&amp;$C89&amp;" "&amp;CHAR(10),""),IF(Z98&gt;Z89," * "&amp;$B$98&amp;" , "&amp;$C98&amp;"  For age "&amp;$U$6&amp;" "&amp;$V$7&amp;" is more than "&amp;$B$89&amp;" , "&amp;$C89&amp;" "&amp;CHAR(10),""),IF(AA98&gt;AA89," * "&amp;$B$98&amp;" , "&amp;$C98&amp;"  For age "&amp;$W$6&amp;" "&amp;$W$7&amp;" is more than "&amp;$B$89&amp;" , "&amp;$C89&amp;" "&amp;CHAR(10),""),IF(AB98&gt;AB89," * "&amp;$B$98&amp;" , "&amp;$C98&amp;"  For age "&amp;$W$6&amp;" "&amp;$X$7&amp;" is more than "&amp;$B$89&amp;" , "&amp;$C89&amp;" "&amp;CHAR(10),""),IF(AC98&gt;AC89," * "&amp;$B$98&amp;" , "&amp;$C98&amp;"  For age "&amp;$Y$6&amp;" "&amp;$Y$7&amp;" is more than "&amp;$B$89&amp;" , "&amp;$C89&amp;" "&amp;CHAR(10),""),IF(AD98&gt;AD89," * "&amp;$B$98&amp;" , "&amp;$C98&amp;"  For age "&amp;$Y$6&amp;" "&amp;$Z$7&amp;" is more than "&amp;$B$89&amp;" , "&amp;$C89&amp;" "&amp;CHAR(10),""),IF(AE98&gt;AE89," * "&amp;$B$98&amp;" , "&amp;$C98&amp;"  For age "&amp;$AA$6&amp;" "&amp;$AA$7&amp;" is more than "&amp;$B$89&amp;" , "&amp;$C89&amp;" "&amp;CHAR(10),""),IF(AF98&gt;AF89," * "&amp;$B$98&amp;" , "&amp;$C98&amp;"  For age "&amp;$AA$6&amp;" "&amp;$AB$7&amp;" is more than "&amp;$B$89&amp;" , "&amp;$C89&amp;" "&amp;CHAR(10),""))</f>
        <v/>
      </c>
      <c r="AK98" s="374" t="str">
        <f>CONCATENATE(AJ98,AJ99,AJ100,AJ101,AJ102,AJ103,AJ104,AJ105,AJ106,AJ107,AJ108,AJ109,AJ110,AJ111,AJ112,AJ113,AJ114,AJ115)</f>
        <v/>
      </c>
    </row>
    <row r="99" spans="1:37" ht="36.6" customHeight="1" thickBot="1" x14ac:dyDescent="0.75">
      <c r="A99" s="36"/>
      <c r="B99" s="346"/>
      <c r="C99" s="149" t="s">
        <v>946</v>
      </c>
      <c r="D99" s="158" t="s">
        <v>225</v>
      </c>
      <c r="E99" s="135"/>
      <c r="F99" s="135"/>
      <c r="G99" s="135"/>
      <c r="H99" s="135"/>
      <c r="I99" s="135"/>
      <c r="J99" s="135"/>
      <c r="K99" s="135"/>
      <c r="L99" s="135"/>
      <c r="M99" s="140"/>
      <c r="N99" s="139"/>
      <c r="O99" s="140"/>
      <c r="P99" s="139"/>
      <c r="Q99" s="140"/>
      <c r="R99" s="140"/>
      <c r="S99" s="118"/>
      <c r="T99" s="119"/>
      <c r="U99" s="118"/>
      <c r="V99" s="119"/>
      <c r="W99" s="118"/>
      <c r="X99" s="119"/>
      <c r="Y99" s="118"/>
      <c r="Z99" s="119"/>
      <c r="AA99" s="118"/>
      <c r="AB99" s="119"/>
      <c r="AC99" s="17"/>
      <c r="AD99" s="17"/>
      <c r="AE99" s="17"/>
      <c r="AF99" s="17"/>
      <c r="AG99" s="17"/>
      <c r="AH99" s="17"/>
      <c r="AI99" s="25">
        <f t="shared" si="9"/>
        <v>0</v>
      </c>
      <c r="AJ99" s="63" t="str">
        <f t="shared" ref="AJ99:AJ106" si="12">CONCATENATE(IF(I99&gt;I90," * "&amp;$B$98&amp;" , "&amp;$C99&amp;"  For age "&amp;$E$6&amp;" "&amp;$E$7&amp;" is more than "&amp;$B$89&amp;" , "&amp;$C90&amp;" "&amp;CHAR(10),""),IF(J99&gt;J90," * "&amp;$B$98&amp;" , "&amp;$C99&amp;"  For age "&amp;$E$6&amp;" "&amp;$F$7&amp;" is more than "&amp;$B$89&amp;" , "&amp;$C90&amp;" "&amp;CHAR(10),""),IF(K99&gt;K90," * "&amp;$B$98&amp;" , "&amp;$C99&amp;"  For age "&amp;$G$6&amp;" "&amp;$G$7&amp;" is more than "&amp;$B$89&amp;" , "&amp;$C90&amp;" "&amp;CHAR(10),""),IF(L99&gt;L90," * "&amp;$B$98&amp;" , "&amp;$C99&amp;"  For age "&amp;$G$6&amp;" "&amp;$H$7&amp;" is more than "&amp;$B$89&amp;" , "&amp;$C90&amp;" "&amp;CHAR(10),""),IF(M99&gt;M90," * "&amp;$B$98&amp;" , "&amp;$C99&amp;"  For age "&amp;$I$6&amp;" "&amp;$I$7&amp;" is more than "&amp;$B$89&amp;" , "&amp;$C90&amp;" "&amp;CHAR(10),""),IF(N99&gt;N90," * "&amp;$B$98&amp;" , "&amp;$C99&amp;"  For age "&amp;$I$6&amp;" "&amp;$J$7&amp;" is more than "&amp;$B$89&amp;" , "&amp;$C90&amp;" "&amp;CHAR(10),""),IF(O99&gt;O90," * "&amp;$B$98&amp;" , "&amp;$C99&amp;"  For age "&amp;$K$6&amp;" "&amp;$K$7&amp;" is more than "&amp;$B$89&amp;" , "&amp;$C90&amp;" "&amp;CHAR(10),""),IF(P99&gt;P90," * "&amp;$B$98&amp;" , "&amp;$C99&amp;"  For age "&amp;$K$6&amp;" "&amp;$L$7&amp;" is more than "&amp;$B$89&amp;" , "&amp;$C90&amp;" "&amp;CHAR(10),""),IF(Q99&gt;Q90," * "&amp;$B$98&amp;" , "&amp;$C99&amp;"  For age "&amp;$M$6&amp;" "&amp;$M$7&amp;" is more than "&amp;$B$89&amp;" , "&amp;$C90&amp;" "&amp;CHAR(10),""),IF(R99&gt;R90," * "&amp;$B$98&amp;" , "&amp;$C99&amp;"  For age "&amp;$M$6&amp;" "&amp;$N$7&amp;" is more than "&amp;$B$89&amp;" , "&amp;$C90&amp;" "&amp;CHAR(10),""),IF(S99&gt;S90," * "&amp;$B$98&amp;" , "&amp;$C99&amp;"  For age "&amp;$O$6&amp;" "&amp;$O$7&amp;" is more than "&amp;$B$89&amp;" , "&amp;$C90&amp;" "&amp;CHAR(10),""),IF(T99&gt;T90," * "&amp;$B$98&amp;" , "&amp;$C99&amp;"  For age "&amp;$O$6&amp;" "&amp;$P$7&amp;" is more than "&amp;$B$89&amp;" , "&amp;$C90&amp;" "&amp;CHAR(10),""),IF(U99&gt;U90," * "&amp;$B$98&amp;" , "&amp;$C99&amp;"  For age "&amp;$Q$6&amp;" "&amp;$Q$7&amp;" is more than "&amp;$B$89&amp;" , "&amp;$C90&amp;" "&amp;CHAR(10),""),IF(V99&gt;V90," * "&amp;$B$98&amp;" , "&amp;$C99&amp;"  For age "&amp;$Q$6&amp;" "&amp;$R$7&amp;" is more than "&amp;$B$89&amp;" , "&amp;$C90&amp;" "&amp;CHAR(10),""),IF(W99&gt;W90," * "&amp;$B$98&amp;" , "&amp;$C99&amp;"  For age "&amp;$S$6&amp;" "&amp;$S$7&amp;" is more than "&amp;$B$89&amp;" , "&amp;$C90&amp;" "&amp;CHAR(10),""),IF(X99&gt;X90," * "&amp;$B$98&amp;" , "&amp;$C99&amp;"  For age "&amp;$S$6&amp;" "&amp;$T$7&amp;" is more than "&amp;$B$89&amp;" , "&amp;$C90&amp;" "&amp;CHAR(10),""),IF(Y99&gt;Y90," * "&amp;$B$98&amp;" , "&amp;$C99&amp;"  For age "&amp;$U$6&amp;" "&amp;$U$7&amp;" is more than "&amp;$B$89&amp;" , "&amp;$C90&amp;" "&amp;CHAR(10),""),IF(Z99&gt;Z90," * "&amp;$B$98&amp;" , "&amp;$C99&amp;"  For age "&amp;$U$6&amp;" "&amp;$V$7&amp;" is more than "&amp;$B$89&amp;" , "&amp;$C90&amp;" "&amp;CHAR(10),""),IF(AA99&gt;AA90," * "&amp;$B$98&amp;" , "&amp;$C99&amp;"  For age "&amp;$W$6&amp;" "&amp;$W$7&amp;" is more than "&amp;$B$89&amp;" , "&amp;$C90&amp;" "&amp;CHAR(10),""),IF(AB99&gt;AB90," * "&amp;$B$98&amp;" , "&amp;$C99&amp;"  For age "&amp;$W$6&amp;" "&amp;$X$7&amp;" is more than "&amp;$B$89&amp;" , "&amp;$C90&amp;" "&amp;CHAR(10),""),IF(AC99&gt;AC90," * "&amp;$B$98&amp;" , "&amp;$C99&amp;"  For age "&amp;$Y$6&amp;" "&amp;$Y$7&amp;" is more than "&amp;$B$89&amp;" , "&amp;$C90&amp;" "&amp;CHAR(10),""),IF(AD99&gt;AD90," * "&amp;$B$98&amp;" , "&amp;$C99&amp;"  For age "&amp;$Y$6&amp;" "&amp;$Z$7&amp;" is more than "&amp;$B$89&amp;" , "&amp;$C90&amp;" "&amp;CHAR(10),""),IF(AE99&gt;AE90," * "&amp;$B$98&amp;" , "&amp;$C99&amp;"  For age "&amp;$AA$6&amp;" "&amp;$AA$7&amp;" is more than "&amp;$B$89&amp;" , "&amp;$C90&amp;" "&amp;CHAR(10),""),IF(AF99&gt;AF90," * "&amp;$B$98&amp;" , "&amp;$C99&amp;"  For age "&amp;$AA$6&amp;" "&amp;$AB$7&amp;" is more than "&amp;$B$89&amp;" , "&amp;$C90&amp;" "&amp;CHAR(10),""))</f>
        <v/>
      </c>
      <c r="AK99" s="375"/>
    </row>
    <row r="100" spans="1:37" ht="36.6" customHeight="1" thickBot="1" x14ac:dyDescent="0.75">
      <c r="A100" s="36"/>
      <c r="B100" s="346"/>
      <c r="C100" s="149" t="s">
        <v>949</v>
      </c>
      <c r="D100" s="158" t="s">
        <v>226</v>
      </c>
      <c r="E100" s="135"/>
      <c r="F100" s="135"/>
      <c r="G100" s="135"/>
      <c r="H100" s="135"/>
      <c r="I100" s="135"/>
      <c r="J100" s="135"/>
      <c r="K100" s="135"/>
      <c r="L100" s="135"/>
      <c r="M100" s="139"/>
      <c r="N100" s="140"/>
      <c r="O100" s="139"/>
      <c r="P100" s="140"/>
      <c r="Q100" s="139"/>
      <c r="R100" s="140"/>
      <c r="S100" s="119"/>
      <c r="T100" s="118"/>
      <c r="U100" s="119"/>
      <c r="V100" s="118"/>
      <c r="W100" s="119"/>
      <c r="X100" s="118"/>
      <c r="Y100" s="119"/>
      <c r="Z100" s="118"/>
      <c r="AA100" s="119"/>
      <c r="AB100" s="118"/>
      <c r="AC100" s="17"/>
      <c r="AD100" s="17"/>
      <c r="AE100" s="17"/>
      <c r="AF100" s="17"/>
      <c r="AG100" s="17"/>
      <c r="AH100" s="17"/>
      <c r="AI100" s="25">
        <f t="shared" si="9"/>
        <v>0</v>
      </c>
      <c r="AJ100" s="63" t="str">
        <f t="shared" si="12"/>
        <v/>
      </c>
      <c r="AK100" s="375"/>
    </row>
    <row r="101" spans="1:37" ht="36.6" customHeight="1" thickBot="1" x14ac:dyDescent="0.75">
      <c r="A101" s="36"/>
      <c r="B101" s="346"/>
      <c r="C101" s="149" t="s">
        <v>94</v>
      </c>
      <c r="D101" s="158" t="s">
        <v>227</v>
      </c>
      <c r="E101" s="135"/>
      <c r="F101" s="135"/>
      <c r="G101" s="135"/>
      <c r="H101" s="135"/>
      <c r="I101" s="135"/>
      <c r="J101" s="135"/>
      <c r="K101" s="135"/>
      <c r="L101" s="135"/>
      <c r="M101" s="139"/>
      <c r="N101" s="140"/>
      <c r="O101" s="139"/>
      <c r="P101" s="140"/>
      <c r="Q101" s="139"/>
      <c r="R101" s="140"/>
      <c r="S101" s="119"/>
      <c r="T101" s="118"/>
      <c r="U101" s="119"/>
      <c r="V101" s="118"/>
      <c r="W101" s="119"/>
      <c r="X101" s="118"/>
      <c r="Y101" s="119"/>
      <c r="Z101" s="118"/>
      <c r="AA101" s="119"/>
      <c r="AB101" s="118"/>
      <c r="AC101" s="17"/>
      <c r="AD101" s="17"/>
      <c r="AE101" s="17"/>
      <c r="AF101" s="17"/>
      <c r="AG101" s="17"/>
      <c r="AH101" s="17"/>
      <c r="AI101" s="25">
        <f t="shared" si="9"/>
        <v>0</v>
      </c>
      <c r="AJ101" s="63" t="str">
        <f t="shared" si="12"/>
        <v/>
      </c>
      <c r="AK101" s="375"/>
    </row>
    <row r="102" spans="1:37" ht="36.6" customHeight="1" thickBot="1" x14ac:dyDescent="0.75">
      <c r="A102" s="36"/>
      <c r="B102" s="346"/>
      <c r="C102" s="149" t="s">
        <v>947</v>
      </c>
      <c r="D102" s="158" t="s">
        <v>228</v>
      </c>
      <c r="E102" s="135"/>
      <c r="F102" s="135"/>
      <c r="G102" s="135"/>
      <c r="H102" s="135"/>
      <c r="I102" s="135"/>
      <c r="J102" s="135"/>
      <c r="K102" s="135"/>
      <c r="L102" s="135"/>
      <c r="M102" s="140"/>
      <c r="N102" s="139"/>
      <c r="O102" s="140"/>
      <c r="P102" s="139"/>
      <c r="Q102" s="140"/>
      <c r="R102" s="139"/>
      <c r="S102" s="118"/>
      <c r="T102" s="119"/>
      <c r="U102" s="118"/>
      <c r="V102" s="119"/>
      <c r="W102" s="118"/>
      <c r="X102" s="119"/>
      <c r="Y102" s="118"/>
      <c r="Z102" s="119"/>
      <c r="AA102" s="118"/>
      <c r="AB102" s="119"/>
      <c r="AC102" s="17"/>
      <c r="AD102" s="17"/>
      <c r="AE102" s="17"/>
      <c r="AF102" s="17"/>
      <c r="AG102" s="17"/>
      <c r="AH102" s="17"/>
      <c r="AI102" s="25">
        <f t="shared" si="9"/>
        <v>0</v>
      </c>
      <c r="AJ102" s="63" t="str">
        <f t="shared" si="12"/>
        <v/>
      </c>
      <c r="AK102" s="375"/>
    </row>
    <row r="103" spans="1:37" ht="36.6" customHeight="1" thickBot="1" x14ac:dyDescent="0.75">
      <c r="A103" s="36"/>
      <c r="B103" s="346"/>
      <c r="C103" s="149" t="s">
        <v>950</v>
      </c>
      <c r="D103" s="158" t="s">
        <v>229</v>
      </c>
      <c r="E103" s="135"/>
      <c r="F103" s="135"/>
      <c r="G103" s="135"/>
      <c r="H103" s="135"/>
      <c r="I103" s="135"/>
      <c r="J103" s="135"/>
      <c r="K103" s="135"/>
      <c r="L103" s="135"/>
      <c r="M103" s="139"/>
      <c r="N103" s="139"/>
      <c r="O103" s="139"/>
      <c r="P103" s="139"/>
      <c r="Q103" s="139"/>
      <c r="R103" s="139"/>
      <c r="S103" s="119"/>
      <c r="T103" s="119"/>
      <c r="U103" s="119"/>
      <c r="V103" s="119"/>
      <c r="W103" s="119"/>
      <c r="X103" s="119"/>
      <c r="Y103" s="119"/>
      <c r="Z103" s="119"/>
      <c r="AA103" s="119"/>
      <c r="AB103" s="119"/>
      <c r="AC103" s="17"/>
      <c r="AD103" s="17"/>
      <c r="AE103" s="17"/>
      <c r="AF103" s="17"/>
      <c r="AG103" s="17"/>
      <c r="AH103" s="17"/>
      <c r="AI103" s="25">
        <f t="shared" si="9"/>
        <v>0</v>
      </c>
      <c r="AJ103" s="63" t="str">
        <f t="shared" si="12"/>
        <v/>
      </c>
      <c r="AK103" s="375"/>
    </row>
    <row r="104" spans="1:37" ht="36.6" customHeight="1" thickBot="1" x14ac:dyDescent="0.75">
      <c r="A104" s="36"/>
      <c r="B104" s="346"/>
      <c r="C104" s="149" t="s">
        <v>95</v>
      </c>
      <c r="D104" s="158" t="s">
        <v>230</v>
      </c>
      <c r="E104" s="135"/>
      <c r="F104" s="135"/>
      <c r="G104" s="135"/>
      <c r="H104" s="135"/>
      <c r="I104" s="135"/>
      <c r="J104" s="135"/>
      <c r="K104" s="135"/>
      <c r="L104" s="135"/>
      <c r="M104" s="139"/>
      <c r="N104" s="139"/>
      <c r="O104" s="139"/>
      <c r="P104" s="139"/>
      <c r="Q104" s="139"/>
      <c r="R104" s="139"/>
      <c r="S104" s="119"/>
      <c r="T104" s="119"/>
      <c r="U104" s="119"/>
      <c r="V104" s="119"/>
      <c r="W104" s="119"/>
      <c r="X104" s="119"/>
      <c r="Y104" s="119"/>
      <c r="Z104" s="119"/>
      <c r="AA104" s="119"/>
      <c r="AB104" s="119"/>
      <c r="AC104" s="17"/>
      <c r="AD104" s="17"/>
      <c r="AE104" s="17"/>
      <c r="AF104" s="17"/>
      <c r="AG104" s="17"/>
      <c r="AH104" s="17"/>
      <c r="AI104" s="25">
        <f t="shared" si="9"/>
        <v>0</v>
      </c>
      <c r="AJ104" s="63" t="str">
        <f t="shared" si="12"/>
        <v/>
      </c>
      <c r="AK104" s="375"/>
    </row>
    <row r="105" spans="1:37" ht="36.6" customHeight="1" thickBot="1" x14ac:dyDescent="0.75">
      <c r="A105" s="36"/>
      <c r="B105" s="346"/>
      <c r="C105" s="149" t="s">
        <v>96</v>
      </c>
      <c r="D105" s="158" t="s">
        <v>231</v>
      </c>
      <c r="E105" s="135"/>
      <c r="F105" s="135"/>
      <c r="G105" s="135"/>
      <c r="H105" s="135"/>
      <c r="I105" s="135"/>
      <c r="J105" s="135"/>
      <c r="K105" s="135"/>
      <c r="L105" s="135"/>
      <c r="M105" s="139"/>
      <c r="N105" s="139"/>
      <c r="O105" s="139"/>
      <c r="P105" s="139"/>
      <c r="Q105" s="139"/>
      <c r="R105" s="139"/>
      <c r="S105" s="119"/>
      <c r="T105" s="119"/>
      <c r="U105" s="119"/>
      <c r="V105" s="119"/>
      <c r="W105" s="119"/>
      <c r="X105" s="119"/>
      <c r="Y105" s="119"/>
      <c r="Z105" s="119"/>
      <c r="AA105" s="119"/>
      <c r="AB105" s="119"/>
      <c r="AC105" s="17"/>
      <c r="AD105" s="17"/>
      <c r="AE105" s="17"/>
      <c r="AF105" s="17"/>
      <c r="AG105" s="17"/>
      <c r="AH105" s="17"/>
      <c r="AI105" s="25">
        <f t="shared" si="9"/>
        <v>0</v>
      </c>
      <c r="AJ105" s="63" t="str">
        <f t="shared" si="12"/>
        <v/>
      </c>
      <c r="AK105" s="375"/>
    </row>
    <row r="106" spans="1:37" ht="36.6" customHeight="1" thickBot="1" x14ac:dyDescent="0.75">
      <c r="A106" s="36"/>
      <c r="B106" s="347"/>
      <c r="C106" s="150" t="s">
        <v>948</v>
      </c>
      <c r="D106" s="159" t="s">
        <v>232</v>
      </c>
      <c r="E106" s="136"/>
      <c r="F106" s="136"/>
      <c r="G106" s="136"/>
      <c r="H106" s="136"/>
      <c r="I106" s="136"/>
      <c r="J106" s="136"/>
      <c r="K106" s="136"/>
      <c r="L106" s="136"/>
      <c r="M106" s="142"/>
      <c r="N106" s="139"/>
      <c r="O106" s="142"/>
      <c r="P106" s="139"/>
      <c r="Q106" s="142"/>
      <c r="R106" s="139"/>
      <c r="S106" s="124"/>
      <c r="T106" s="125"/>
      <c r="U106" s="124"/>
      <c r="V106" s="125"/>
      <c r="W106" s="124"/>
      <c r="X106" s="125"/>
      <c r="Y106" s="124"/>
      <c r="Z106" s="125"/>
      <c r="AA106" s="124"/>
      <c r="AB106" s="125"/>
      <c r="AC106" s="43"/>
      <c r="AD106" s="43"/>
      <c r="AE106" s="43"/>
      <c r="AF106" s="43"/>
      <c r="AG106" s="43"/>
      <c r="AH106" s="43"/>
      <c r="AI106" s="54">
        <f t="shared" si="9"/>
        <v>0</v>
      </c>
      <c r="AJ106" s="63" t="str">
        <f t="shared" si="12"/>
        <v/>
      </c>
      <c r="AK106" s="375"/>
    </row>
    <row r="107" spans="1:37" ht="36.6" customHeight="1" thickBot="1" x14ac:dyDescent="0.75">
      <c r="A107" s="36"/>
      <c r="B107" s="352" t="s">
        <v>106</v>
      </c>
      <c r="C107" s="151" t="s">
        <v>945</v>
      </c>
      <c r="D107" s="160" t="s">
        <v>233</v>
      </c>
      <c r="E107" s="130"/>
      <c r="F107" s="130"/>
      <c r="G107" s="130"/>
      <c r="H107" s="130"/>
      <c r="I107" s="130"/>
      <c r="J107" s="130"/>
      <c r="K107" s="130"/>
      <c r="L107" s="130"/>
      <c r="M107" s="277"/>
      <c r="N107" s="277"/>
      <c r="O107" s="277"/>
      <c r="P107" s="277"/>
      <c r="Q107" s="277"/>
      <c r="R107" s="277"/>
      <c r="S107" s="129"/>
      <c r="T107" s="129"/>
      <c r="U107" s="129"/>
      <c r="V107" s="129"/>
      <c r="W107" s="129"/>
      <c r="X107" s="129"/>
      <c r="Y107" s="129"/>
      <c r="Z107" s="129"/>
      <c r="AA107" s="129"/>
      <c r="AB107" s="129"/>
      <c r="AI107" s="22">
        <f t="shared" si="9"/>
        <v>0</v>
      </c>
      <c r="AK107" s="375"/>
    </row>
    <row r="108" spans="1:37" ht="36.6" customHeight="1" thickBot="1" x14ac:dyDescent="0.75">
      <c r="A108" s="36"/>
      <c r="B108" s="353"/>
      <c r="C108" s="149" t="s">
        <v>946</v>
      </c>
      <c r="D108" s="158" t="s">
        <v>234</v>
      </c>
      <c r="E108" s="130"/>
      <c r="F108" s="130"/>
      <c r="G108" s="130"/>
      <c r="H108" s="130"/>
      <c r="I108" s="130"/>
      <c r="J108" s="130"/>
      <c r="K108" s="130"/>
      <c r="L108" s="130"/>
      <c r="M108" s="140"/>
      <c r="N108" s="141"/>
      <c r="O108" s="140"/>
      <c r="P108" s="141"/>
      <c r="Q108" s="140"/>
      <c r="R108" s="140"/>
      <c r="S108" s="118"/>
      <c r="T108" s="119"/>
      <c r="U108" s="118"/>
      <c r="V108" s="119"/>
      <c r="W108" s="118"/>
      <c r="X108" s="119"/>
      <c r="Y108" s="118"/>
      <c r="Z108" s="119"/>
      <c r="AA108" s="118"/>
      <c r="AB108" s="119"/>
      <c r="AI108" s="25">
        <f t="shared" si="9"/>
        <v>0</v>
      </c>
      <c r="AK108" s="375"/>
    </row>
    <row r="109" spans="1:37" ht="36.6" customHeight="1" thickBot="1" x14ac:dyDescent="0.75">
      <c r="A109" s="36"/>
      <c r="B109" s="353"/>
      <c r="C109" s="149" t="s">
        <v>949</v>
      </c>
      <c r="D109" s="158" t="s">
        <v>235</v>
      </c>
      <c r="E109" s="130"/>
      <c r="F109" s="130"/>
      <c r="G109" s="130"/>
      <c r="H109" s="130"/>
      <c r="I109" s="130"/>
      <c r="J109" s="130"/>
      <c r="K109" s="130"/>
      <c r="L109" s="130"/>
      <c r="M109" s="141"/>
      <c r="N109" s="140"/>
      <c r="O109" s="141"/>
      <c r="P109" s="140"/>
      <c r="Q109" s="141"/>
      <c r="R109" s="140"/>
      <c r="S109" s="119"/>
      <c r="T109" s="118"/>
      <c r="U109" s="119"/>
      <c r="V109" s="118"/>
      <c r="W109" s="119"/>
      <c r="X109" s="118"/>
      <c r="Y109" s="119"/>
      <c r="Z109" s="118"/>
      <c r="AA109" s="119"/>
      <c r="AB109" s="118"/>
      <c r="AI109" s="25">
        <f t="shared" si="9"/>
        <v>0</v>
      </c>
      <c r="AK109" s="375"/>
    </row>
    <row r="110" spans="1:37" ht="36.6" customHeight="1" thickBot="1" x14ac:dyDescent="0.75">
      <c r="A110" s="36"/>
      <c r="B110" s="353"/>
      <c r="C110" s="149" t="s">
        <v>94</v>
      </c>
      <c r="D110" s="158" t="s">
        <v>236</v>
      </c>
      <c r="E110" s="130"/>
      <c r="F110" s="130"/>
      <c r="G110" s="130"/>
      <c r="H110" s="130"/>
      <c r="I110" s="130"/>
      <c r="J110" s="130"/>
      <c r="K110" s="130"/>
      <c r="L110" s="130"/>
      <c r="M110" s="141"/>
      <c r="N110" s="140"/>
      <c r="O110" s="141"/>
      <c r="P110" s="140"/>
      <c r="Q110" s="141"/>
      <c r="R110" s="140"/>
      <c r="S110" s="119"/>
      <c r="T110" s="118"/>
      <c r="U110" s="119"/>
      <c r="V110" s="118"/>
      <c r="W110" s="119"/>
      <c r="X110" s="118"/>
      <c r="Y110" s="119"/>
      <c r="Z110" s="118"/>
      <c r="AA110" s="119"/>
      <c r="AB110" s="118"/>
      <c r="AI110" s="25">
        <f t="shared" si="9"/>
        <v>0</v>
      </c>
      <c r="AK110" s="375"/>
    </row>
    <row r="111" spans="1:37" ht="36.6" customHeight="1" thickBot="1" x14ac:dyDescent="0.75">
      <c r="A111" s="36"/>
      <c r="B111" s="353"/>
      <c r="C111" s="149" t="s">
        <v>947</v>
      </c>
      <c r="D111" s="158" t="s">
        <v>237</v>
      </c>
      <c r="E111" s="130"/>
      <c r="F111" s="130"/>
      <c r="G111" s="130"/>
      <c r="H111" s="130"/>
      <c r="I111" s="130"/>
      <c r="J111" s="130"/>
      <c r="K111" s="130"/>
      <c r="L111" s="130"/>
      <c r="M111" s="140"/>
      <c r="N111" s="141"/>
      <c r="O111" s="140"/>
      <c r="P111" s="141"/>
      <c r="Q111" s="140"/>
      <c r="R111" s="141"/>
      <c r="S111" s="118"/>
      <c r="T111" s="119"/>
      <c r="U111" s="118"/>
      <c r="V111" s="119"/>
      <c r="W111" s="118"/>
      <c r="X111" s="119"/>
      <c r="Y111" s="118"/>
      <c r="Z111" s="119"/>
      <c r="AA111" s="118"/>
      <c r="AB111" s="119"/>
      <c r="AI111" s="25">
        <f t="shared" si="9"/>
        <v>0</v>
      </c>
      <c r="AK111" s="375"/>
    </row>
    <row r="112" spans="1:37" ht="36.6" customHeight="1" thickBot="1" x14ac:dyDescent="0.75">
      <c r="A112" s="36"/>
      <c r="B112" s="353"/>
      <c r="C112" s="149" t="s">
        <v>950</v>
      </c>
      <c r="D112" s="158" t="s">
        <v>238</v>
      </c>
      <c r="E112" s="130"/>
      <c r="F112" s="130"/>
      <c r="G112" s="130"/>
      <c r="H112" s="130"/>
      <c r="I112" s="130"/>
      <c r="J112" s="130"/>
      <c r="K112" s="130"/>
      <c r="L112" s="130"/>
      <c r="M112" s="141"/>
      <c r="N112" s="141"/>
      <c r="O112" s="141"/>
      <c r="P112" s="141"/>
      <c r="Q112" s="141"/>
      <c r="R112" s="141"/>
      <c r="S112" s="119"/>
      <c r="T112" s="119"/>
      <c r="U112" s="119"/>
      <c r="V112" s="119"/>
      <c r="W112" s="119"/>
      <c r="X112" s="119"/>
      <c r="Y112" s="119"/>
      <c r="Z112" s="119"/>
      <c r="AA112" s="119"/>
      <c r="AB112" s="119"/>
      <c r="AI112" s="25">
        <f t="shared" si="9"/>
        <v>0</v>
      </c>
      <c r="AK112" s="375"/>
    </row>
    <row r="113" spans="1:37" ht="36.6" customHeight="1" thickBot="1" x14ac:dyDescent="0.75">
      <c r="A113" s="36"/>
      <c r="B113" s="353"/>
      <c r="C113" s="149" t="s">
        <v>95</v>
      </c>
      <c r="D113" s="158" t="s">
        <v>239</v>
      </c>
      <c r="E113" s="130"/>
      <c r="F113" s="130"/>
      <c r="G113" s="130"/>
      <c r="H113" s="130"/>
      <c r="I113" s="130"/>
      <c r="J113" s="130"/>
      <c r="K113" s="130"/>
      <c r="L113" s="130"/>
      <c r="M113" s="141"/>
      <c r="N113" s="141"/>
      <c r="O113" s="141"/>
      <c r="P113" s="141"/>
      <c r="Q113" s="141"/>
      <c r="R113" s="141"/>
      <c r="S113" s="119"/>
      <c r="T113" s="119"/>
      <c r="U113" s="119"/>
      <c r="V113" s="119"/>
      <c r="W113" s="119"/>
      <c r="X113" s="119"/>
      <c r="Y113" s="119"/>
      <c r="Z113" s="119"/>
      <c r="AA113" s="119"/>
      <c r="AB113" s="119"/>
      <c r="AI113" s="25">
        <f t="shared" si="9"/>
        <v>0</v>
      </c>
      <c r="AK113" s="375"/>
    </row>
    <row r="114" spans="1:37" ht="36.6" customHeight="1" thickBot="1" x14ac:dyDescent="0.75">
      <c r="A114" s="36"/>
      <c r="B114" s="353"/>
      <c r="C114" s="149" t="s">
        <v>96</v>
      </c>
      <c r="D114" s="158" t="s">
        <v>240</v>
      </c>
      <c r="E114" s="130"/>
      <c r="F114" s="130"/>
      <c r="G114" s="130"/>
      <c r="H114" s="130"/>
      <c r="I114" s="130"/>
      <c r="J114" s="130"/>
      <c r="K114" s="130"/>
      <c r="L114" s="130"/>
      <c r="M114" s="141"/>
      <c r="N114" s="141"/>
      <c r="O114" s="141"/>
      <c r="P114" s="141"/>
      <c r="Q114" s="141"/>
      <c r="R114" s="141"/>
      <c r="S114" s="119"/>
      <c r="T114" s="119"/>
      <c r="U114" s="119"/>
      <c r="V114" s="119"/>
      <c r="W114" s="119"/>
      <c r="X114" s="119"/>
      <c r="Y114" s="119"/>
      <c r="Z114" s="119"/>
      <c r="AA114" s="119"/>
      <c r="AB114" s="119"/>
      <c r="AI114" s="25">
        <f t="shared" si="9"/>
        <v>0</v>
      </c>
      <c r="AK114" s="375"/>
    </row>
    <row r="115" spans="1:37" ht="36.6" customHeight="1" thickBot="1" x14ac:dyDescent="0.75">
      <c r="A115" s="36"/>
      <c r="B115" s="354"/>
      <c r="C115" s="152" t="s">
        <v>948</v>
      </c>
      <c r="D115" s="161" t="s">
        <v>241</v>
      </c>
      <c r="E115" s="130"/>
      <c r="F115" s="130"/>
      <c r="G115" s="130"/>
      <c r="H115" s="130"/>
      <c r="I115" s="130"/>
      <c r="J115" s="130"/>
      <c r="K115" s="130"/>
      <c r="L115" s="130"/>
      <c r="M115" s="145"/>
      <c r="N115" s="146"/>
      <c r="O115" s="145"/>
      <c r="P115" s="146"/>
      <c r="Q115" s="145"/>
      <c r="R115" s="146"/>
      <c r="S115" s="118"/>
      <c r="T115" s="119"/>
      <c r="U115" s="118"/>
      <c r="V115" s="119"/>
      <c r="W115" s="118"/>
      <c r="X115" s="119"/>
      <c r="Y115" s="118"/>
      <c r="Z115" s="119"/>
      <c r="AA115" s="118"/>
      <c r="AB115" s="119"/>
      <c r="AI115" s="25">
        <f t="shared" si="9"/>
        <v>0</v>
      </c>
      <c r="AK115" s="376"/>
    </row>
    <row r="116" spans="1:37" ht="36.6" customHeight="1" thickBot="1" x14ac:dyDescent="0.75">
      <c r="A116" s="36"/>
      <c r="B116" s="355" t="s">
        <v>107</v>
      </c>
      <c r="C116" s="148" t="s">
        <v>945</v>
      </c>
      <c r="D116" s="157" t="s">
        <v>242</v>
      </c>
      <c r="E116" s="134"/>
      <c r="F116" s="134"/>
      <c r="G116" s="134"/>
      <c r="H116" s="134"/>
      <c r="I116" s="134"/>
      <c r="J116" s="134"/>
      <c r="K116" s="134"/>
      <c r="L116" s="134"/>
      <c r="M116" s="276"/>
      <c r="N116" s="276"/>
      <c r="O116" s="276"/>
      <c r="P116" s="276"/>
      <c r="Q116" s="276"/>
      <c r="R116" s="278"/>
      <c r="S116" s="165"/>
      <c r="T116" s="119"/>
      <c r="U116" s="119"/>
      <c r="V116" s="119"/>
      <c r="W116" s="119"/>
      <c r="X116" s="119"/>
      <c r="Y116" s="119"/>
      <c r="Z116" s="119"/>
      <c r="AA116" s="119"/>
      <c r="AB116" s="119"/>
      <c r="AI116" s="25">
        <f t="shared" si="9"/>
        <v>0</v>
      </c>
      <c r="AK116" s="374" t="str">
        <f>CONCATENATE(AJ116,AJ117,AJ118,AJ119,AJ120,AJ121,AJ122,AJ123,AJ124,AJ125,AJ126,AJ127,AJ128,AJ129,AJ130,AJ131,AJ132,AJ133)</f>
        <v/>
      </c>
    </row>
    <row r="117" spans="1:37" ht="36.6" customHeight="1" thickBot="1" x14ac:dyDescent="0.75">
      <c r="A117" s="36"/>
      <c r="B117" s="356"/>
      <c r="C117" s="149" t="s">
        <v>946</v>
      </c>
      <c r="D117" s="158" t="s">
        <v>243</v>
      </c>
      <c r="E117" s="135"/>
      <c r="F117" s="135"/>
      <c r="G117" s="135"/>
      <c r="H117" s="135"/>
      <c r="I117" s="135"/>
      <c r="J117" s="135"/>
      <c r="K117" s="135"/>
      <c r="L117" s="135"/>
      <c r="M117" s="140"/>
      <c r="N117" s="141"/>
      <c r="O117" s="140"/>
      <c r="P117" s="141"/>
      <c r="Q117" s="140"/>
      <c r="R117" s="140"/>
      <c r="S117" s="166"/>
      <c r="T117" s="119"/>
      <c r="U117" s="118"/>
      <c r="V117" s="119"/>
      <c r="W117" s="118"/>
      <c r="X117" s="119"/>
      <c r="Y117" s="118"/>
      <c r="Z117" s="119"/>
      <c r="AA117" s="118"/>
      <c r="AB117" s="119"/>
      <c r="AI117" s="25">
        <f t="shared" si="9"/>
        <v>0</v>
      </c>
      <c r="AK117" s="375"/>
    </row>
    <row r="118" spans="1:37" ht="36.6" customHeight="1" thickBot="1" x14ac:dyDescent="0.75">
      <c r="A118" s="36"/>
      <c r="B118" s="356"/>
      <c r="C118" s="149" t="s">
        <v>949</v>
      </c>
      <c r="D118" s="158" t="s">
        <v>244</v>
      </c>
      <c r="E118" s="135"/>
      <c r="F118" s="135"/>
      <c r="G118" s="135"/>
      <c r="H118" s="135"/>
      <c r="I118" s="135"/>
      <c r="J118" s="135"/>
      <c r="K118" s="135"/>
      <c r="L118" s="135"/>
      <c r="M118" s="141"/>
      <c r="N118" s="140"/>
      <c r="O118" s="141"/>
      <c r="P118" s="140"/>
      <c r="Q118" s="141"/>
      <c r="R118" s="168"/>
      <c r="S118" s="165"/>
      <c r="T118" s="118"/>
      <c r="U118" s="119"/>
      <c r="V118" s="118"/>
      <c r="W118" s="119"/>
      <c r="X118" s="118"/>
      <c r="Y118" s="119"/>
      <c r="Z118" s="118"/>
      <c r="AA118" s="119"/>
      <c r="AB118" s="118"/>
      <c r="AI118" s="25">
        <f t="shared" si="9"/>
        <v>0</v>
      </c>
      <c r="AK118" s="375"/>
    </row>
    <row r="119" spans="1:37" ht="36.6" customHeight="1" thickBot="1" x14ac:dyDescent="0.75">
      <c r="A119" s="36"/>
      <c r="B119" s="356"/>
      <c r="C119" s="149" t="s">
        <v>94</v>
      </c>
      <c r="D119" s="158" t="s">
        <v>245</v>
      </c>
      <c r="E119" s="135"/>
      <c r="F119" s="135"/>
      <c r="G119" s="135"/>
      <c r="H119" s="135"/>
      <c r="I119" s="135"/>
      <c r="J119" s="135"/>
      <c r="K119" s="135"/>
      <c r="L119" s="135"/>
      <c r="M119" s="141"/>
      <c r="N119" s="140"/>
      <c r="O119" s="141"/>
      <c r="P119" s="140"/>
      <c r="Q119" s="141"/>
      <c r="R119" s="168"/>
      <c r="S119" s="165"/>
      <c r="T119" s="118"/>
      <c r="U119" s="119"/>
      <c r="V119" s="118"/>
      <c r="W119" s="119"/>
      <c r="X119" s="118"/>
      <c r="Y119" s="119"/>
      <c r="Z119" s="118"/>
      <c r="AA119" s="119"/>
      <c r="AB119" s="118"/>
      <c r="AI119" s="25">
        <f t="shared" si="9"/>
        <v>0</v>
      </c>
      <c r="AK119" s="375"/>
    </row>
    <row r="120" spans="1:37" ht="36.6" customHeight="1" thickBot="1" x14ac:dyDescent="0.75">
      <c r="A120" s="36"/>
      <c r="B120" s="356"/>
      <c r="C120" s="149" t="s">
        <v>947</v>
      </c>
      <c r="D120" s="158" t="s">
        <v>246</v>
      </c>
      <c r="E120" s="135"/>
      <c r="F120" s="135"/>
      <c r="G120" s="135"/>
      <c r="H120" s="135"/>
      <c r="I120" s="135"/>
      <c r="J120" s="135"/>
      <c r="K120" s="135"/>
      <c r="L120" s="135"/>
      <c r="M120" s="140"/>
      <c r="N120" s="141"/>
      <c r="O120" s="140"/>
      <c r="P120" s="141"/>
      <c r="Q120" s="140"/>
      <c r="R120" s="167"/>
      <c r="S120" s="166"/>
      <c r="T120" s="119"/>
      <c r="U120" s="118"/>
      <c r="V120" s="119"/>
      <c r="W120" s="118"/>
      <c r="X120" s="119"/>
      <c r="Y120" s="118"/>
      <c r="Z120" s="119"/>
      <c r="AA120" s="118"/>
      <c r="AB120" s="119"/>
      <c r="AI120" s="25">
        <f t="shared" si="9"/>
        <v>0</v>
      </c>
      <c r="AK120" s="375"/>
    </row>
    <row r="121" spans="1:37" ht="36.6" customHeight="1" thickBot="1" x14ac:dyDescent="0.75">
      <c r="A121" s="36"/>
      <c r="B121" s="356"/>
      <c r="C121" s="149" t="s">
        <v>950</v>
      </c>
      <c r="D121" s="158" t="s">
        <v>247</v>
      </c>
      <c r="E121" s="135"/>
      <c r="F121" s="135"/>
      <c r="G121" s="135"/>
      <c r="H121" s="135"/>
      <c r="I121" s="135"/>
      <c r="J121" s="135"/>
      <c r="K121" s="135"/>
      <c r="L121" s="135"/>
      <c r="M121" s="141"/>
      <c r="N121" s="141"/>
      <c r="O121" s="141"/>
      <c r="P121" s="141"/>
      <c r="Q121" s="141"/>
      <c r="R121" s="167"/>
      <c r="S121" s="165"/>
      <c r="T121" s="119"/>
      <c r="U121" s="119"/>
      <c r="V121" s="119"/>
      <c r="W121" s="119"/>
      <c r="X121" s="119"/>
      <c r="Y121" s="119"/>
      <c r="Z121" s="119"/>
      <c r="AA121" s="119"/>
      <c r="AB121" s="119"/>
      <c r="AI121" s="25">
        <f t="shared" si="9"/>
        <v>0</v>
      </c>
      <c r="AK121" s="375"/>
    </row>
    <row r="122" spans="1:37" ht="36.6" customHeight="1" thickBot="1" x14ac:dyDescent="0.75">
      <c r="A122" s="36"/>
      <c r="B122" s="356"/>
      <c r="C122" s="149" t="s">
        <v>95</v>
      </c>
      <c r="D122" s="158" t="s">
        <v>248</v>
      </c>
      <c r="E122" s="135"/>
      <c r="F122" s="135"/>
      <c r="G122" s="135"/>
      <c r="H122" s="135"/>
      <c r="I122" s="135"/>
      <c r="J122" s="135"/>
      <c r="K122" s="135"/>
      <c r="L122" s="135"/>
      <c r="M122" s="141"/>
      <c r="N122" s="141"/>
      <c r="O122" s="141"/>
      <c r="P122" s="141"/>
      <c r="Q122" s="141"/>
      <c r="R122" s="167"/>
      <c r="S122" s="165"/>
      <c r="T122" s="119"/>
      <c r="U122" s="119"/>
      <c r="V122" s="119"/>
      <c r="W122" s="119"/>
      <c r="X122" s="119"/>
      <c r="Y122" s="119"/>
      <c r="Z122" s="119"/>
      <c r="AA122" s="119"/>
      <c r="AB122" s="119"/>
      <c r="AI122" s="25">
        <f t="shared" si="9"/>
        <v>0</v>
      </c>
      <c r="AK122" s="375"/>
    </row>
    <row r="123" spans="1:37" ht="36.6" customHeight="1" thickBot="1" x14ac:dyDescent="0.75">
      <c r="A123" s="36"/>
      <c r="B123" s="356"/>
      <c r="C123" s="149" t="s">
        <v>96</v>
      </c>
      <c r="D123" s="158" t="s">
        <v>249</v>
      </c>
      <c r="E123" s="135"/>
      <c r="F123" s="135"/>
      <c r="G123" s="135"/>
      <c r="H123" s="135"/>
      <c r="I123" s="135"/>
      <c r="J123" s="135"/>
      <c r="K123" s="135"/>
      <c r="L123" s="135"/>
      <c r="M123" s="141"/>
      <c r="N123" s="141"/>
      <c r="O123" s="141"/>
      <c r="P123" s="141"/>
      <c r="Q123" s="141"/>
      <c r="R123" s="167"/>
      <c r="S123" s="165"/>
      <c r="T123" s="119"/>
      <c r="U123" s="119"/>
      <c r="V123" s="119"/>
      <c r="W123" s="119"/>
      <c r="X123" s="119"/>
      <c r="Y123" s="119"/>
      <c r="Z123" s="119"/>
      <c r="AA123" s="119"/>
      <c r="AB123" s="119"/>
      <c r="AI123" s="25">
        <f t="shared" si="9"/>
        <v>0</v>
      </c>
      <c r="AK123" s="375"/>
    </row>
    <row r="124" spans="1:37" ht="36.6" customHeight="1" thickBot="1" x14ac:dyDescent="0.75">
      <c r="A124" s="36"/>
      <c r="B124" s="357"/>
      <c r="C124" s="150" t="s">
        <v>948</v>
      </c>
      <c r="D124" s="159" t="s">
        <v>250</v>
      </c>
      <c r="E124" s="136"/>
      <c r="F124" s="136"/>
      <c r="G124" s="136"/>
      <c r="H124" s="136"/>
      <c r="I124" s="136"/>
      <c r="J124" s="136"/>
      <c r="K124" s="136"/>
      <c r="L124" s="136"/>
      <c r="M124" s="142"/>
      <c r="N124" s="143"/>
      <c r="O124" s="142"/>
      <c r="P124" s="143"/>
      <c r="Q124" s="142"/>
      <c r="R124" s="169"/>
      <c r="S124" s="166"/>
      <c r="T124" s="119"/>
      <c r="U124" s="118"/>
      <c r="V124" s="119"/>
      <c r="W124" s="118"/>
      <c r="X124" s="119"/>
      <c r="Y124" s="118"/>
      <c r="Z124" s="119"/>
      <c r="AA124" s="118"/>
      <c r="AB124" s="119"/>
      <c r="AI124" s="25">
        <f t="shared" si="9"/>
        <v>0</v>
      </c>
      <c r="AK124" s="375"/>
    </row>
    <row r="125" spans="1:37" ht="36.6" customHeight="1" thickBot="1" x14ac:dyDescent="0.75">
      <c r="A125" s="36"/>
      <c r="B125" s="345" t="s">
        <v>108</v>
      </c>
      <c r="C125" s="148" t="s">
        <v>945</v>
      </c>
      <c r="D125" s="157" t="s">
        <v>251</v>
      </c>
      <c r="E125" s="134"/>
      <c r="F125" s="134"/>
      <c r="G125" s="134"/>
      <c r="H125" s="134"/>
      <c r="I125" s="134"/>
      <c r="J125" s="134"/>
      <c r="K125" s="134"/>
      <c r="L125" s="134"/>
      <c r="M125" s="276"/>
      <c r="N125" s="276"/>
      <c r="O125" s="276"/>
      <c r="P125" s="276"/>
      <c r="Q125" s="276"/>
      <c r="R125" s="278"/>
      <c r="S125" s="165"/>
      <c r="T125" s="119"/>
      <c r="U125" s="119"/>
      <c r="V125" s="119"/>
      <c r="W125" s="119"/>
      <c r="X125" s="119"/>
      <c r="Y125" s="119"/>
      <c r="Z125" s="119"/>
      <c r="AA125" s="119"/>
      <c r="AB125" s="119"/>
      <c r="AI125" s="25">
        <f t="shared" si="9"/>
        <v>0</v>
      </c>
      <c r="AK125" s="375"/>
    </row>
    <row r="126" spans="1:37" ht="36.6" customHeight="1" thickBot="1" x14ac:dyDescent="0.75">
      <c r="A126" s="36"/>
      <c r="B126" s="346"/>
      <c r="C126" s="149" t="s">
        <v>946</v>
      </c>
      <c r="D126" s="158" t="s">
        <v>252</v>
      </c>
      <c r="E126" s="135"/>
      <c r="F126" s="135"/>
      <c r="G126" s="135"/>
      <c r="H126" s="135"/>
      <c r="I126" s="135"/>
      <c r="J126" s="135"/>
      <c r="K126" s="135"/>
      <c r="L126" s="135"/>
      <c r="M126" s="140"/>
      <c r="N126" s="141"/>
      <c r="O126" s="140"/>
      <c r="P126" s="141"/>
      <c r="Q126" s="140"/>
      <c r="R126" s="140"/>
      <c r="S126" s="166"/>
      <c r="T126" s="119"/>
      <c r="U126" s="118"/>
      <c r="V126" s="119"/>
      <c r="W126" s="118"/>
      <c r="X126" s="119"/>
      <c r="Y126" s="118"/>
      <c r="Z126" s="119"/>
      <c r="AA126" s="118"/>
      <c r="AB126" s="119"/>
      <c r="AI126" s="25">
        <f t="shared" si="9"/>
        <v>0</v>
      </c>
      <c r="AK126" s="375"/>
    </row>
    <row r="127" spans="1:37" ht="36.6" customHeight="1" thickBot="1" x14ac:dyDescent="0.75">
      <c r="A127" s="36"/>
      <c r="B127" s="346"/>
      <c r="C127" s="149" t="s">
        <v>949</v>
      </c>
      <c r="D127" s="158" t="s">
        <v>253</v>
      </c>
      <c r="E127" s="135"/>
      <c r="F127" s="135"/>
      <c r="G127" s="135"/>
      <c r="H127" s="135"/>
      <c r="I127" s="135"/>
      <c r="J127" s="135"/>
      <c r="K127" s="135"/>
      <c r="L127" s="135"/>
      <c r="M127" s="141"/>
      <c r="N127" s="140"/>
      <c r="O127" s="141"/>
      <c r="P127" s="140"/>
      <c r="Q127" s="141"/>
      <c r="R127" s="168"/>
      <c r="S127" s="165"/>
      <c r="T127" s="118"/>
      <c r="U127" s="119"/>
      <c r="V127" s="118"/>
      <c r="W127" s="119"/>
      <c r="X127" s="118"/>
      <c r="Y127" s="119"/>
      <c r="Z127" s="118"/>
      <c r="AA127" s="119"/>
      <c r="AB127" s="118"/>
      <c r="AI127" s="25">
        <f t="shared" si="9"/>
        <v>0</v>
      </c>
      <c r="AK127" s="375"/>
    </row>
    <row r="128" spans="1:37" ht="36.6" customHeight="1" thickBot="1" x14ac:dyDescent="0.75">
      <c r="A128" s="36"/>
      <c r="B128" s="346"/>
      <c r="C128" s="149" t="s">
        <v>94</v>
      </c>
      <c r="D128" s="158" t="s">
        <v>254</v>
      </c>
      <c r="E128" s="135"/>
      <c r="F128" s="135"/>
      <c r="G128" s="135"/>
      <c r="H128" s="135"/>
      <c r="I128" s="135"/>
      <c r="J128" s="135"/>
      <c r="K128" s="135"/>
      <c r="L128" s="135"/>
      <c r="M128" s="141"/>
      <c r="N128" s="140"/>
      <c r="O128" s="141"/>
      <c r="P128" s="140"/>
      <c r="Q128" s="141"/>
      <c r="R128" s="168"/>
      <c r="S128" s="165"/>
      <c r="T128" s="118"/>
      <c r="U128" s="119"/>
      <c r="V128" s="118"/>
      <c r="W128" s="119"/>
      <c r="X128" s="118"/>
      <c r="Y128" s="119"/>
      <c r="Z128" s="118"/>
      <c r="AA128" s="119"/>
      <c r="AB128" s="118"/>
      <c r="AI128" s="25">
        <f t="shared" si="9"/>
        <v>0</v>
      </c>
      <c r="AK128" s="375"/>
    </row>
    <row r="129" spans="1:37" ht="36.6" customHeight="1" thickBot="1" x14ac:dyDescent="0.75">
      <c r="A129" s="36"/>
      <c r="B129" s="346"/>
      <c r="C129" s="149" t="s">
        <v>947</v>
      </c>
      <c r="D129" s="158" t="s">
        <v>255</v>
      </c>
      <c r="E129" s="135"/>
      <c r="F129" s="135"/>
      <c r="G129" s="135"/>
      <c r="H129" s="135"/>
      <c r="I129" s="135"/>
      <c r="J129" s="135"/>
      <c r="K129" s="135"/>
      <c r="L129" s="135"/>
      <c r="M129" s="140"/>
      <c r="N129" s="141"/>
      <c r="O129" s="140"/>
      <c r="P129" s="141"/>
      <c r="Q129" s="140"/>
      <c r="R129" s="167"/>
      <c r="S129" s="166"/>
      <c r="T129" s="119"/>
      <c r="U129" s="118"/>
      <c r="V129" s="119"/>
      <c r="W129" s="118"/>
      <c r="X129" s="119"/>
      <c r="Y129" s="118"/>
      <c r="Z129" s="119"/>
      <c r="AA129" s="118"/>
      <c r="AB129" s="119"/>
      <c r="AI129" s="25">
        <f t="shared" si="9"/>
        <v>0</v>
      </c>
      <c r="AK129" s="375"/>
    </row>
    <row r="130" spans="1:37" ht="36.6" customHeight="1" thickBot="1" x14ac:dyDescent="0.75">
      <c r="A130" s="36"/>
      <c r="B130" s="346"/>
      <c r="C130" s="149" t="s">
        <v>950</v>
      </c>
      <c r="D130" s="158" t="s">
        <v>256</v>
      </c>
      <c r="E130" s="135"/>
      <c r="F130" s="135"/>
      <c r="G130" s="135"/>
      <c r="H130" s="135"/>
      <c r="I130" s="135"/>
      <c r="J130" s="135"/>
      <c r="K130" s="135"/>
      <c r="L130" s="135"/>
      <c r="M130" s="141"/>
      <c r="N130" s="141"/>
      <c r="O130" s="141"/>
      <c r="P130" s="141"/>
      <c r="Q130" s="141"/>
      <c r="R130" s="167"/>
      <c r="S130" s="165"/>
      <c r="T130" s="119"/>
      <c r="U130" s="119"/>
      <c r="V130" s="119"/>
      <c r="W130" s="119"/>
      <c r="X130" s="119"/>
      <c r="Y130" s="119"/>
      <c r="Z130" s="119"/>
      <c r="AA130" s="119"/>
      <c r="AB130" s="119"/>
      <c r="AI130" s="25">
        <f t="shared" si="9"/>
        <v>0</v>
      </c>
      <c r="AK130" s="375"/>
    </row>
    <row r="131" spans="1:37" ht="36.6" customHeight="1" thickBot="1" x14ac:dyDescent="0.75">
      <c r="A131" s="36"/>
      <c r="B131" s="346"/>
      <c r="C131" s="149" t="s">
        <v>95</v>
      </c>
      <c r="D131" s="158" t="s">
        <v>257</v>
      </c>
      <c r="E131" s="135"/>
      <c r="F131" s="135"/>
      <c r="G131" s="135"/>
      <c r="H131" s="135"/>
      <c r="I131" s="135"/>
      <c r="J131" s="135"/>
      <c r="K131" s="135"/>
      <c r="L131" s="135"/>
      <c r="M131" s="141"/>
      <c r="N131" s="141"/>
      <c r="O131" s="141"/>
      <c r="P131" s="141"/>
      <c r="Q131" s="141"/>
      <c r="R131" s="167"/>
      <c r="S131" s="165"/>
      <c r="T131" s="119"/>
      <c r="U131" s="119"/>
      <c r="V131" s="119"/>
      <c r="W131" s="119"/>
      <c r="X131" s="119"/>
      <c r="Y131" s="119"/>
      <c r="Z131" s="119"/>
      <c r="AA131" s="119"/>
      <c r="AB131" s="119"/>
      <c r="AI131" s="25">
        <f t="shared" si="9"/>
        <v>0</v>
      </c>
      <c r="AK131" s="375"/>
    </row>
    <row r="132" spans="1:37" ht="36.6" customHeight="1" thickBot="1" x14ac:dyDescent="0.75">
      <c r="A132" s="36"/>
      <c r="B132" s="346"/>
      <c r="C132" s="149" t="s">
        <v>96</v>
      </c>
      <c r="D132" s="158" t="s">
        <v>258</v>
      </c>
      <c r="E132" s="135"/>
      <c r="F132" s="135"/>
      <c r="G132" s="135"/>
      <c r="H132" s="135"/>
      <c r="I132" s="135"/>
      <c r="J132" s="135"/>
      <c r="K132" s="135"/>
      <c r="L132" s="135"/>
      <c r="M132" s="141"/>
      <c r="N132" s="141"/>
      <c r="O132" s="141"/>
      <c r="P132" s="141"/>
      <c r="Q132" s="141"/>
      <c r="R132" s="167"/>
      <c r="S132" s="165"/>
      <c r="T132" s="119"/>
      <c r="U132" s="119"/>
      <c r="V132" s="119"/>
      <c r="W132" s="119"/>
      <c r="X132" s="119"/>
      <c r="Y132" s="119"/>
      <c r="Z132" s="119"/>
      <c r="AA132" s="119"/>
      <c r="AB132" s="119"/>
      <c r="AI132" s="25">
        <f t="shared" si="9"/>
        <v>0</v>
      </c>
      <c r="AK132" s="375"/>
    </row>
    <row r="133" spans="1:37" ht="36.6" customHeight="1" thickBot="1" x14ac:dyDescent="0.75">
      <c r="A133" s="36"/>
      <c r="B133" s="358"/>
      <c r="C133" s="152" t="s">
        <v>948</v>
      </c>
      <c r="D133" s="161" t="s">
        <v>259</v>
      </c>
      <c r="E133" s="135"/>
      <c r="F133" s="135"/>
      <c r="G133" s="135"/>
      <c r="H133" s="135"/>
      <c r="I133" s="135"/>
      <c r="J133" s="135"/>
      <c r="K133" s="135"/>
      <c r="L133" s="135"/>
      <c r="M133" s="145"/>
      <c r="N133" s="146"/>
      <c r="O133" s="145"/>
      <c r="P133" s="146"/>
      <c r="Q133" s="145"/>
      <c r="R133" s="170"/>
      <c r="S133" s="171"/>
      <c r="T133" s="133"/>
      <c r="U133" s="132"/>
      <c r="V133" s="133"/>
      <c r="W133" s="132"/>
      <c r="X133" s="133"/>
      <c r="Y133" s="132"/>
      <c r="Z133" s="133"/>
      <c r="AA133" s="132"/>
      <c r="AB133" s="133"/>
      <c r="AI133" s="111">
        <f t="shared" si="9"/>
        <v>0</v>
      </c>
      <c r="AK133" s="376"/>
    </row>
    <row r="134" spans="1:37" ht="56.65" customHeight="1" thickBot="1" x14ac:dyDescent="0.5">
      <c r="B134" s="377" t="s">
        <v>109</v>
      </c>
      <c r="C134" s="378"/>
      <c r="D134" s="378"/>
      <c r="E134" s="378"/>
      <c r="F134" s="378"/>
      <c r="G134" s="378"/>
      <c r="H134" s="378"/>
      <c r="I134" s="378"/>
      <c r="J134" s="378"/>
      <c r="K134" s="378"/>
      <c r="L134" s="378"/>
      <c r="M134" s="378"/>
      <c r="N134" s="378"/>
      <c r="O134" s="378"/>
      <c r="P134" s="378"/>
      <c r="Q134" s="378"/>
      <c r="R134" s="378"/>
      <c r="S134" s="378"/>
      <c r="T134" s="378"/>
      <c r="U134" s="378"/>
      <c r="V134" s="378"/>
      <c r="W134" s="378"/>
      <c r="X134" s="378"/>
      <c r="Y134" s="378"/>
      <c r="Z134" s="378"/>
      <c r="AA134" s="378"/>
      <c r="AB134" s="378"/>
      <c r="AC134" s="378"/>
      <c r="AD134" s="378"/>
      <c r="AE134" s="378"/>
      <c r="AF134" s="378"/>
      <c r="AG134" s="378"/>
      <c r="AH134" s="378"/>
      <c r="AI134" s="378"/>
      <c r="AJ134" s="378"/>
      <c r="AK134" s="379"/>
    </row>
    <row r="135" spans="1:37" ht="51.4" thickBot="1" x14ac:dyDescent="0.75">
      <c r="A135" s="36"/>
      <c r="B135" s="172" t="s">
        <v>110</v>
      </c>
      <c r="C135" s="151" t="s">
        <v>96</v>
      </c>
      <c r="D135" s="160" t="s">
        <v>260</v>
      </c>
      <c r="E135" s="130"/>
      <c r="F135" s="130"/>
      <c r="G135" s="130"/>
      <c r="H135" s="130"/>
      <c r="I135" s="130"/>
      <c r="J135" s="130"/>
      <c r="K135" s="130"/>
      <c r="L135" s="130"/>
      <c r="M135" s="144"/>
      <c r="N135" s="144"/>
      <c r="O135" s="144"/>
      <c r="P135" s="144"/>
      <c r="Q135" s="144"/>
      <c r="R135" s="144"/>
      <c r="S135" s="173"/>
      <c r="T135" s="173"/>
      <c r="U135" s="173"/>
      <c r="V135" s="173"/>
      <c r="W135" s="173"/>
      <c r="X135" s="173"/>
      <c r="Y135" s="173"/>
      <c r="Z135" s="173"/>
      <c r="AA135" s="173"/>
      <c r="AB135" s="173"/>
      <c r="AI135" s="22">
        <f t="shared" si="9"/>
        <v>0</v>
      </c>
      <c r="AK135" s="374" t="str">
        <f>CONCATENATE(AJ135,AJ136,AJ137,AJ138,AJ139,AJ140,AJ141,AJ142,AJ143,AJ144,AJ145,AJ146,AJ147)</f>
        <v/>
      </c>
    </row>
    <row r="136" spans="1:37" ht="44.65" customHeight="1" thickBot="1" x14ac:dyDescent="0.75">
      <c r="A136" s="36"/>
      <c r="B136" s="359" t="s">
        <v>111</v>
      </c>
      <c r="C136" s="149" t="s">
        <v>96</v>
      </c>
      <c r="D136" s="158" t="s">
        <v>261</v>
      </c>
      <c r="E136" s="130"/>
      <c r="F136" s="130"/>
      <c r="G136" s="130"/>
      <c r="H136" s="130"/>
      <c r="I136" s="130"/>
      <c r="J136" s="130"/>
      <c r="K136" s="130"/>
      <c r="L136" s="130"/>
      <c r="M136" s="141"/>
      <c r="N136" s="141"/>
      <c r="O136" s="141"/>
      <c r="P136" s="141"/>
      <c r="Q136" s="141"/>
      <c r="R136" s="141"/>
      <c r="S136" s="131"/>
      <c r="T136" s="131"/>
      <c r="U136" s="131"/>
      <c r="V136" s="131"/>
      <c r="W136" s="131"/>
      <c r="X136" s="131"/>
      <c r="Y136" s="131"/>
      <c r="Z136" s="131"/>
      <c r="AA136" s="131"/>
      <c r="AB136" s="131"/>
      <c r="AI136" s="25">
        <f t="shared" ref="AI136:AI198" si="13">SUM(M136:AB136)</f>
        <v>0</v>
      </c>
      <c r="AK136" s="375"/>
    </row>
    <row r="137" spans="1:37" ht="44.65" customHeight="1" thickBot="1" x14ac:dyDescent="0.75">
      <c r="A137" s="36"/>
      <c r="B137" s="360"/>
      <c r="C137" s="152" t="s">
        <v>948</v>
      </c>
      <c r="D137" s="161" t="s">
        <v>262</v>
      </c>
      <c r="E137" s="130"/>
      <c r="F137" s="130"/>
      <c r="G137" s="130"/>
      <c r="H137" s="130"/>
      <c r="I137" s="130"/>
      <c r="J137" s="130"/>
      <c r="K137" s="130"/>
      <c r="L137" s="130"/>
      <c r="M137" s="145"/>
      <c r="N137" s="146"/>
      <c r="O137" s="145"/>
      <c r="P137" s="146"/>
      <c r="Q137" s="145"/>
      <c r="R137" s="146"/>
      <c r="S137" s="132"/>
      <c r="T137" s="174"/>
      <c r="U137" s="132"/>
      <c r="V137" s="174"/>
      <c r="W137" s="132"/>
      <c r="X137" s="174"/>
      <c r="Y137" s="132"/>
      <c r="Z137" s="174"/>
      <c r="AA137" s="132"/>
      <c r="AB137" s="174"/>
      <c r="AI137" s="111">
        <f t="shared" si="13"/>
        <v>0</v>
      </c>
      <c r="AK137" s="375"/>
    </row>
    <row r="138" spans="1:37" ht="44.65" customHeight="1" thickBot="1" x14ac:dyDescent="0.75">
      <c r="A138" s="36"/>
      <c r="B138" s="361" t="s">
        <v>112</v>
      </c>
      <c r="C138" s="148" t="s">
        <v>945</v>
      </c>
      <c r="D138" s="157" t="s">
        <v>263</v>
      </c>
      <c r="E138" s="134"/>
      <c r="F138" s="134"/>
      <c r="G138" s="134"/>
      <c r="H138" s="134"/>
      <c r="I138" s="134"/>
      <c r="J138" s="134"/>
      <c r="K138" s="134"/>
      <c r="L138" s="134"/>
      <c r="M138" s="276"/>
      <c r="N138" s="276"/>
      <c r="O138" s="276"/>
      <c r="P138" s="276"/>
      <c r="Q138" s="276"/>
      <c r="R138" s="276"/>
      <c r="S138" s="175"/>
      <c r="T138" s="175"/>
      <c r="U138" s="175"/>
      <c r="V138" s="175"/>
      <c r="W138" s="175"/>
      <c r="X138" s="175"/>
      <c r="Y138" s="175"/>
      <c r="Z138" s="175"/>
      <c r="AA138" s="175"/>
      <c r="AB138" s="175"/>
      <c r="AC138" s="42"/>
      <c r="AD138" s="42"/>
      <c r="AE138" s="42"/>
      <c r="AF138" s="42"/>
      <c r="AG138" s="42"/>
      <c r="AH138" s="42"/>
      <c r="AI138" s="25">
        <f t="shared" si="13"/>
        <v>0</v>
      </c>
      <c r="AK138" s="375"/>
    </row>
    <row r="139" spans="1:37" ht="44.65" customHeight="1" thickBot="1" x14ac:dyDescent="0.75">
      <c r="A139" s="36"/>
      <c r="B139" s="362"/>
      <c r="C139" s="149" t="s">
        <v>946</v>
      </c>
      <c r="D139" s="158" t="s">
        <v>264</v>
      </c>
      <c r="E139" s="135"/>
      <c r="F139" s="135"/>
      <c r="G139" s="135"/>
      <c r="H139" s="135"/>
      <c r="I139" s="135"/>
      <c r="J139" s="135"/>
      <c r="K139" s="135"/>
      <c r="L139" s="135"/>
      <c r="M139" s="140"/>
      <c r="N139" s="141"/>
      <c r="O139" s="140"/>
      <c r="P139" s="141"/>
      <c r="Q139" s="140"/>
      <c r="R139" s="140"/>
      <c r="S139" s="118"/>
      <c r="T139" s="131"/>
      <c r="U139" s="118"/>
      <c r="V139" s="131"/>
      <c r="W139" s="118"/>
      <c r="X139" s="131"/>
      <c r="Y139" s="118"/>
      <c r="Z139" s="131"/>
      <c r="AA139" s="118"/>
      <c r="AB139" s="131"/>
      <c r="AC139" s="17"/>
      <c r="AD139" s="17"/>
      <c r="AE139" s="17"/>
      <c r="AF139" s="17"/>
      <c r="AG139" s="17"/>
      <c r="AH139" s="17"/>
      <c r="AI139" s="25">
        <f t="shared" si="13"/>
        <v>0</v>
      </c>
      <c r="AK139" s="375"/>
    </row>
    <row r="140" spans="1:37" ht="44.65" customHeight="1" thickBot="1" x14ac:dyDescent="0.75">
      <c r="A140" s="36"/>
      <c r="B140" s="362"/>
      <c r="C140" s="149" t="s">
        <v>949</v>
      </c>
      <c r="D140" s="158" t="s">
        <v>265</v>
      </c>
      <c r="E140" s="135"/>
      <c r="F140" s="135"/>
      <c r="G140" s="135"/>
      <c r="H140" s="135"/>
      <c r="I140" s="135"/>
      <c r="J140" s="135"/>
      <c r="K140" s="135"/>
      <c r="L140" s="135"/>
      <c r="M140" s="141"/>
      <c r="N140" s="140"/>
      <c r="O140" s="141"/>
      <c r="P140" s="140"/>
      <c r="Q140" s="141"/>
      <c r="R140" s="140"/>
      <c r="S140" s="131"/>
      <c r="T140" s="118"/>
      <c r="U140" s="131"/>
      <c r="V140" s="118"/>
      <c r="W140" s="131"/>
      <c r="X140" s="118"/>
      <c r="Y140" s="131"/>
      <c r="Z140" s="118"/>
      <c r="AA140" s="131"/>
      <c r="AB140" s="118"/>
      <c r="AC140" s="17"/>
      <c r="AD140" s="17"/>
      <c r="AE140" s="17"/>
      <c r="AF140" s="17"/>
      <c r="AG140" s="17"/>
      <c r="AH140" s="17"/>
      <c r="AI140" s="25">
        <f t="shared" si="13"/>
        <v>0</v>
      </c>
      <c r="AK140" s="375"/>
    </row>
    <row r="141" spans="1:37" ht="44.65" customHeight="1" thickBot="1" x14ac:dyDescent="0.75">
      <c r="A141" s="36"/>
      <c r="B141" s="362"/>
      <c r="C141" s="149" t="s">
        <v>94</v>
      </c>
      <c r="D141" s="158" t="s">
        <v>266</v>
      </c>
      <c r="E141" s="135"/>
      <c r="F141" s="135"/>
      <c r="G141" s="135"/>
      <c r="H141" s="135"/>
      <c r="I141" s="135"/>
      <c r="J141" s="135"/>
      <c r="K141" s="135"/>
      <c r="L141" s="135"/>
      <c r="M141" s="141"/>
      <c r="N141" s="140"/>
      <c r="O141" s="141"/>
      <c r="P141" s="140"/>
      <c r="Q141" s="141"/>
      <c r="R141" s="140"/>
      <c r="S141" s="131"/>
      <c r="T141" s="118"/>
      <c r="U141" s="131"/>
      <c r="V141" s="118"/>
      <c r="W141" s="131"/>
      <c r="X141" s="118"/>
      <c r="Y141" s="131"/>
      <c r="Z141" s="118"/>
      <c r="AA141" s="131"/>
      <c r="AB141" s="118"/>
      <c r="AC141" s="17"/>
      <c r="AD141" s="17"/>
      <c r="AE141" s="17"/>
      <c r="AF141" s="17"/>
      <c r="AG141" s="17"/>
      <c r="AH141" s="17"/>
      <c r="AI141" s="25">
        <f t="shared" si="13"/>
        <v>0</v>
      </c>
      <c r="AK141" s="375"/>
    </row>
    <row r="142" spans="1:37" ht="44.65" customHeight="1" thickBot="1" x14ac:dyDescent="0.75">
      <c r="A142" s="36"/>
      <c r="B142" s="362"/>
      <c r="C142" s="149" t="s">
        <v>947</v>
      </c>
      <c r="D142" s="158" t="s">
        <v>267</v>
      </c>
      <c r="E142" s="135"/>
      <c r="F142" s="135"/>
      <c r="G142" s="135"/>
      <c r="H142" s="135"/>
      <c r="I142" s="135"/>
      <c r="J142" s="135"/>
      <c r="K142" s="135"/>
      <c r="L142" s="135"/>
      <c r="M142" s="140"/>
      <c r="N142" s="141"/>
      <c r="O142" s="140"/>
      <c r="P142" s="141"/>
      <c r="Q142" s="140"/>
      <c r="R142" s="141"/>
      <c r="S142" s="118"/>
      <c r="T142" s="131"/>
      <c r="U142" s="118"/>
      <c r="V142" s="131"/>
      <c r="W142" s="118"/>
      <c r="X142" s="131"/>
      <c r="Y142" s="118"/>
      <c r="Z142" s="131"/>
      <c r="AA142" s="118"/>
      <c r="AB142" s="131"/>
      <c r="AC142" s="17"/>
      <c r="AD142" s="17"/>
      <c r="AE142" s="17"/>
      <c r="AF142" s="17"/>
      <c r="AG142" s="17"/>
      <c r="AH142" s="17"/>
      <c r="AI142" s="25">
        <f t="shared" si="13"/>
        <v>0</v>
      </c>
      <c r="AK142" s="375"/>
    </row>
    <row r="143" spans="1:37" ht="44.65" customHeight="1" thickBot="1" x14ac:dyDescent="0.75">
      <c r="A143" s="36"/>
      <c r="B143" s="362"/>
      <c r="C143" s="149" t="s">
        <v>950</v>
      </c>
      <c r="D143" s="158" t="s">
        <v>268</v>
      </c>
      <c r="E143" s="135"/>
      <c r="F143" s="135"/>
      <c r="G143" s="135"/>
      <c r="H143" s="135"/>
      <c r="I143" s="135"/>
      <c r="J143" s="135"/>
      <c r="K143" s="135"/>
      <c r="L143" s="135"/>
      <c r="M143" s="141"/>
      <c r="N143" s="141"/>
      <c r="O143" s="141"/>
      <c r="P143" s="141"/>
      <c r="Q143" s="141"/>
      <c r="R143" s="141"/>
      <c r="S143" s="131"/>
      <c r="T143" s="131"/>
      <c r="U143" s="131"/>
      <c r="V143" s="131"/>
      <c r="W143" s="131"/>
      <c r="X143" s="131"/>
      <c r="Y143" s="131"/>
      <c r="Z143" s="131"/>
      <c r="AA143" s="131"/>
      <c r="AB143" s="131"/>
      <c r="AC143" s="17"/>
      <c r="AD143" s="17"/>
      <c r="AE143" s="17"/>
      <c r="AF143" s="17"/>
      <c r="AG143" s="17"/>
      <c r="AH143" s="17"/>
      <c r="AI143" s="25">
        <f t="shared" si="13"/>
        <v>0</v>
      </c>
      <c r="AK143" s="375"/>
    </row>
    <row r="144" spans="1:37" ht="44.65" customHeight="1" thickBot="1" x14ac:dyDescent="0.75">
      <c r="A144" s="36"/>
      <c r="B144" s="362"/>
      <c r="C144" s="149" t="s">
        <v>95</v>
      </c>
      <c r="D144" s="158" t="s">
        <v>269</v>
      </c>
      <c r="E144" s="135"/>
      <c r="F144" s="135"/>
      <c r="G144" s="135"/>
      <c r="H144" s="135"/>
      <c r="I144" s="135"/>
      <c r="J144" s="135"/>
      <c r="K144" s="135"/>
      <c r="L144" s="135"/>
      <c r="M144" s="141"/>
      <c r="N144" s="141"/>
      <c r="O144" s="141"/>
      <c r="P144" s="141"/>
      <c r="Q144" s="141"/>
      <c r="R144" s="141"/>
      <c r="S144" s="131"/>
      <c r="T144" s="131"/>
      <c r="U144" s="131"/>
      <c r="V144" s="131"/>
      <c r="W144" s="131"/>
      <c r="X144" s="131"/>
      <c r="Y144" s="131"/>
      <c r="Z144" s="131"/>
      <c r="AA144" s="131"/>
      <c r="AB144" s="131"/>
      <c r="AC144" s="17"/>
      <c r="AD144" s="17"/>
      <c r="AE144" s="17"/>
      <c r="AF144" s="17"/>
      <c r="AG144" s="17"/>
      <c r="AH144" s="17"/>
      <c r="AI144" s="25">
        <f t="shared" si="13"/>
        <v>0</v>
      </c>
      <c r="AK144" s="375"/>
    </row>
    <row r="145" spans="1:37" ht="44.65" customHeight="1" thickBot="1" x14ac:dyDescent="0.75">
      <c r="A145" s="36"/>
      <c r="B145" s="362"/>
      <c r="C145" s="149" t="s">
        <v>96</v>
      </c>
      <c r="D145" s="158" t="s">
        <v>270</v>
      </c>
      <c r="E145" s="135"/>
      <c r="F145" s="135"/>
      <c r="G145" s="135"/>
      <c r="H145" s="135"/>
      <c r="I145" s="135"/>
      <c r="J145" s="135"/>
      <c r="K145" s="135"/>
      <c r="L145" s="135"/>
      <c r="M145" s="141"/>
      <c r="N145" s="141"/>
      <c r="O145" s="141"/>
      <c r="P145" s="141"/>
      <c r="Q145" s="141"/>
      <c r="R145" s="141"/>
      <c r="S145" s="131"/>
      <c r="T145" s="131"/>
      <c r="U145" s="131"/>
      <c r="V145" s="131"/>
      <c r="W145" s="131"/>
      <c r="X145" s="131"/>
      <c r="Y145" s="131"/>
      <c r="Z145" s="131"/>
      <c r="AA145" s="131"/>
      <c r="AB145" s="131"/>
      <c r="AC145" s="17"/>
      <c r="AD145" s="17"/>
      <c r="AE145" s="17"/>
      <c r="AF145" s="17"/>
      <c r="AG145" s="17"/>
      <c r="AH145" s="17"/>
      <c r="AI145" s="25">
        <f t="shared" si="13"/>
        <v>0</v>
      </c>
      <c r="AK145" s="375"/>
    </row>
    <row r="146" spans="1:37" ht="44.65" customHeight="1" thickBot="1" x14ac:dyDescent="0.75">
      <c r="A146" s="36"/>
      <c r="B146" s="362"/>
      <c r="C146" s="149" t="s">
        <v>113</v>
      </c>
      <c r="D146" s="158" t="s">
        <v>271</v>
      </c>
      <c r="E146" s="135"/>
      <c r="F146" s="135"/>
      <c r="G146" s="135"/>
      <c r="H146" s="135"/>
      <c r="I146" s="135"/>
      <c r="J146" s="135"/>
      <c r="K146" s="135"/>
      <c r="L146" s="135"/>
      <c r="M146" s="141"/>
      <c r="N146" s="141"/>
      <c r="O146" s="141"/>
      <c r="P146" s="141"/>
      <c r="Q146" s="141"/>
      <c r="R146" s="141"/>
      <c r="S146" s="131"/>
      <c r="T146" s="131"/>
      <c r="U146" s="131"/>
      <c r="V146" s="131"/>
      <c r="W146" s="131"/>
      <c r="X146" s="131"/>
      <c r="Y146" s="131"/>
      <c r="Z146" s="131"/>
      <c r="AA146" s="131"/>
      <c r="AB146" s="131"/>
      <c r="AC146" s="17"/>
      <c r="AD146" s="17"/>
      <c r="AE146" s="17"/>
      <c r="AF146" s="17"/>
      <c r="AG146" s="17"/>
      <c r="AH146" s="17"/>
      <c r="AI146" s="25">
        <f t="shared" si="13"/>
        <v>0</v>
      </c>
      <c r="AK146" s="375"/>
    </row>
    <row r="147" spans="1:37" ht="44.65" customHeight="1" thickBot="1" x14ac:dyDescent="0.75">
      <c r="A147" s="36"/>
      <c r="B147" s="363"/>
      <c r="C147" s="150" t="s">
        <v>948</v>
      </c>
      <c r="D147" s="159" t="s">
        <v>272</v>
      </c>
      <c r="E147" s="136"/>
      <c r="F147" s="136"/>
      <c r="G147" s="136"/>
      <c r="H147" s="136"/>
      <c r="I147" s="136"/>
      <c r="J147" s="136"/>
      <c r="K147" s="136"/>
      <c r="L147" s="136"/>
      <c r="M147" s="142"/>
      <c r="N147" s="143"/>
      <c r="O147" s="142"/>
      <c r="P147" s="143"/>
      <c r="Q147" s="142"/>
      <c r="R147" s="143"/>
      <c r="S147" s="124"/>
      <c r="T147" s="176"/>
      <c r="U147" s="124"/>
      <c r="V147" s="176"/>
      <c r="W147" s="124"/>
      <c r="X147" s="176"/>
      <c r="Y147" s="124"/>
      <c r="Z147" s="176"/>
      <c r="AA147" s="124"/>
      <c r="AB147" s="176"/>
      <c r="AC147" s="43"/>
      <c r="AD147" s="43"/>
      <c r="AE147" s="43"/>
      <c r="AF147" s="43"/>
      <c r="AG147" s="43"/>
      <c r="AH147" s="43"/>
      <c r="AI147" s="54">
        <f t="shared" si="13"/>
        <v>0</v>
      </c>
      <c r="AK147" s="376"/>
    </row>
    <row r="148" spans="1:37" ht="36.6" customHeight="1" thickBot="1" x14ac:dyDescent="0.75">
      <c r="A148" s="36"/>
      <c r="B148" s="364" t="s">
        <v>114</v>
      </c>
      <c r="C148" s="148" t="s">
        <v>945</v>
      </c>
      <c r="D148" s="157" t="s">
        <v>273</v>
      </c>
      <c r="E148" s="134"/>
      <c r="F148" s="134"/>
      <c r="G148" s="134"/>
      <c r="H148" s="134"/>
      <c r="I148" s="134"/>
      <c r="J148" s="134"/>
      <c r="K148" s="134"/>
      <c r="L148" s="134"/>
      <c r="M148" s="276"/>
      <c r="N148" s="276"/>
      <c r="O148" s="276"/>
      <c r="P148" s="276"/>
      <c r="Q148" s="276"/>
      <c r="R148" s="276"/>
      <c r="S148" s="115"/>
      <c r="T148" s="115"/>
      <c r="U148" s="115"/>
      <c r="V148" s="115"/>
      <c r="W148" s="115"/>
      <c r="X148" s="115"/>
      <c r="Y148" s="115"/>
      <c r="Z148" s="115"/>
      <c r="AA148" s="115"/>
      <c r="AB148" s="115"/>
      <c r="AC148" s="42"/>
      <c r="AD148" s="42"/>
      <c r="AE148" s="42"/>
      <c r="AF148" s="42"/>
      <c r="AG148" s="42"/>
      <c r="AH148" s="42"/>
      <c r="AI148" s="25">
        <f t="shared" si="13"/>
        <v>0</v>
      </c>
      <c r="AK148" s="398" t="str">
        <f>CONCATENATE(AJ148,AJ149,AJ150,AJ151,AJ152,AJ153,AJ154,AJ155,AJ156,AJ157,AJ158,AJ159,AJ160,AJ161,AJ162,AJ163,AJ164,AJ165)</f>
        <v/>
      </c>
    </row>
    <row r="149" spans="1:37" ht="36.6" customHeight="1" thickBot="1" x14ac:dyDescent="0.75">
      <c r="A149" s="36"/>
      <c r="B149" s="365"/>
      <c r="C149" s="149" t="s">
        <v>946</v>
      </c>
      <c r="D149" s="158" t="s">
        <v>274</v>
      </c>
      <c r="E149" s="135"/>
      <c r="F149" s="135"/>
      <c r="G149" s="135"/>
      <c r="H149" s="135"/>
      <c r="I149" s="135"/>
      <c r="J149" s="135"/>
      <c r="K149" s="135"/>
      <c r="L149" s="135"/>
      <c r="M149" s="140"/>
      <c r="N149" s="141"/>
      <c r="O149" s="140"/>
      <c r="P149" s="141"/>
      <c r="Q149" s="140"/>
      <c r="R149" s="140"/>
      <c r="S149" s="118"/>
      <c r="T149" s="119"/>
      <c r="U149" s="118"/>
      <c r="V149" s="119"/>
      <c r="W149" s="118"/>
      <c r="X149" s="119"/>
      <c r="Y149" s="118"/>
      <c r="Z149" s="119"/>
      <c r="AA149" s="118"/>
      <c r="AB149" s="119"/>
      <c r="AC149" s="17"/>
      <c r="AD149" s="17"/>
      <c r="AE149" s="17"/>
      <c r="AF149" s="17"/>
      <c r="AG149" s="17"/>
      <c r="AH149" s="17"/>
      <c r="AI149" s="25">
        <f t="shared" si="13"/>
        <v>0</v>
      </c>
      <c r="AK149" s="399"/>
    </row>
    <row r="150" spans="1:37" ht="36.6" customHeight="1" thickBot="1" x14ac:dyDescent="0.75">
      <c r="A150" s="36"/>
      <c r="B150" s="365"/>
      <c r="C150" s="149" t="s">
        <v>949</v>
      </c>
      <c r="D150" s="158" t="s">
        <v>275</v>
      </c>
      <c r="E150" s="135"/>
      <c r="F150" s="135"/>
      <c r="G150" s="135"/>
      <c r="H150" s="135"/>
      <c r="I150" s="135"/>
      <c r="J150" s="135"/>
      <c r="K150" s="135"/>
      <c r="L150" s="135"/>
      <c r="M150" s="141"/>
      <c r="N150" s="140"/>
      <c r="O150" s="141"/>
      <c r="P150" s="140"/>
      <c r="Q150" s="141"/>
      <c r="R150" s="140"/>
      <c r="S150" s="119"/>
      <c r="T150" s="118"/>
      <c r="U150" s="119"/>
      <c r="V150" s="118"/>
      <c r="W150" s="119"/>
      <c r="X150" s="118"/>
      <c r="Y150" s="119"/>
      <c r="Z150" s="118"/>
      <c r="AA150" s="119"/>
      <c r="AB150" s="118"/>
      <c r="AC150" s="17"/>
      <c r="AD150" s="17"/>
      <c r="AE150" s="17"/>
      <c r="AF150" s="17"/>
      <c r="AG150" s="17"/>
      <c r="AH150" s="17"/>
      <c r="AI150" s="25">
        <f t="shared" si="13"/>
        <v>0</v>
      </c>
      <c r="AK150" s="399"/>
    </row>
    <row r="151" spans="1:37" ht="36.6" customHeight="1" thickBot="1" x14ac:dyDescent="0.75">
      <c r="A151" s="36"/>
      <c r="B151" s="365"/>
      <c r="C151" s="149" t="s">
        <v>94</v>
      </c>
      <c r="D151" s="158" t="s">
        <v>276</v>
      </c>
      <c r="E151" s="135"/>
      <c r="F151" s="135"/>
      <c r="G151" s="135"/>
      <c r="H151" s="135"/>
      <c r="I151" s="135"/>
      <c r="J151" s="135"/>
      <c r="K151" s="135"/>
      <c r="L151" s="135"/>
      <c r="M151" s="141"/>
      <c r="N151" s="140"/>
      <c r="O151" s="141"/>
      <c r="P151" s="140"/>
      <c r="Q151" s="141"/>
      <c r="R151" s="140"/>
      <c r="S151" s="119"/>
      <c r="T151" s="118"/>
      <c r="U151" s="119"/>
      <c r="V151" s="118"/>
      <c r="W151" s="119"/>
      <c r="X151" s="118"/>
      <c r="Y151" s="119"/>
      <c r="Z151" s="118"/>
      <c r="AA151" s="119"/>
      <c r="AB151" s="118"/>
      <c r="AC151" s="17"/>
      <c r="AD151" s="17"/>
      <c r="AE151" s="17"/>
      <c r="AF151" s="17"/>
      <c r="AG151" s="17"/>
      <c r="AH151" s="17"/>
      <c r="AI151" s="25">
        <f t="shared" si="13"/>
        <v>0</v>
      </c>
      <c r="AK151" s="399"/>
    </row>
    <row r="152" spans="1:37" ht="36.6" customHeight="1" thickBot="1" x14ac:dyDescent="0.75">
      <c r="A152" s="36"/>
      <c r="B152" s="365"/>
      <c r="C152" s="149" t="s">
        <v>947</v>
      </c>
      <c r="D152" s="158" t="s">
        <v>277</v>
      </c>
      <c r="E152" s="135"/>
      <c r="F152" s="135"/>
      <c r="G152" s="135"/>
      <c r="H152" s="135"/>
      <c r="I152" s="135"/>
      <c r="J152" s="135"/>
      <c r="K152" s="135"/>
      <c r="L152" s="135"/>
      <c r="M152" s="140"/>
      <c r="N152" s="141"/>
      <c r="O152" s="140"/>
      <c r="P152" s="141"/>
      <c r="Q152" s="140"/>
      <c r="R152" s="141"/>
      <c r="S152" s="118"/>
      <c r="T152" s="119"/>
      <c r="U152" s="118"/>
      <c r="V152" s="119"/>
      <c r="W152" s="118"/>
      <c r="X152" s="119"/>
      <c r="Y152" s="118"/>
      <c r="Z152" s="119"/>
      <c r="AA152" s="118"/>
      <c r="AB152" s="119"/>
      <c r="AC152" s="17"/>
      <c r="AD152" s="17"/>
      <c r="AE152" s="17"/>
      <c r="AF152" s="17"/>
      <c r="AG152" s="17"/>
      <c r="AH152" s="17"/>
      <c r="AI152" s="25">
        <f t="shared" si="13"/>
        <v>0</v>
      </c>
      <c r="AK152" s="399"/>
    </row>
    <row r="153" spans="1:37" ht="36.6" customHeight="1" thickBot="1" x14ac:dyDescent="0.75">
      <c r="A153" s="36"/>
      <c r="B153" s="365"/>
      <c r="C153" s="149" t="s">
        <v>950</v>
      </c>
      <c r="D153" s="158" t="s">
        <v>278</v>
      </c>
      <c r="E153" s="135"/>
      <c r="F153" s="135"/>
      <c r="G153" s="135"/>
      <c r="H153" s="135"/>
      <c r="I153" s="135"/>
      <c r="J153" s="135"/>
      <c r="K153" s="135"/>
      <c r="L153" s="135"/>
      <c r="M153" s="141"/>
      <c r="N153" s="141"/>
      <c r="O153" s="141"/>
      <c r="P153" s="141"/>
      <c r="Q153" s="141"/>
      <c r="R153" s="141"/>
      <c r="S153" s="119"/>
      <c r="T153" s="119"/>
      <c r="U153" s="119"/>
      <c r="V153" s="119"/>
      <c r="W153" s="119"/>
      <c r="X153" s="119"/>
      <c r="Y153" s="119"/>
      <c r="Z153" s="119"/>
      <c r="AA153" s="119"/>
      <c r="AB153" s="119"/>
      <c r="AC153" s="17"/>
      <c r="AD153" s="17"/>
      <c r="AE153" s="17"/>
      <c r="AF153" s="17"/>
      <c r="AG153" s="17"/>
      <c r="AH153" s="17"/>
      <c r="AI153" s="25">
        <f t="shared" si="13"/>
        <v>0</v>
      </c>
      <c r="AK153" s="399"/>
    </row>
    <row r="154" spans="1:37" ht="36.6" customHeight="1" thickBot="1" x14ac:dyDescent="0.75">
      <c r="A154" s="36"/>
      <c r="B154" s="365"/>
      <c r="C154" s="149" t="s">
        <v>95</v>
      </c>
      <c r="D154" s="158" t="s">
        <v>279</v>
      </c>
      <c r="E154" s="135"/>
      <c r="F154" s="135"/>
      <c r="G154" s="135"/>
      <c r="H154" s="135"/>
      <c r="I154" s="135"/>
      <c r="J154" s="135"/>
      <c r="K154" s="135"/>
      <c r="L154" s="135"/>
      <c r="M154" s="141"/>
      <c r="N154" s="141"/>
      <c r="O154" s="141"/>
      <c r="P154" s="141"/>
      <c r="Q154" s="141"/>
      <c r="R154" s="141"/>
      <c r="S154" s="119"/>
      <c r="T154" s="119"/>
      <c r="U154" s="119"/>
      <c r="V154" s="119"/>
      <c r="W154" s="119"/>
      <c r="X154" s="119"/>
      <c r="Y154" s="119"/>
      <c r="Z154" s="119"/>
      <c r="AA154" s="119"/>
      <c r="AB154" s="119"/>
      <c r="AC154" s="17"/>
      <c r="AD154" s="17"/>
      <c r="AE154" s="17"/>
      <c r="AF154" s="17"/>
      <c r="AG154" s="17"/>
      <c r="AH154" s="17"/>
      <c r="AI154" s="25">
        <f t="shared" si="13"/>
        <v>0</v>
      </c>
      <c r="AK154" s="399"/>
    </row>
    <row r="155" spans="1:37" ht="36.6" customHeight="1" thickBot="1" x14ac:dyDescent="0.75">
      <c r="A155" s="36"/>
      <c r="B155" s="365"/>
      <c r="C155" s="149" t="s">
        <v>96</v>
      </c>
      <c r="D155" s="158" t="s">
        <v>280</v>
      </c>
      <c r="E155" s="135"/>
      <c r="F155" s="135"/>
      <c r="G155" s="135"/>
      <c r="H155" s="135"/>
      <c r="I155" s="135"/>
      <c r="J155" s="135"/>
      <c r="K155" s="135"/>
      <c r="L155" s="135"/>
      <c r="M155" s="141"/>
      <c r="N155" s="141"/>
      <c r="O155" s="141"/>
      <c r="P155" s="141"/>
      <c r="Q155" s="141"/>
      <c r="R155" s="141"/>
      <c r="S155" s="119"/>
      <c r="T155" s="119"/>
      <c r="U155" s="119"/>
      <c r="V155" s="119"/>
      <c r="W155" s="119"/>
      <c r="X155" s="119"/>
      <c r="Y155" s="119"/>
      <c r="Z155" s="119"/>
      <c r="AA155" s="119"/>
      <c r="AB155" s="119"/>
      <c r="AC155" s="17"/>
      <c r="AD155" s="17"/>
      <c r="AE155" s="17"/>
      <c r="AF155" s="17"/>
      <c r="AG155" s="17"/>
      <c r="AH155" s="17"/>
      <c r="AI155" s="25">
        <f t="shared" si="13"/>
        <v>0</v>
      </c>
      <c r="AK155" s="399"/>
    </row>
    <row r="156" spans="1:37" ht="36.6" customHeight="1" thickBot="1" x14ac:dyDescent="0.75">
      <c r="A156" s="36"/>
      <c r="B156" s="366"/>
      <c r="C156" s="150" t="s">
        <v>948</v>
      </c>
      <c r="D156" s="159" t="s">
        <v>281</v>
      </c>
      <c r="E156" s="136"/>
      <c r="F156" s="136"/>
      <c r="G156" s="136"/>
      <c r="H156" s="136"/>
      <c r="I156" s="136"/>
      <c r="J156" s="136"/>
      <c r="K156" s="136"/>
      <c r="L156" s="136"/>
      <c r="M156" s="142"/>
      <c r="N156" s="143"/>
      <c r="O156" s="142"/>
      <c r="P156" s="143"/>
      <c r="Q156" s="142"/>
      <c r="R156" s="143"/>
      <c r="S156" s="124"/>
      <c r="T156" s="125"/>
      <c r="U156" s="124"/>
      <c r="V156" s="125"/>
      <c r="W156" s="124"/>
      <c r="X156" s="125"/>
      <c r="Y156" s="124"/>
      <c r="Z156" s="125"/>
      <c r="AA156" s="124"/>
      <c r="AB156" s="125"/>
      <c r="AC156" s="43"/>
      <c r="AD156" s="43"/>
      <c r="AE156" s="43"/>
      <c r="AF156" s="43"/>
      <c r="AG156" s="43"/>
      <c r="AH156" s="43"/>
      <c r="AI156" s="54">
        <f t="shared" si="13"/>
        <v>0</v>
      </c>
      <c r="AK156" s="399"/>
    </row>
    <row r="157" spans="1:37" ht="36.6" customHeight="1" thickBot="1" x14ac:dyDescent="0.75">
      <c r="A157" s="36"/>
      <c r="B157" s="345" t="s">
        <v>115</v>
      </c>
      <c r="C157" s="148" t="s">
        <v>945</v>
      </c>
      <c r="D157" s="157" t="s">
        <v>282</v>
      </c>
      <c r="E157" s="134"/>
      <c r="F157" s="134"/>
      <c r="G157" s="134"/>
      <c r="H157" s="134"/>
      <c r="I157" s="134"/>
      <c r="J157" s="134"/>
      <c r="K157" s="134"/>
      <c r="L157" s="134"/>
      <c r="M157" s="276"/>
      <c r="N157" s="276"/>
      <c r="O157" s="276"/>
      <c r="P157" s="276"/>
      <c r="Q157" s="276"/>
      <c r="R157" s="276"/>
      <c r="S157" s="115"/>
      <c r="T157" s="115"/>
      <c r="U157" s="115"/>
      <c r="V157" s="115"/>
      <c r="W157" s="115"/>
      <c r="X157" s="115"/>
      <c r="Y157" s="115"/>
      <c r="Z157" s="115"/>
      <c r="AA157" s="115"/>
      <c r="AB157" s="115"/>
      <c r="AC157" s="42"/>
      <c r="AD157" s="42"/>
      <c r="AE157" s="42"/>
      <c r="AF157" s="42"/>
      <c r="AG157" s="42"/>
      <c r="AH157" s="42"/>
      <c r="AI157" s="25">
        <f t="shared" si="13"/>
        <v>0</v>
      </c>
      <c r="AK157" s="399"/>
    </row>
    <row r="158" spans="1:37" ht="36.6" customHeight="1" thickBot="1" x14ac:dyDescent="0.75">
      <c r="A158" s="36"/>
      <c r="B158" s="346"/>
      <c r="C158" s="149" t="s">
        <v>946</v>
      </c>
      <c r="D158" s="158" t="s">
        <v>283</v>
      </c>
      <c r="E158" s="135"/>
      <c r="F158" s="135"/>
      <c r="G158" s="135"/>
      <c r="H158" s="135"/>
      <c r="I158" s="135"/>
      <c r="J158" s="135"/>
      <c r="K158" s="135"/>
      <c r="L158" s="135"/>
      <c r="M158" s="140"/>
      <c r="N158" s="141"/>
      <c r="O158" s="140"/>
      <c r="P158" s="141"/>
      <c r="Q158" s="140"/>
      <c r="R158" s="140"/>
      <c r="S158" s="118"/>
      <c r="T158" s="119"/>
      <c r="U158" s="118"/>
      <c r="V158" s="119"/>
      <c r="W158" s="118"/>
      <c r="X158" s="119"/>
      <c r="Y158" s="118"/>
      <c r="Z158" s="119"/>
      <c r="AA158" s="118"/>
      <c r="AB158" s="119"/>
      <c r="AC158" s="17"/>
      <c r="AD158" s="17"/>
      <c r="AE158" s="17"/>
      <c r="AF158" s="17"/>
      <c r="AG158" s="17"/>
      <c r="AH158" s="17"/>
      <c r="AI158" s="25">
        <f t="shared" si="13"/>
        <v>0</v>
      </c>
      <c r="AK158" s="399"/>
    </row>
    <row r="159" spans="1:37" ht="36.6" customHeight="1" thickBot="1" x14ac:dyDescent="0.75">
      <c r="A159" s="36"/>
      <c r="B159" s="346"/>
      <c r="C159" s="149" t="s">
        <v>949</v>
      </c>
      <c r="D159" s="158" t="s">
        <v>284</v>
      </c>
      <c r="E159" s="135"/>
      <c r="F159" s="135"/>
      <c r="G159" s="135"/>
      <c r="H159" s="135"/>
      <c r="I159" s="135"/>
      <c r="J159" s="135"/>
      <c r="K159" s="135"/>
      <c r="L159" s="135"/>
      <c r="M159" s="141"/>
      <c r="N159" s="140"/>
      <c r="O159" s="141"/>
      <c r="P159" s="140"/>
      <c r="Q159" s="141"/>
      <c r="R159" s="140"/>
      <c r="S159" s="119"/>
      <c r="T159" s="118"/>
      <c r="U159" s="119"/>
      <c r="V159" s="118"/>
      <c r="W159" s="119"/>
      <c r="X159" s="118"/>
      <c r="Y159" s="119"/>
      <c r="Z159" s="118"/>
      <c r="AA159" s="119"/>
      <c r="AB159" s="118"/>
      <c r="AC159" s="17"/>
      <c r="AD159" s="17"/>
      <c r="AE159" s="17"/>
      <c r="AF159" s="17"/>
      <c r="AG159" s="17"/>
      <c r="AH159" s="17"/>
      <c r="AI159" s="25">
        <f t="shared" si="13"/>
        <v>0</v>
      </c>
      <c r="AK159" s="399"/>
    </row>
    <row r="160" spans="1:37" ht="36.6" customHeight="1" thickBot="1" x14ac:dyDescent="0.75">
      <c r="A160" s="36"/>
      <c r="B160" s="346"/>
      <c r="C160" s="149" t="s">
        <v>94</v>
      </c>
      <c r="D160" s="158" t="s">
        <v>285</v>
      </c>
      <c r="E160" s="135"/>
      <c r="F160" s="135"/>
      <c r="G160" s="135"/>
      <c r="H160" s="135"/>
      <c r="I160" s="135"/>
      <c r="J160" s="135"/>
      <c r="K160" s="135"/>
      <c r="L160" s="135"/>
      <c r="M160" s="141"/>
      <c r="N160" s="140"/>
      <c r="O160" s="141"/>
      <c r="P160" s="140"/>
      <c r="Q160" s="141"/>
      <c r="R160" s="140"/>
      <c r="S160" s="119"/>
      <c r="T160" s="118"/>
      <c r="U160" s="119"/>
      <c r="V160" s="118"/>
      <c r="W160" s="119"/>
      <c r="X160" s="118"/>
      <c r="Y160" s="119"/>
      <c r="Z160" s="118"/>
      <c r="AA160" s="119"/>
      <c r="AB160" s="118"/>
      <c r="AC160" s="17"/>
      <c r="AD160" s="17"/>
      <c r="AE160" s="17"/>
      <c r="AF160" s="17"/>
      <c r="AG160" s="17"/>
      <c r="AH160" s="17"/>
      <c r="AI160" s="25">
        <f t="shared" si="13"/>
        <v>0</v>
      </c>
      <c r="AK160" s="399"/>
    </row>
    <row r="161" spans="1:37" ht="36.6" customHeight="1" thickBot="1" x14ac:dyDescent="0.75">
      <c r="A161" s="36"/>
      <c r="B161" s="346"/>
      <c r="C161" s="149" t="s">
        <v>947</v>
      </c>
      <c r="D161" s="158" t="s">
        <v>286</v>
      </c>
      <c r="E161" s="135"/>
      <c r="F161" s="135"/>
      <c r="G161" s="135"/>
      <c r="H161" s="135"/>
      <c r="I161" s="135"/>
      <c r="J161" s="135"/>
      <c r="K161" s="135"/>
      <c r="L161" s="135"/>
      <c r="M161" s="140"/>
      <c r="N161" s="141"/>
      <c r="O161" s="140"/>
      <c r="P161" s="141"/>
      <c r="Q161" s="140"/>
      <c r="R161" s="141"/>
      <c r="S161" s="118"/>
      <c r="T161" s="119"/>
      <c r="U161" s="118"/>
      <c r="V161" s="119"/>
      <c r="W161" s="118"/>
      <c r="X161" s="119"/>
      <c r="Y161" s="118"/>
      <c r="Z161" s="119"/>
      <c r="AA161" s="118"/>
      <c r="AB161" s="119"/>
      <c r="AC161" s="17"/>
      <c r="AD161" s="17"/>
      <c r="AE161" s="17"/>
      <c r="AF161" s="17"/>
      <c r="AG161" s="17"/>
      <c r="AH161" s="17"/>
      <c r="AI161" s="25">
        <f t="shared" si="13"/>
        <v>0</v>
      </c>
      <c r="AK161" s="399"/>
    </row>
    <row r="162" spans="1:37" ht="36.6" customHeight="1" thickBot="1" x14ac:dyDescent="0.75">
      <c r="A162" s="36"/>
      <c r="B162" s="346"/>
      <c r="C162" s="149" t="s">
        <v>950</v>
      </c>
      <c r="D162" s="158" t="s">
        <v>287</v>
      </c>
      <c r="E162" s="135"/>
      <c r="F162" s="135"/>
      <c r="G162" s="135"/>
      <c r="H162" s="135"/>
      <c r="I162" s="135"/>
      <c r="J162" s="135"/>
      <c r="K162" s="135"/>
      <c r="L162" s="135"/>
      <c r="M162" s="141"/>
      <c r="N162" s="141"/>
      <c r="O162" s="141"/>
      <c r="P162" s="141"/>
      <c r="Q162" s="141"/>
      <c r="R162" s="141"/>
      <c r="S162" s="119"/>
      <c r="T162" s="119"/>
      <c r="U162" s="119"/>
      <c r="V162" s="119"/>
      <c r="W162" s="119"/>
      <c r="X162" s="119"/>
      <c r="Y162" s="119"/>
      <c r="Z162" s="119"/>
      <c r="AA162" s="119"/>
      <c r="AB162" s="119"/>
      <c r="AC162" s="17"/>
      <c r="AD162" s="17"/>
      <c r="AE162" s="17"/>
      <c r="AF162" s="17"/>
      <c r="AG162" s="17"/>
      <c r="AH162" s="17"/>
      <c r="AI162" s="25">
        <f t="shared" si="13"/>
        <v>0</v>
      </c>
      <c r="AK162" s="399"/>
    </row>
    <row r="163" spans="1:37" ht="36.6" customHeight="1" thickBot="1" x14ac:dyDescent="0.75">
      <c r="A163" s="36"/>
      <c r="B163" s="346"/>
      <c r="C163" s="149" t="s">
        <v>95</v>
      </c>
      <c r="D163" s="158" t="s">
        <v>288</v>
      </c>
      <c r="E163" s="135"/>
      <c r="F163" s="135"/>
      <c r="G163" s="135"/>
      <c r="H163" s="135"/>
      <c r="I163" s="135"/>
      <c r="J163" s="135"/>
      <c r="K163" s="135"/>
      <c r="L163" s="135"/>
      <c r="M163" s="141"/>
      <c r="N163" s="141"/>
      <c r="O163" s="141"/>
      <c r="P163" s="141"/>
      <c r="Q163" s="141"/>
      <c r="R163" s="141"/>
      <c r="S163" s="119"/>
      <c r="T163" s="119"/>
      <c r="U163" s="119"/>
      <c r="V163" s="119"/>
      <c r="W163" s="119"/>
      <c r="X163" s="119"/>
      <c r="Y163" s="119"/>
      <c r="Z163" s="119"/>
      <c r="AA163" s="119"/>
      <c r="AB163" s="119"/>
      <c r="AC163" s="17"/>
      <c r="AD163" s="17"/>
      <c r="AE163" s="17"/>
      <c r="AF163" s="17"/>
      <c r="AG163" s="17"/>
      <c r="AH163" s="17"/>
      <c r="AI163" s="25">
        <f t="shared" si="13"/>
        <v>0</v>
      </c>
      <c r="AK163" s="399"/>
    </row>
    <row r="164" spans="1:37" ht="36.6" customHeight="1" thickBot="1" x14ac:dyDescent="0.75">
      <c r="A164" s="36"/>
      <c r="B164" s="346"/>
      <c r="C164" s="149" t="s">
        <v>96</v>
      </c>
      <c r="D164" s="158" t="s">
        <v>289</v>
      </c>
      <c r="E164" s="135"/>
      <c r="F164" s="135"/>
      <c r="G164" s="135"/>
      <c r="H164" s="135"/>
      <c r="I164" s="135"/>
      <c r="J164" s="135"/>
      <c r="K164" s="135"/>
      <c r="L164" s="135"/>
      <c r="M164" s="141"/>
      <c r="N164" s="141"/>
      <c r="O164" s="141"/>
      <c r="P164" s="141"/>
      <c r="Q164" s="141"/>
      <c r="R164" s="141"/>
      <c r="S164" s="119"/>
      <c r="T164" s="119"/>
      <c r="U164" s="119"/>
      <c r="V164" s="119"/>
      <c r="W164" s="119"/>
      <c r="X164" s="119"/>
      <c r="Y164" s="119"/>
      <c r="Z164" s="119"/>
      <c r="AA164" s="119"/>
      <c r="AB164" s="119"/>
      <c r="AC164" s="17"/>
      <c r="AD164" s="17"/>
      <c r="AE164" s="17"/>
      <c r="AF164" s="17"/>
      <c r="AG164" s="17"/>
      <c r="AH164" s="17"/>
      <c r="AI164" s="25">
        <f t="shared" si="13"/>
        <v>0</v>
      </c>
      <c r="AK164" s="399"/>
    </row>
    <row r="165" spans="1:37" ht="36.6" customHeight="1" thickBot="1" x14ac:dyDescent="0.75">
      <c r="A165" s="36"/>
      <c r="B165" s="347"/>
      <c r="C165" s="150" t="s">
        <v>948</v>
      </c>
      <c r="D165" s="159" t="s">
        <v>290</v>
      </c>
      <c r="E165" s="136"/>
      <c r="F165" s="136"/>
      <c r="G165" s="136"/>
      <c r="H165" s="136"/>
      <c r="I165" s="136"/>
      <c r="J165" s="136"/>
      <c r="K165" s="136"/>
      <c r="L165" s="136"/>
      <c r="M165" s="142"/>
      <c r="N165" s="143"/>
      <c r="O165" s="142"/>
      <c r="P165" s="143"/>
      <c r="Q165" s="142"/>
      <c r="R165" s="143"/>
      <c r="S165" s="124"/>
      <c r="T165" s="125"/>
      <c r="U165" s="124"/>
      <c r="V165" s="125"/>
      <c r="W165" s="124"/>
      <c r="X165" s="125"/>
      <c r="Y165" s="124"/>
      <c r="Z165" s="125"/>
      <c r="AA165" s="124"/>
      <c r="AB165" s="125"/>
      <c r="AC165" s="43"/>
      <c r="AD165" s="43"/>
      <c r="AE165" s="43"/>
      <c r="AF165" s="43"/>
      <c r="AG165" s="43"/>
      <c r="AH165" s="43"/>
      <c r="AI165" s="54">
        <f t="shared" si="13"/>
        <v>0</v>
      </c>
      <c r="AK165" s="400"/>
    </row>
    <row r="166" spans="1:37" ht="36.6" customHeight="1" thickBot="1" x14ac:dyDescent="0.75">
      <c r="A166" s="36"/>
      <c r="B166" s="345" t="s">
        <v>116</v>
      </c>
      <c r="C166" s="148" t="s">
        <v>945</v>
      </c>
      <c r="D166" s="157" t="s">
        <v>291</v>
      </c>
      <c r="E166" s="134"/>
      <c r="F166" s="134"/>
      <c r="G166" s="134"/>
      <c r="H166" s="134"/>
      <c r="I166" s="134"/>
      <c r="J166" s="134"/>
      <c r="K166" s="134"/>
      <c r="L166" s="134"/>
      <c r="M166" s="276"/>
      <c r="N166" s="276"/>
      <c r="O166" s="276"/>
      <c r="P166" s="276"/>
      <c r="Q166" s="276"/>
      <c r="R166" s="276"/>
      <c r="S166" s="115"/>
      <c r="T166" s="115"/>
      <c r="U166" s="115"/>
      <c r="V166" s="115"/>
      <c r="W166" s="115"/>
      <c r="X166" s="115"/>
      <c r="Y166" s="115"/>
      <c r="Z166" s="115"/>
      <c r="AA166" s="115"/>
      <c r="AB166" s="115"/>
      <c r="AC166" s="42"/>
      <c r="AD166" s="42"/>
      <c r="AE166" s="42"/>
      <c r="AF166" s="42"/>
      <c r="AG166" s="42"/>
      <c r="AH166" s="42"/>
      <c r="AI166" s="25">
        <f t="shared" si="13"/>
        <v>0</v>
      </c>
      <c r="AK166" s="374" t="str">
        <f>CONCATENATE(AJ166,AJ167,AJ168,AJ169,AJ170,AJ171,AJ172,AJ173,AJ174,AJ175,AJ176,AJ177,AJ178,AJ179,AJ180,AJ181,AJ182,AJ183)</f>
        <v/>
      </c>
    </row>
    <row r="167" spans="1:37" ht="36.6" customHeight="1" thickBot="1" x14ac:dyDescent="0.75">
      <c r="A167" s="36"/>
      <c r="B167" s="346"/>
      <c r="C167" s="149" t="s">
        <v>946</v>
      </c>
      <c r="D167" s="158" t="s">
        <v>292</v>
      </c>
      <c r="E167" s="135"/>
      <c r="F167" s="135"/>
      <c r="G167" s="135"/>
      <c r="H167" s="135"/>
      <c r="I167" s="135"/>
      <c r="J167" s="135"/>
      <c r="K167" s="135"/>
      <c r="L167" s="135"/>
      <c r="M167" s="140"/>
      <c r="N167" s="141"/>
      <c r="O167" s="140"/>
      <c r="P167" s="141"/>
      <c r="Q167" s="140"/>
      <c r="R167" s="140"/>
      <c r="S167" s="118"/>
      <c r="T167" s="119"/>
      <c r="U167" s="118"/>
      <c r="V167" s="119"/>
      <c r="W167" s="118"/>
      <c r="X167" s="119"/>
      <c r="Y167" s="118"/>
      <c r="Z167" s="119"/>
      <c r="AA167" s="118"/>
      <c r="AB167" s="119"/>
      <c r="AC167" s="17"/>
      <c r="AD167" s="17"/>
      <c r="AE167" s="17"/>
      <c r="AF167" s="17"/>
      <c r="AG167" s="17"/>
      <c r="AH167" s="17"/>
      <c r="AI167" s="25">
        <f t="shared" si="13"/>
        <v>0</v>
      </c>
      <c r="AK167" s="375"/>
    </row>
    <row r="168" spans="1:37" ht="36.6" customHeight="1" thickBot="1" x14ac:dyDescent="0.75">
      <c r="A168" s="36"/>
      <c r="B168" s="346"/>
      <c r="C168" s="149" t="s">
        <v>949</v>
      </c>
      <c r="D168" s="158" t="s">
        <v>293</v>
      </c>
      <c r="E168" s="135"/>
      <c r="F168" s="135"/>
      <c r="G168" s="135"/>
      <c r="H168" s="135"/>
      <c r="I168" s="135"/>
      <c r="J168" s="135"/>
      <c r="K168" s="135"/>
      <c r="L168" s="135"/>
      <c r="M168" s="141"/>
      <c r="N168" s="140"/>
      <c r="O168" s="141"/>
      <c r="P168" s="140"/>
      <c r="Q168" s="141"/>
      <c r="R168" s="140"/>
      <c r="S168" s="119"/>
      <c r="T168" s="118"/>
      <c r="U168" s="119"/>
      <c r="V168" s="118"/>
      <c r="W168" s="119"/>
      <c r="X168" s="118"/>
      <c r="Y168" s="119"/>
      <c r="Z168" s="118"/>
      <c r="AA168" s="119"/>
      <c r="AB168" s="118"/>
      <c r="AC168" s="17"/>
      <c r="AD168" s="17"/>
      <c r="AE168" s="17"/>
      <c r="AF168" s="17"/>
      <c r="AG168" s="17"/>
      <c r="AH168" s="17"/>
      <c r="AI168" s="25">
        <f t="shared" si="13"/>
        <v>0</v>
      </c>
      <c r="AK168" s="375"/>
    </row>
    <row r="169" spans="1:37" ht="36.6" customHeight="1" thickBot="1" x14ac:dyDescent="0.75">
      <c r="A169" s="36"/>
      <c r="B169" s="346"/>
      <c r="C169" s="149" t="s">
        <v>94</v>
      </c>
      <c r="D169" s="158" t="s">
        <v>294</v>
      </c>
      <c r="E169" s="135"/>
      <c r="F169" s="135"/>
      <c r="G169" s="135"/>
      <c r="H169" s="135"/>
      <c r="I169" s="135"/>
      <c r="J169" s="135"/>
      <c r="K169" s="135"/>
      <c r="L169" s="135"/>
      <c r="M169" s="141"/>
      <c r="N169" s="140"/>
      <c r="O169" s="141"/>
      <c r="P169" s="140"/>
      <c r="Q169" s="141"/>
      <c r="R169" s="140"/>
      <c r="S169" s="119"/>
      <c r="T169" s="118"/>
      <c r="U169" s="119"/>
      <c r="V169" s="118"/>
      <c r="W169" s="119"/>
      <c r="X169" s="118"/>
      <c r="Y169" s="119"/>
      <c r="Z169" s="118"/>
      <c r="AA169" s="119"/>
      <c r="AB169" s="118"/>
      <c r="AC169" s="17"/>
      <c r="AD169" s="17"/>
      <c r="AE169" s="17"/>
      <c r="AF169" s="17"/>
      <c r="AG169" s="17"/>
      <c r="AH169" s="17"/>
      <c r="AI169" s="25">
        <f t="shared" si="13"/>
        <v>0</v>
      </c>
      <c r="AK169" s="375"/>
    </row>
    <row r="170" spans="1:37" ht="36.6" customHeight="1" thickBot="1" x14ac:dyDescent="0.75">
      <c r="A170" s="36"/>
      <c r="B170" s="346"/>
      <c r="C170" s="149" t="s">
        <v>947</v>
      </c>
      <c r="D170" s="158" t="s">
        <v>295</v>
      </c>
      <c r="E170" s="135"/>
      <c r="F170" s="135"/>
      <c r="G170" s="135"/>
      <c r="H170" s="135"/>
      <c r="I170" s="135"/>
      <c r="J170" s="135"/>
      <c r="K170" s="135"/>
      <c r="L170" s="135"/>
      <c r="M170" s="140"/>
      <c r="N170" s="141"/>
      <c r="O170" s="140"/>
      <c r="P170" s="141"/>
      <c r="Q170" s="140"/>
      <c r="R170" s="141"/>
      <c r="S170" s="118"/>
      <c r="T170" s="119"/>
      <c r="U170" s="118"/>
      <c r="V170" s="119"/>
      <c r="W170" s="118"/>
      <c r="X170" s="119"/>
      <c r="Y170" s="118"/>
      <c r="Z170" s="119"/>
      <c r="AA170" s="118"/>
      <c r="AB170" s="119"/>
      <c r="AC170" s="17"/>
      <c r="AD170" s="17"/>
      <c r="AE170" s="17"/>
      <c r="AF170" s="17"/>
      <c r="AG170" s="17"/>
      <c r="AH170" s="17"/>
      <c r="AI170" s="25">
        <f t="shared" si="13"/>
        <v>0</v>
      </c>
      <c r="AK170" s="375"/>
    </row>
    <row r="171" spans="1:37" ht="36.6" customHeight="1" thickBot="1" x14ac:dyDescent="0.75">
      <c r="A171" s="36"/>
      <c r="B171" s="346"/>
      <c r="C171" s="149" t="s">
        <v>950</v>
      </c>
      <c r="D171" s="158" t="s">
        <v>296</v>
      </c>
      <c r="E171" s="135"/>
      <c r="F171" s="135"/>
      <c r="G171" s="135"/>
      <c r="H171" s="135"/>
      <c r="I171" s="135"/>
      <c r="J171" s="135"/>
      <c r="K171" s="135"/>
      <c r="L171" s="135"/>
      <c r="M171" s="141"/>
      <c r="N171" s="141"/>
      <c r="O171" s="141"/>
      <c r="P171" s="141"/>
      <c r="Q171" s="141"/>
      <c r="R171" s="141"/>
      <c r="S171" s="119"/>
      <c r="T171" s="119"/>
      <c r="U171" s="119"/>
      <c r="V171" s="119"/>
      <c r="W171" s="119"/>
      <c r="X171" s="119"/>
      <c r="Y171" s="119"/>
      <c r="Z171" s="119"/>
      <c r="AA171" s="119"/>
      <c r="AB171" s="119"/>
      <c r="AC171" s="17"/>
      <c r="AD171" s="17"/>
      <c r="AE171" s="17"/>
      <c r="AF171" s="17"/>
      <c r="AG171" s="17"/>
      <c r="AH171" s="17"/>
      <c r="AI171" s="25">
        <f t="shared" si="13"/>
        <v>0</v>
      </c>
      <c r="AK171" s="375"/>
    </row>
    <row r="172" spans="1:37" ht="36.6" customHeight="1" thickBot="1" x14ac:dyDescent="0.75">
      <c r="A172" s="36"/>
      <c r="B172" s="346"/>
      <c r="C172" s="149" t="s">
        <v>95</v>
      </c>
      <c r="D172" s="158" t="s">
        <v>297</v>
      </c>
      <c r="E172" s="135"/>
      <c r="F172" s="135"/>
      <c r="G172" s="135"/>
      <c r="H172" s="135"/>
      <c r="I172" s="135"/>
      <c r="J172" s="135"/>
      <c r="K172" s="135"/>
      <c r="L172" s="135"/>
      <c r="M172" s="141"/>
      <c r="N172" s="141"/>
      <c r="O172" s="141"/>
      <c r="P172" s="141"/>
      <c r="Q172" s="141"/>
      <c r="R172" s="141"/>
      <c r="S172" s="119"/>
      <c r="T172" s="119"/>
      <c r="U172" s="119"/>
      <c r="V172" s="119"/>
      <c r="W172" s="119"/>
      <c r="X172" s="119"/>
      <c r="Y172" s="119"/>
      <c r="Z172" s="119"/>
      <c r="AA172" s="119"/>
      <c r="AB172" s="119"/>
      <c r="AC172" s="17"/>
      <c r="AD172" s="17"/>
      <c r="AE172" s="17"/>
      <c r="AF172" s="17"/>
      <c r="AG172" s="17"/>
      <c r="AH172" s="17"/>
      <c r="AI172" s="25">
        <f t="shared" si="13"/>
        <v>0</v>
      </c>
      <c r="AK172" s="375"/>
    </row>
    <row r="173" spans="1:37" ht="36.6" customHeight="1" thickBot="1" x14ac:dyDescent="0.75">
      <c r="A173" s="36"/>
      <c r="B173" s="346"/>
      <c r="C173" s="149" t="s">
        <v>96</v>
      </c>
      <c r="D173" s="158" t="s">
        <v>298</v>
      </c>
      <c r="E173" s="135"/>
      <c r="F173" s="135"/>
      <c r="G173" s="135"/>
      <c r="H173" s="135"/>
      <c r="I173" s="135"/>
      <c r="J173" s="135"/>
      <c r="K173" s="135"/>
      <c r="L173" s="135"/>
      <c r="M173" s="141"/>
      <c r="N173" s="141"/>
      <c r="O173" s="141"/>
      <c r="P173" s="141"/>
      <c r="Q173" s="141"/>
      <c r="R173" s="141"/>
      <c r="S173" s="119"/>
      <c r="T173" s="119"/>
      <c r="U173" s="119"/>
      <c r="V173" s="119"/>
      <c r="W173" s="119"/>
      <c r="X173" s="119"/>
      <c r="Y173" s="119"/>
      <c r="Z173" s="119"/>
      <c r="AA173" s="119"/>
      <c r="AB173" s="119"/>
      <c r="AC173" s="17"/>
      <c r="AD173" s="17"/>
      <c r="AE173" s="17"/>
      <c r="AF173" s="17"/>
      <c r="AG173" s="17"/>
      <c r="AH173" s="17"/>
      <c r="AI173" s="25">
        <f t="shared" si="13"/>
        <v>0</v>
      </c>
      <c r="AK173" s="375"/>
    </row>
    <row r="174" spans="1:37" ht="36.6" customHeight="1" thickBot="1" x14ac:dyDescent="0.75">
      <c r="A174" s="36"/>
      <c r="B174" s="347"/>
      <c r="C174" s="150" t="s">
        <v>948</v>
      </c>
      <c r="D174" s="159" t="s">
        <v>299</v>
      </c>
      <c r="E174" s="136"/>
      <c r="F174" s="136"/>
      <c r="G174" s="136"/>
      <c r="H174" s="136"/>
      <c r="I174" s="136"/>
      <c r="J174" s="136"/>
      <c r="K174" s="136"/>
      <c r="L174" s="136"/>
      <c r="M174" s="142"/>
      <c r="N174" s="143"/>
      <c r="O174" s="142"/>
      <c r="P174" s="143"/>
      <c r="Q174" s="142"/>
      <c r="R174" s="143"/>
      <c r="S174" s="124"/>
      <c r="T174" s="125"/>
      <c r="U174" s="124"/>
      <c r="V174" s="125"/>
      <c r="W174" s="124"/>
      <c r="X174" s="125"/>
      <c r="Y174" s="124"/>
      <c r="Z174" s="125"/>
      <c r="AA174" s="124"/>
      <c r="AB174" s="125"/>
      <c r="AC174" s="43"/>
      <c r="AD174" s="43"/>
      <c r="AE174" s="43"/>
      <c r="AF174" s="43"/>
      <c r="AG174" s="43"/>
      <c r="AH174" s="43"/>
      <c r="AI174" s="54">
        <f t="shared" si="13"/>
        <v>0</v>
      </c>
      <c r="AK174" s="375"/>
    </row>
    <row r="175" spans="1:37" ht="36.6" customHeight="1" thickBot="1" x14ac:dyDescent="0.75">
      <c r="A175" s="36"/>
      <c r="B175" s="345" t="s">
        <v>117</v>
      </c>
      <c r="C175" s="148" t="s">
        <v>945</v>
      </c>
      <c r="D175" s="157" t="s">
        <v>300</v>
      </c>
      <c r="E175" s="134"/>
      <c r="F175" s="134"/>
      <c r="G175" s="134"/>
      <c r="H175" s="134"/>
      <c r="I175" s="134"/>
      <c r="J175" s="134"/>
      <c r="K175" s="134"/>
      <c r="L175" s="134"/>
      <c r="M175" s="276"/>
      <c r="N175" s="276"/>
      <c r="O175" s="276"/>
      <c r="P175" s="276"/>
      <c r="Q175" s="276"/>
      <c r="R175" s="276"/>
      <c r="S175" s="115"/>
      <c r="T175" s="115"/>
      <c r="U175" s="115"/>
      <c r="V175" s="115"/>
      <c r="W175" s="115"/>
      <c r="X175" s="115"/>
      <c r="Y175" s="115"/>
      <c r="Z175" s="115"/>
      <c r="AA175" s="115"/>
      <c r="AB175" s="115"/>
      <c r="AC175" s="42"/>
      <c r="AD175" s="42"/>
      <c r="AE175" s="42"/>
      <c r="AF175" s="42"/>
      <c r="AG175" s="42"/>
      <c r="AH175" s="42"/>
      <c r="AI175" s="25">
        <f t="shared" si="13"/>
        <v>0</v>
      </c>
      <c r="AK175" s="375"/>
    </row>
    <row r="176" spans="1:37" ht="36.6" customHeight="1" thickBot="1" x14ac:dyDescent="0.75">
      <c r="A176" s="36"/>
      <c r="B176" s="346"/>
      <c r="C176" s="149" t="s">
        <v>946</v>
      </c>
      <c r="D176" s="158" t="s">
        <v>301</v>
      </c>
      <c r="E176" s="135"/>
      <c r="F176" s="135"/>
      <c r="G176" s="135"/>
      <c r="H176" s="135"/>
      <c r="I176" s="135"/>
      <c r="J176" s="135"/>
      <c r="K176" s="135"/>
      <c r="L176" s="135"/>
      <c r="M176" s="140"/>
      <c r="N176" s="141"/>
      <c r="O176" s="140"/>
      <c r="P176" s="141"/>
      <c r="Q176" s="140"/>
      <c r="R176" s="140"/>
      <c r="S176" s="118"/>
      <c r="T176" s="119"/>
      <c r="U176" s="118"/>
      <c r="V176" s="119"/>
      <c r="W176" s="118"/>
      <c r="X176" s="119"/>
      <c r="Y176" s="118"/>
      <c r="Z176" s="119"/>
      <c r="AA176" s="118"/>
      <c r="AB176" s="119"/>
      <c r="AC176" s="17"/>
      <c r="AD176" s="17"/>
      <c r="AE176" s="17"/>
      <c r="AF176" s="17"/>
      <c r="AG176" s="17"/>
      <c r="AH176" s="17"/>
      <c r="AI176" s="25">
        <f t="shared" si="13"/>
        <v>0</v>
      </c>
      <c r="AK176" s="375"/>
    </row>
    <row r="177" spans="1:37" ht="36.6" customHeight="1" thickBot="1" x14ac:dyDescent="0.75">
      <c r="A177" s="36"/>
      <c r="B177" s="346"/>
      <c r="C177" s="149" t="s">
        <v>949</v>
      </c>
      <c r="D177" s="158" t="s">
        <v>302</v>
      </c>
      <c r="E177" s="135"/>
      <c r="F177" s="135"/>
      <c r="G177" s="135"/>
      <c r="H177" s="135"/>
      <c r="I177" s="135"/>
      <c r="J177" s="135"/>
      <c r="K177" s="135"/>
      <c r="L177" s="135"/>
      <c r="M177" s="141"/>
      <c r="N177" s="140"/>
      <c r="O177" s="141"/>
      <c r="P177" s="140"/>
      <c r="Q177" s="141"/>
      <c r="R177" s="140"/>
      <c r="S177" s="119"/>
      <c r="T177" s="118"/>
      <c r="U177" s="119"/>
      <c r="V177" s="118"/>
      <c r="W177" s="119"/>
      <c r="X177" s="118"/>
      <c r="Y177" s="119"/>
      <c r="Z177" s="118"/>
      <c r="AA177" s="119"/>
      <c r="AB177" s="118"/>
      <c r="AC177" s="17"/>
      <c r="AD177" s="17"/>
      <c r="AE177" s="17"/>
      <c r="AF177" s="17"/>
      <c r="AG177" s="17"/>
      <c r="AH177" s="17"/>
      <c r="AI177" s="25">
        <f t="shared" si="13"/>
        <v>0</v>
      </c>
      <c r="AK177" s="375"/>
    </row>
    <row r="178" spans="1:37" ht="36.6" customHeight="1" thickBot="1" x14ac:dyDescent="0.75">
      <c r="A178" s="36"/>
      <c r="B178" s="346"/>
      <c r="C178" s="149" t="s">
        <v>94</v>
      </c>
      <c r="D178" s="158" t="s">
        <v>303</v>
      </c>
      <c r="E178" s="135"/>
      <c r="F178" s="135"/>
      <c r="G178" s="135"/>
      <c r="H178" s="135"/>
      <c r="I178" s="135"/>
      <c r="J178" s="135"/>
      <c r="K178" s="135"/>
      <c r="L178" s="135"/>
      <c r="M178" s="141"/>
      <c r="N178" s="140"/>
      <c r="O178" s="141"/>
      <c r="P178" s="140"/>
      <c r="Q178" s="141"/>
      <c r="R178" s="140"/>
      <c r="S178" s="119"/>
      <c r="T178" s="118"/>
      <c r="U178" s="119"/>
      <c r="V178" s="118"/>
      <c r="W178" s="119"/>
      <c r="X178" s="118"/>
      <c r="Y178" s="119"/>
      <c r="Z178" s="118"/>
      <c r="AA178" s="119"/>
      <c r="AB178" s="118"/>
      <c r="AC178" s="17"/>
      <c r="AD178" s="17"/>
      <c r="AE178" s="17"/>
      <c r="AF178" s="17"/>
      <c r="AG178" s="17"/>
      <c r="AH178" s="17"/>
      <c r="AI178" s="25">
        <f t="shared" si="13"/>
        <v>0</v>
      </c>
      <c r="AK178" s="375"/>
    </row>
    <row r="179" spans="1:37" ht="36.6" customHeight="1" thickBot="1" x14ac:dyDescent="0.75">
      <c r="A179" s="36"/>
      <c r="B179" s="346"/>
      <c r="C179" s="149" t="s">
        <v>947</v>
      </c>
      <c r="D179" s="158" t="s">
        <v>304</v>
      </c>
      <c r="E179" s="135"/>
      <c r="F179" s="135"/>
      <c r="G179" s="135"/>
      <c r="H179" s="135"/>
      <c r="I179" s="135"/>
      <c r="J179" s="135"/>
      <c r="K179" s="135"/>
      <c r="L179" s="135"/>
      <c r="M179" s="140"/>
      <c r="N179" s="141"/>
      <c r="O179" s="140"/>
      <c r="P179" s="141"/>
      <c r="Q179" s="140"/>
      <c r="R179" s="141"/>
      <c r="S179" s="118"/>
      <c r="T179" s="119"/>
      <c r="U179" s="118"/>
      <c r="V179" s="119"/>
      <c r="W179" s="118"/>
      <c r="X179" s="119"/>
      <c r="Y179" s="118"/>
      <c r="Z179" s="119"/>
      <c r="AA179" s="118"/>
      <c r="AB179" s="119"/>
      <c r="AC179" s="17"/>
      <c r="AD179" s="17"/>
      <c r="AE179" s="17"/>
      <c r="AF179" s="17"/>
      <c r="AG179" s="17"/>
      <c r="AH179" s="17"/>
      <c r="AI179" s="25">
        <f t="shared" si="13"/>
        <v>0</v>
      </c>
      <c r="AK179" s="375"/>
    </row>
    <row r="180" spans="1:37" ht="36.6" customHeight="1" thickBot="1" x14ac:dyDescent="0.75">
      <c r="A180" s="36"/>
      <c r="B180" s="346"/>
      <c r="C180" s="149" t="s">
        <v>950</v>
      </c>
      <c r="D180" s="158" t="s">
        <v>305</v>
      </c>
      <c r="E180" s="135"/>
      <c r="F180" s="135"/>
      <c r="G180" s="135"/>
      <c r="H180" s="135"/>
      <c r="I180" s="135"/>
      <c r="J180" s="135"/>
      <c r="K180" s="135"/>
      <c r="L180" s="135"/>
      <c r="M180" s="141"/>
      <c r="N180" s="141"/>
      <c r="O180" s="141"/>
      <c r="P180" s="141"/>
      <c r="Q180" s="141"/>
      <c r="R180" s="141"/>
      <c r="S180" s="119"/>
      <c r="T180" s="119"/>
      <c r="U180" s="119"/>
      <c r="V180" s="119"/>
      <c r="W180" s="119"/>
      <c r="X180" s="119"/>
      <c r="Y180" s="119"/>
      <c r="Z180" s="119"/>
      <c r="AA180" s="119"/>
      <c r="AB180" s="119"/>
      <c r="AC180" s="17"/>
      <c r="AD180" s="17"/>
      <c r="AE180" s="17"/>
      <c r="AF180" s="17"/>
      <c r="AG180" s="17"/>
      <c r="AH180" s="17"/>
      <c r="AI180" s="25">
        <f t="shared" si="13"/>
        <v>0</v>
      </c>
      <c r="AK180" s="375"/>
    </row>
    <row r="181" spans="1:37" ht="36.6" customHeight="1" thickBot="1" x14ac:dyDescent="0.75">
      <c r="A181" s="36"/>
      <c r="B181" s="346"/>
      <c r="C181" s="149" t="s">
        <v>95</v>
      </c>
      <c r="D181" s="158" t="s">
        <v>306</v>
      </c>
      <c r="E181" s="135"/>
      <c r="F181" s="135"/>
      <c r="G181" s="135"/>
      <c r="H181" s="135"/>
      <c r="I181" s="135"/>
      <c r="J181" s="135"/>
      <c r="K181" s="135"/>
      <c r="L181" s="135"/>
      <c r="M181" s="141"/>
      <c r="N181" s="141"/>
      <c r="O181" s="141"/>
      <c r="P181" s="141"/>
      <c r="Q181" s="141"/>
      <c r="R181" s="141"/>
      <c r="S181" s="119"/>
      <c r="T181" s="119"/>
      <c r="U181" s="119"/>
      <c r="V181" s="119"/>
      <c r="W181" s="119"/>
      <c r="X181" s="119"/>
      <c r="Y181" s="119"/>
      <c r="Z181" s="119"/>
      <c r="AA181" s="119"/>
      <c r="AB181" s="119"/>
      <c r="AC181" s="17"/>
      <c r="AD181" s="17"/>
      <c r="AE181" s="17"/>
      <c r="AF181" s="17"/>
      <c r="AG181" s="17"/>
      <c r="AH181" s="17"/>
      <c r="AI181" s="25">
        <f t="shared" si="13"/>
        <v>0</v>
      </c>
      <c r="AK181" s="375"/>
    </row>
    <row r="182" spans="1:37" ht="36.6" customHeight="1" thickBot="1" x14ac:dyDescent="0.75">
      <c r="A182" s="36"/>
      <c r="B182" s="346"/>
      <c r="C182" s="149" t="s">
        <v>96</v>
      </c>
      <c r="D182" s="158" t="s">
        <v>307</v>
      </c>
      <c r="E182" s="135"/>
      <c r="F182" s="135"/>
      <c r="G182" s="135"/>
      <c r="H182" s="135"/>
      <c r="I182" s="135"/>
      <c r="J182" s="135"/>
      <c r="K182" s="135"/>
      <c r="L182" s="135"/>
      <c r="M182" s="141"/>
      <c r="N182" s="141"/>
      <c r="O182" s="141"/>
      <c r="P182" s="141"/>
      <c r="Q182" s="141"/>
      <c r="R182" s="141"/>
      <c r="S182" s="119"/>
      <c r="T182" s="119"/>
      <c r="U182" s="119"/>
      <c r="V182" s="119"/>
      <c r="W182" s="119"/>
      <c r="X182" s="119"/>
      <c r="Y182" s="119"/>
      <c r="Z182" s="119"/>
      <c r="AA182" s="119"/>
      <c r="AB182" s="119"/>
      <c r="AC182" s="17"/>
      <c r="AD182" s="17"/>
      <c r="AE182" s="17"/>
      <c r="AF182" s="17"/>
      <c r="AG182" s="17"/>
      <c r="AH182" s="17"/>
      <c r="AI182" s="25">
        <f t="shared" si="13"/>
        <v>0</v>
      </c>
      <c r="AK182" s="375"/>
    </row>
    <row r="183" spans="1:37" ht="36.6" customHeight="1" thickBot="1" x14ac:dyDescent="0.75">
      <c r="A183" s="36"/>
      <c r="B183" s="347"/>
      <c r="C183" s="150" t="s">
        <v>948</v>
      </c>
      <c r="D183" s="159" t="s">
        <v>308</v>
      </c>
      <c r="E183" s="136"/>
      <c r="F183" s="136"/>
      <c r="G183" s="136"/>
      <c r="H183" s="136"/>
      <c r="I183" s="136"/>
      <c r="J183" s="136"/>
      <c r="K183" s="136"/>
      <c r="L183" s="136"/>
      <c r="M183" s="142"/>
      <c r="N183" s="143"/>
      <c r="O183" s="142"/>
      <c r="P183" s="143"/>
      <c r="Q183" s="142"/>
      <c r="R183" s="143"/>
      <c r="S183" s="124"/>
      <c r="T183" s="125"/>
      <c r="U183" s="124"/>
      <c r="V183" s="125"/>
      <c r="W183" s="124"/>
      <c r="X183" s="125"/>
      <c r="Y183" s="124"/>
      <c r="Z183" s="125"/>
      <c r="AA183" s="124"/>
      <c r="AB183" s="125"/>
      <c r="AC183" s="43"/>
      <c r="AD183" s="43"/>
      <c r="AE183" s="43"/>
      <c r="AF183" s="43"/>
      <c r="AG183" s="43"/>
      <c r="AH183" s="43"/>
      <c r="AI183" s="54">
        <f t="shared" si="13"/>
        <v>0</v>
      </c>
      <c r="AK183" s="376"/>
    </row>
    <row r="184" spans="1:37" ht="36.6" customHeight="1" thickBot="1" x14ac:dyDescent="0.75">
      <c r="A184" s="36"/>
      <c r="B184" s="345" t="s">
        <v>118</v>
      </c>
      <c r="C184" s="148" t="s">
        <v>945</v>
      </c>
      <c r="D184" s="157" t="s">
        <v>309</v>
      </c>
      <c r="E184" s="134"/>
      <c r="F184" s="134"/>
      <c r="G184" s="134"/>
      <c r="H184" s="134"/>
      <c r="I184" s="134"/>
      <c r="J184" s="134"/>
      <c r="K184" s="134"/>
      <c r="L184" s="134"/>
      <c r="M184" s="276"/>
      <c r="N184" s="276"/>
      <c r="O184" s="276"/>
      <c r="P184" s="276"/>
      <c r="Q184" s="276"/>
      <c r="R184" s="276"/>
      <c r="S184" s="115"/>
      <c r="T184" s="115"/>
      <c r="U184" s="115"/>
      <c r="V184" s="115"/>
      <c r="W184" s="115"/>
      <c r="X184" s="115"/>
      <c r="Y184" s="115"/>
      <c r="Z184" s="115"/>
      <c r="AA184" s="115"/>
      <c r="AB184" s="115"/>
      <c r="AC184" s="42"/>
      <c r="AD184" s="42"/>
      <c r="AE184" s="42"/>
      <c r="AF184" s="42"/>
      <c r="AG184" s="42"/>
      <c r="AH184" s="42"/>
      <c r="AI184" s="25">
        <f t="shared" si="13"/>
        <v>0</v>
      </c>
      <c r="AK184" s="380" t="str">
        <f>CONCATENATE(AJ184,AJ185,AJ186,AJ187,AJ188,AJ189,AJ190,AJ191,AJ192,AJ193,AJ194,AJ195,AJ196,AJ197,AJ198,AJ199,AJ200,AJ201,AJ203,AJ204,AJ205,AJ206,AJ207,AJ208,AJ209,AJ210,AJ211)</f>
        <v/>
      </c>
    </row>
    <row r="185" spans="1:37" ht="36.6" customHeight="1" thickBot="1" x14ac:dyDescent="0.75">
      <c r="A185" s="36"/>
      <c r="B185" s="346"/>
      <c r="C185" s="149" t="s">
        <v>946</v>
      </c>
      <c r="D185" s="158" t="s">
        <v>310</v>
      </c>
      <c r="E185" s="135"/>
      <c r="F185" s="135"/>
      <c r="G185" s="135"/>
      <c r="H185" s="135"/>
      <c r="I185" s="135"/>
      <c r="J185" s="135"/>
      <c r="K185" s="135"/>
      <c r="L185" s="135"/>
      <c r="M185" s="140"/>
      <c r="N185" s="141"/>
      <c r="O185" s="140"/>
      <c r="P185" s="141"/>
      <c r="Q185" s="140"/>
      <c r="R185" s="140"/>
      <c r="S185" s="118"/>
      <c r="T185" s="119"/>
      <c r="U185" s="118"/>
      <c r="V185" s="119"/>
      <c r="W185" s="118"/>
      <c r="X185" s="119"/>
      <c r="Y185" s="118"/>
      <c r="Z185" s="119"/>
      <c r="AA185" s="118"/>
      <c r="AB185" s="119"/>
      <c r="AC185" s="17"/>
      <c r="AD185" s="17"/>
      <c r="AE185" s="17"/>
      <c r="AF185" s="17"/>
      <c r="AG185" s="17"/>
      <c r="AH185" s="17"/>
      <c r="AI185" s="25">
        <f t="shared" si="13"/>
        <v>0</v>
      </c>
      <c r="AK185" s="381"/>
    </row>
    <row r="186" spans="1:37" ht="36.6" customHeight="1" thickBot="1" x14ac:dyDescent="0.75">
      <c r="A186" s="36"/>
      <c r="B186" s="346"/>
      <c r="C186" s="149" t="s">
        <v>949</v>
      </c>
      <c r="D186" s="158" t="s">
        <v>311</v>
      </c>
      <c r="E186" s="135"/>
      <c r="F186" s="135"/>
      <c r="G186" s="135"/>
      <c r="H186" s="135"/>
      <c r="I186" s="135"/>
      <c r="J186" s="135"/>
      <c r="K186" s="135"/>
      <c r="L186" s="135"/>
      <c r="M186" s="141"/>
      <c r="N186" s="140"/>
      <c r="O186" s="141"/>
      <c r="P186" s="140"/>
      <c r="Q186" s="141"/>
      <c r="R186" s="140"/>
      <c r="S186" s="119"/>
      <c r="T186" s="118"/>
      <c r="U186" s="119"/>
      <c r="V186" s="118"/>
      <c r="W186" s="119"/>
      <c r="X186" s="118"/>
      <c r="Y186" s="119"/>
      <c r="Z186" s="118"/>
      <c r="AA186" s="119"/>
      <c r="AB186" s="118"/>
      <c r="AC186" s="17"/>
      <c r="AD186" s="17"/>
      <c r="AE186" s="17"/>
      <c r="AF186" s="17"/>
      <c r="AG186" s="17"/>
      <c r="AH186" s="17"/>
      <c r="AI186" s="25">
        <f t="shared" si="13"/>
        <v>0</v>
      </c>
      <c r="AK186" s="381"/>
    </row>
    <row r="187" spans="1:37" ht="36.6" customHeight="1" thickBot="1" x14ac:dyDescent="0.75">
      <c r="A187" s="36"/>
      <c r="B187" s="346"/>
      <c r="C187" s="149" t="s">
        <v>94</v>
      </c>
      <c r="D187" s="158" t="s">
        <v>312</v>
      </c>
      <c r="E187" s="135"/>
      <c r="F187" s="135"/>
      <c r="G187" s="135"/>
      <c r="H187" s="135"/>
      <c r="I187" s="135"/>
      <c r="J187" s="135"/>
      <c r="K187" s="135"/>
      <c r="L187" s="135"/>
      <c r="M187" s="141"/>
      <c r="N187" s="140"/>
      <c r="O187" s="141"/>
      <c r="P187" s="140"/>
      <c r="Q187" s="141"/>
      <c r="R187" s="140"/>
      <c r="S187" s="119"/>
      <c r="T187" s="118"/>
      <c r="U187" s="119"/>
      <c r="V187" s="118"/>
      <c r="W187" s="119"/>
      <c r="X187" s="118"/>
      <c r="Y187" s="119"/>
      <c r="Z187" s="118"/>
      <c r="AA187" s="119"/>
      <c r="AB187" s="118"/>
      <c r="AC187" s="17"/>
      <c r="AD187" s="17"/>
      <c r="AE187" s="17"/>
      <c r="AF187" s="17"/>
      <c r="AG187" s="17"/>
      <c r="AH187" s="17"/>
      <c r="AI187" s="25">
        <f t="shared" si="13"/>
        <v>0</v>
      </c>
      <c r="AK187" s="381"/>
    </row>
    <row r="188" spans="1:37" ht="36.6" customHeight="1" thickBot="1" x14ac:dyDescent="0.75">
      <c r="A188" s="36"/>
      <c r="B188" s="346"/>
      <c r="C188" s="149" t="s">
        <v>947</v>
      </c>
      <c r="D188" s="158" t="s">
        <v>313</v>
      </c>
      <c r="E188" s="135"/>
      <c r="F188" s="135"/>
      <c r="G188" s="135"/>
      <c r="H188" s="135"/>
      <c r="I188" s="135"/>
      <c r="J188" s="135"/>
      <c r="K188" s="135"/>
      <c r="L188" s="135"/>
      <c r="M188" s="140"/>
      <c r="N188" s="141"/>
      <c r="O188" s="140"/>
      <c r="P188" s="141"/>
      <c r="Q188" s="140"/>
      <c r="R188" s="141"/>
      <c r="S188" s="118"/>
      <c r="T188" s="119"/>
      <c r="U188" s="118"/>
      <c r="V188" s="119"/>
      <c r="W188" s="118"/>
      <c r="X188" s="119"/>
      <c r="Y188" s="118"/>
      <c r="Z188" s="119"/>
      <c r="AA188" s="118"/>
      <c r="AB188" s="119"/>
      <c r="AC188" s="17"/>
      <c r="AD188" s="17"/>
      <c r="AE188" s="17"/>
      <c r="AF188" s="17"/>
      <c r="AG188" s="17"/>
      <c r="AH188" s="17"/>
      <c r="AI188" s="25">
        <f t="shared" si="13"/>
        <v>0</v>
      </c>
      <c r="AK188" s="381"/>
    </row>
    <row r="189" spans="1:37" ht="36.6" customHeight="1" thickBot="1" x14ac:dyDescent="0.75">
      <c r="A189" s="36"/>
      <c r="B189" s="346"/>
      <c r="C189" s="149" t="s">
        <v>950</v>
      </c>
      <c r="D189" s="158" t="s">
        <v>314</v>
      </c>
      <c r="E189" s="135"/>
      <c r="F189" s="135"/>
      <c r="G189" s="135"/>
      <c r="H189" s="135"/>
      <c r="I189" s="135"/>
      <c r="J189" s="135"/>
      <c r="K189" s="135"/>
      <c r="L189" s="135"/>
      <c r="M189" s="141"/>
      <c r="N189" s="141"/>
      <c r="O189" s="141"/>
      <c r="P189" s="141"/>
      <c r="Q189" s="141"/>
      <c r="R189" s="141"/>
      <c r="S189" s="119"/>
      <c r="T189" s="119"/>
      <c r="U189" s="119"/>
      <c r="V189" s="119"/>
      <c r="W189" s="119"/>
      <c r="X189" s="119"/>
      <c r="Y189" s="119"/>
      <c r="Z189" s="119"/>
      <c r="AA189" s="119"/>
      <c r="AB189" s="119"/>
      <c r="AC189" s="17"/>
      <c r="AD189" s="17"/>
      <c r="AE189" s="17"/>
      <c r="AF189" s="17"/>
      <c r="AG189" s="17"/>
      <c r="AH189" s="17"/>
      <c r="AI189" s="25">
        <f t="shared" si="13"/>
        <v>0</v>
      </c>
      <c r="AK189" s="381"/>
    </row>
    <row r="190" spans="1:37" ht="36.6" customHeight="1" thickBot="1" x14ac:dyDescent="0.75">
      <c r="A190" s="36"/>
      <c r="B190" s="346"/>
      <c r="C190" s="149" t="s">
        <v>95</v>
      </c>
      <c r="D190" s="158" t="s">
        <v>315</v>
      </c>
      <c r="E190" s="135"/>
      <c r="F190" s="135"/>
      <c r="G190" s="135"/>
      <c r="H190" s="135"/>
      <c r="I190" s="135"/>
      <c r="J190" s="135"/>
      <c r="K190" s="135"/>
      <c r="L190" s="135"/>
      <c r="M190" s="141"/>
      <c r="N190" s="141"/>
      <c r="O190" s="141"/>
      <c r="P190" s="141"/>
      <c r="Q190" s="141"/>
      <c r="R190" s="141"/>
      <c r="S190" s="119"/>
      <c r="T190" s="119"/>
      <c r="U190" s="119"/>
      <c r="V190" s="119"/>
      <c r="W190" s="119"/>
      <c r="X190" s="119"/>
      <c r="Y190" s="119"/>
      <c r="Z190" s="119"/>
      <c r="AA190" s="119"/>
      <c r="AB190" s="119"/>
      <c r="AC190" s="17"/>
      <c r="AD190" s="17"/>
      <c r="AE190" s="17"/>
      <c r="AF190" s="17"/>
      <c r="AG190" s="17"/>
      <c r="AH190" s="17"/>
      <c r="AI190" s="25">
        <f t="shared" si="13"/>
        <v>0</v>
      </c>
      <c r="AK190" s="381"/>
    </row>
    <row r="191" spans="1:37" ht="36.6" customHeight="1" thickBot="1" x14ac:dyDescent="0.75">
      <c r="A191" s="36"/>
      <c r="B191" s="346"/>
      <c r="C191" s="149" t="s">
        <v>96</v>
      </c>
      <c r="D191" s="158" t="s">
        <v>316</v>
      </c>
      <c r="E191" s="135"/>
      <c r="F191" s="135"/>
      <c r="G191" s="135"/>
      <c r="H191" s="135"/>
      <c r="I191" s="135"/>
      <c r="J191" s="135"/>
      <c r="K191" s="135"/>
      <c r="L191" s="135"/>
      <c r="M191" s="141"/>
      <c r="N191" s="141"/>
      <c r="O191" s="141"/>
      <c r="P191" s="141"/>
      <c r="Q191" s="141"/>
      <c r="R191" s="141"/>
      <c r="S191" s="119"/>
      <c r="T191" s="119"/>
      <c r="U191" s="119"/>
      <c r="V191" s="119"/>
      <c r="W191" s="119"/>
      <c r="X191" s="119"/>
      <c r="Y191" s="119"/>
      <c r="Z191" s="119"/>
      <c r="AA191" s="119"/>
      <c r="AB191" s="119"/>
      <c r="AC191" s="17"/>
      <c r="AD191" s="17"/>
      <c r="AE191" s="17"/>
      <c r="AF191" s="17"/>
      <c r="AG191" s="17"/>
      <c r="AH191" s="17"/>
      <c r="AI191" s="25">
        <f t="shared" si="13"/>
        <v>0</v>
      </c>
      <c r="AK191" s="381"/>
    </row>
    <row r="192" spans="1:37" ht="36.6" customHeight="1" thickBot="1" x14ac:dyDescent="0.75">
      <c r="A192" s="36"/>
      <c r="B192" s="347"/>
      <c r="C192" s="150" t="s">
        <v>948</v>
      </c>
      <c r="D192" s="159" t="s">
        <v>317</v>
      </c>
      <c r="E192" s="136"/>
      <c r="F192" s="136"/>
      <c r="G192" s="136"/>
      <c r="H192" s="136"/>
      <c r="I192" s="136"/>
      <c r="J192" s="136"/>
      <c r="K192" s="136"/>
      <c r="L192" s="136"/>
      <c r="M192" s="142"/>
      <c r="N192" s="143"/>
      <c r="O192" s="142"/>
      <c r="P192" s="143"/>
      <c r="Q192" s="142"/>
      <c r="R192" s="143"/>
      <c r="S192" s="124"/>
      <c r="T192" s="125"/>
      <c r="U192" s="124"/>
      <c r="V192" s="125"/>
      <c r="W192" s="124"/>
      <c r="X192" s="125"/>
      <c r="Y192" s="124"/>
      <c r="Z192" s="125"/>
      <c r="AA192" s="124"/>
      <c r="AB192" s="125"/>
      <c r="AC192" s="43"/>
      <c r="AD192" s="43"/>
      <c r="AE192" s="43"/>
      <c r="AF192" s="43"/>
      <c r="AG192" s="43"/>
      <c r="AH192" s="43"/>
      <c r="AI192" s="54">
        <f t="shared" si="13"/>
        <v>0</v>
      </c>
      <c r="AK192" s="381"/>
    </row>
    <row r="193" spans="1:37" ht="51.4" thickBot="1" x14ac:dyDescent="0.75">
      <c r="A193" s="36"/>
      <c r="B193" s="184" t="s">
        <v>119</v>
      </c>
      <c r="C193" s="185" t="s">
        <v>950</v>
      </c>
      <c r="D193" s="186" t="s">
        <v>318</v>
      </c>
      <c r="E193" s="134"/>
      <c r="F193" s="134"/>
      <c r="G193" s="134"/>
      <c r="H193" s="134"/>
      <c r="I193" s="134"/>
      <c r="J193" s="134"/>
      <c r="K193" s="134"/>
      <c r="L193" s="134"/>
      <c r="M193" s="273"/>
      <c r="N193" s="273"/>
      <c r="O193" s="273"/>
      <c r="P193" s="273"/>
      <c r="Q193" s="273"/>
      <c r="R193" s="273"/>
      <c r="S193" s="187"/>
      <c r="T193" s="187"/>
      <c r="U193" s="187"/>
      <c r="V193" s="187"/>
      <c r="W193" s="187"/>
      <c r="X193" s="187"/>
      <c r="Y193" s="187"/>
      <c r="Z193" s="187"/>
      <c r="AA193" s="187"/>
      <c r="AB193" s="187"/>
      <c r="AC193" s="42"/>
      <c r="AD193" s="42"/>
      <c r="AE193" s="42"/>
      <c r="AF193" s="42"/>
      <c r="AG193" s="42"/>
      <c r="AH193" s="42"/>
      <c r="AI193" s="111">
        <f t="shared" si="13"/>
        <v>0</v>
      </c>
      <c r="AK193" s="381"/>
    </row>
    <row r="194" spans="1:37" ht="36.6" customHeight="1" thickBot="1" x14ac:dyDescent="0.75">
      <c r="A194" s="36"/>
      <c r="B194" s="380" t="s">
        <v>120</v>
      </c>
      <c r="C194" s="188" t="s">
        <v>945</v>
      </c>
      <c r="D194" s="157" t="s">
        <v>319</v>
      </c>
      <c r="E194" s="134"/>
      <c r="F194" s="134"/>
      <c r="G194" s="134"/>
      <c r="H194" s="134"/>
      <c r="I194" s="134"/>
      <c r="J194" s="134"/>
      <c r="K194" s="134"/>
      <c r="L194" s="134"/>
      <c r="M194" s="276"/>
      <c r="N194" s="276"/>
      <c r="O194" s="276"/>
      <c r="P194" s="276"/>
      <c r="Q194" s="276"/>
      <c r="R194" s="276"/>
      <c r="S194" s="175"/>
      <c r="T194" s="175"/>
      <c r="U194" s="175"/>
      <c r="V194" s="175"/>
      <c r="W194" s="175"/>
      <c r="X194" s="175"/>
      <c r="Y194" s="175"/>
      <c r="Z194" s="175"/>
      <c r="AA194" s="175"/>
      <c r="AB194" s="175"/>
      <c r="AC194" s="42"/>
      <c r="AD194" s="42"/>
      <c r="AE194" s="42"/>
      <c r="AF194" s="42"/>
      <c r="AG194" s="42"/>
      <c r="AH194" s="42"/>
      <c r="AI194" s="25">
        <f t="shared" si="13"/>
        <v>0</v>
      </c>
      <c r="AK194" s="381"/>
    </row>
    <row r="195" spans="1:37" ht="36.6" customHeight="1" thickBot="1" x14ac:dyDescent="0.75">
      <c r="A195" s="36"/>
      <c r="B195" s="381"/>
      <c r="C195" s="182" t="s">
        <v>946</v>
      </c>
      <c r="D195" s="158" t="s">
        <v>320</v>
      </c>
      <c r="E195" s="135"/>
      <c r="F195" s="135"/>
      <c r="G195" s="135"/>
      <c r="H195" s="135"/>
      <c r="I195" s="135"/>
      <c r="J195" s="135"/>
      <c r="K195" s="135"/>
      <c r="L195" s="135"/>
      <c r="M195" s="140"/>
      <c r="N195" s="141"/>
      <c r="O195" s="140"/>
      <c r="P195" s="141"/>
      <c r="Q195" s="140"/>
      <c r="R195" s="140"/>
      <c r="S195" s="118"/>
      <c r="T195" s="131"/>
      <c r="U195" s="118"/>
      <c r="V195" s="131"/>
      <c r="W195" s="118"/>
      <c r="X195" s="131"/>
      <c r="Y195" s="118"/>
      <c r="Z195" s="131"/>
      <c r="AA195" s="118"/>
      <c r="AB195" s="131"/>
      <c r="AC195" s="17"/>
      <c r="AD195" s="17"/>
      <c r="AE195" s="17"/>
      <c r="AF195" s="17"/>
      <c r="AG195" s="17"/>
      <c r="AH195" s="17"/>
      <c r="AI195" s="25">
        <f t="shared" si="13"/>
        <v>0</v>
      </c>
      <c r="AK195" s="381"/>
    </row>
    <row r="196" spans="1:37" ht="36.6" customHeight="1" thickBot="1" x14ac:dyDescent="0.75">
      <c r="A196" s="36"/>
      <c r="B196" s="381"/>
      <c r="C196" s="182" t="s">
        <v>949</v>
      </c>
      <c r="D196" s="158" t="s">
        <v>321</v>
      </c>
      <c r="E196" s="135"/>
      <c r="F196" s="135"/>
      <c r="G196" s="135"/>
      <c r="H196" s="135"/>
      <c r="I196" s="135"/>
      <c r="J196" s="135"/>
      <c r="K196" s="135"/>
      <c r="L196" s="135"/>
      <c r="M196" s="141"/>
      <c r="N196" s="140"/>
      <c r="O196" s="141"/>
      <c r="P196" s="140"/>
      <c r="Q196" s="141"/>
      <c r="R196" s="140"/>
      <c r="S196" s="131"/>
      <c r="T196" s="118"/>
      <c r="U196" s="131"/>
      <c r="V196" s="118"/>
      <c r="W196" s="131"/>
      <c r="X196" s="118"/>
      <c r="Y196" s="131"/>
      <c r="Z196" s="118"/>
      <c r="AA196" s="131"/>
      <c r="AB196" s="118"/>
      <c r="AC196" s="17"/>
      <c r="AD196" s="17"/>
      <c r="AE196" s="17"/>
      <c r="AF196" s="17"/>
      <c r="AG196" s="17"/>
      <c r="AH196" s="17"/>
      <c r="AI196" s="25">
        <f t="shared" si="13"/>
        <v>0</v>
      </c>
      <c r="AK196" s="381"/>
    </row>
    <row r="197" spans="1:37" ht="36.6" customHeight="1" thickBot="1" x14ac:dyDescent="0.75">
      <c r="A197" s="36"/>
      <c r="B197" s="381"/>
      <c r="C197" s="182" t="s">
        <v>94</v>
      </c>
      <c r="D197" s="158" t="s">
        <v>322</v>
      </c>
      <c r="E197" s="135"/>
      <c r="F197" s="135"/>
      <c r="G197" s="135"/>
      <c r="H197" s="135"/>
      <c r="I197" s="135"/>
      <c r="J197" s="135"/>
      <c r="K197" s="135"/>
      <c r="L197" s="135"/>
      <c r="M197" s="141"/>
      <c r="N197" s="140"/>
      <c r="O197" s="141"/>
      <c r="P197" s="140"/>
      <c r="Q197" s="141"/>
      <c r="R197" s="140"/>
      <c r="S197" s="131"/>
      <c r="T197" s="118"/>
      <c r="U197" s="131"/>
      <c r="V197" s="118"/>
      <c r="W197" s="131"/>
      <c r="X197" s="118"/>
      <c r="Y197" s="131"/>
      <c r="Z197" s="118"/>
      <c r="AA197" s="131"/>
      <c r="AB197" s="118"/>
      <c r="AC197" s="17"/>
      <c r="AD197" s="17"/>
      <c r="AE197" s="17"/>
      <c r="AF197" s="17"/>
      <c r="AG197" s="17"/>
      <c r="AH197" s="17"/>
      <c r="AI197" s="25">
        <f t="shared" si="13"/>
        <v>0</v>
      </c>
      <c r="AK197" s="381"/>
    </row>
    <row r="198" spans="1:37" ht="36.6" customHeight="1" thickBot="1" x14ac:dyDescent="0.75">
      <c r="A198" s="36"/>
      <c r="B198" s="381"/>
      <c r="C198" s="182" t="s">
        <v>947</v>
      </c>
      <c r="D198" s="158" t="s">
        <v>323</v>
      </c>
      <c r="E198" s="135"/>
      <c r="F198" s="135"/>
      <c r="G198" s="135"/>
      <c r="H198" s="135"/>
      <c r="I198" s="135"/>
      <c r="J198" s="135"/>
      <c r="K198" s="135"/>
      <c r="L198" s="135"/>
      <c r="M198" s="140"/>
      <c r="N198" s="141"/>
      <c r="O198" s="140"/>
      <c r="P198" s="141"/>
      <c r="Q198" s="140"/>
      <c r="R198" s="141"/>
      <c r="S198" s="118"/>
      <c r="T198" s="131"/>
      <c r="U198" s="118"/>
      <c r="V198" s="131"/>
      <c r="W198" s="118"/>
      <c r="X198" s="131"/>
      <c r="Y198" s="118"/>
      <c r="Z198" s="131"/>
      <c r="AA198" s="118"/>
      <c r="AB198" s="131"/>
      <c r="AC198" s="17"/>
      <c r="AD198" s="17"/>
      <c r="AE198" s="17"/>
      <c r="AF198" s="17"/>
      <c r="AG198" s="17"/>
      <c r="AH198" s="17"/>
      <c r="AI198" s="25">
        <f t="shared" si="13"/>
        <v>0</v>
      </c>
      <c r="AK198" s="381"/>
    </row>
    <row r="199" spans="1:37" ht="36.6" customHeight="1" thickBot="1" x14ac:dyDescent="0.75">
      <c r="A199" s="36"/>
      <c r="B199" s="381"/>
      <c r="C199" s="182" t="s">
        <v>950</v>
      </c>
      <c r="D199" s="158" t="s">
        <v>324</v>
      </c>
      <c r="E199" s="135"/>
      <c r="F199" s="135"/>
      <c r="G199" s="135"/>
      <c r="H199" s="135"/>
      <c r="I199" s="135"/>
      <c r="J199" s="135"/>
      <c r="K199" s="135"/>
      <c r="L199" s="135"/>
      <c r="M199" s="141"/>
      <c r="N199" s="141"/>
      <c r="O199" s="141"/>
      <c r="P199" s="141"/>
      <c r="Q199" s="141"/>
      <c r="R199" s="141"/>
      <c r="S199" s="131"/>
      <c r="T199" s="131"/>
      <c r="U199" s="131"/>
      <c r="V199" s="131"/>
      <c r="W199" s="131"/>
      <c r="X199" s="131"/>
      <c r="Y199" s="131"/>
      <c r="Z199" s="131"/>
      <c r="AA199" s="131"/>
      <c r="AB199" s="131"/>
      <c r="AC199" s="17"/>
      <c r="AD199" s="17"/>
      <c r="AE199" s="17"/>
      <c r="AF199" s="17"/>
      <c r="AG199" s="17"/>
      <c r="AH199" s="17"/>
      <c r="AI199" s="25">
        <f t="shared" ref="AI199:AI263" si="14">SUM(M199:AB199)</f>
        <v>0</v>
      </c>
      <c r="AK199" s="381"/>
    </row>
    <row r="200" spans="1:37" ht="36.6" customHeight="1" thickBot="1" x14ac:dyDescent="0.75">
      <c r="A200" s="36"/>
      <c r="B200" s="381"/>
      <c r="C200" s="182" t="s">
        <v>95</v>
      </c>
      <c r="D200" s="158" t="s">
        <v>325</v>
      </c>
      <c r="E200" s="135"/>
      <c r="F200" s="135"/>
      <c r="G200" s="135"/>
      <c r="H200" s="135"/>
      <c r="I200" s="135"/>
      <c r="J200" s="135"/>
      <c r="K200" s="135"/>
      <c r="L200" s="135"/>
      <c r="M200" s="141"/>
      <c r="N200" s="141"/>
      <c r="O200" s="141"/>
      <c r="P200" s="141"/>
      <c r="Q200" s="141"/>
      <c r="R200" s="141"/>
      <c r="S200" s="131"/>
      <c r="T200" s="131"/>
      <c r="U200" s="131"/>
      <c r="V200" s="131"/>
      <c r="W200" s="131"/>
      <c r="X200" s="131"/>
      <c r="Y200" s="131"/>
      <c r="Z200" s="131"/>
      <c r="AA200" s="131"/>
      <c r="AB200" s="131"/>
      <c r="AC200" s="17"/>
      <c r="AD200" s="17"/>
      <c r="AE200" s="17"/>
      <c r="AF200" s="17"/>
      <c r="AG200" s="17"/>
      <c r="AH200" s="17"/>
      <c r="AI200" s="25">
        <f t="shared" si="14"/>
        <v>0</v>
      </c>
      <c r="AK200" s="381"/>
    </row>
    <row r="201" spans="1:37" ht="36.6" customHeight="1" thickBot="1" x14ac:dyDescent="0.75">
      <c r="A201" s="36"/>
      <c r="B201" s="381"/>
      <c r="C201" s="183" t="s">
        <v>96</v>
      </c>
      <c r="D201" s="159" t="s">
        <v>326</v>
      </c>
      <c r="E201" s="136"/>
      <c r="F201" s="136"/>
      <c r="G201" s="136"/>
      <c r="H201" s="136"/>
      <c r="I201" s="136"/>
      <c r="J201" s="136"/>
      <c r="K201" s="136"/>
      <c r="L201" s="136"/>
      <c r="M201" s="143"/>
      <c r="N201" s="143"/>
      <c r="O201" s="143"/>
      <c r="P201" s="143"/>
      <c r="Q201" s="143"/>
      <c r="R201" s="143"/>
      <c r="S201" s="176"/>
      <c r="T201" s="176"/>
      <c r="U201" s="176"/>
      <c r="V201" s="176"/>
      <c r="W201" s="176"/>
      <c r="X201" s="176"/>
      <c r="Y201" s="176"/>
      <c r="Z201" s="176"/>
      <c r="AA201" s="176"/>
      <c r="AB201" s="176"/>
      <c r="AC201" s="43"/>
      <c r="AD201" s="43"/>
      <c r="AE201" s="43"/>
      <c r="AF201" s="43"/>
      <c r="AG201" s="43"/>
      <c r="AH201" s="43"/>
      <c r="AI201" s="54">
        <f t="shared" si="14"/>
        <v>0</v>
      </c>
      <c r="AK201" s="381"/>
    </row>
    <row r="202" spans="1:37" ht="36.6" customHeight="1" thickBot="1" x14ac:dyDescent="0.75">
      <c r="A202" s="36"/>
      <c r="B202" s="382"/>
      <c r="C202" s="183" t="s">
        <v>948</v>
      </c>
      <c r="D202" s="159" t="s">
        <v>327</v>
      </c>
      <c r="E202" s="136"/>
      <c r="F202" s="136"/>
      <c r="G202" s="136"/>
      <c r="H202" s="136"/>
      <c r="I202" s="136"/>
      <c r="J202" s="136"/>
      <c r="K202" s="136"/>
      <c r="L202" s="136"/>
      <c r="M202" s="142"/>
      <c r="N202" s="143"/>
      <c r="O202" s="142"/>
      <c r="P202" s="143"/>
      <c r="Q202" s="142"/>
      <c r="R202" s="143"/>
      <c r="S202" s="124"/>
      <c r="T202" s="125"/>
      <c r="U202" s="124"/>
      <c r="V202" s="125"/>
      <c r="W202" s="124"/>
      <c r="X202" s="125"/>
      <c r="Y202" s="124"/>
      <c r="Z202" s="125"/>
      <c r="AA202" s="124"/>
      <c r="AB202" s="125"/>
      <c r="AC202" s="43"/>
      <c r="AD202" s="43"/>
      <c r="AE202" s="43"/>
      <c r="AF202" s="43"/>
      <c r="AG202" s="43"/>
      <c r="AH202" s="43"/>
      <c r="AI202" s="54">
        <f t="shared" si="14"/>
        <v>0</v>
      </c>
      <c r="AK202" s="381"/>
    </row>
    <row r="203" spans="1:37" ht="36.6" customHeight="1" thickBot="1" x14ac:dyDescent="0.75">
      <c r="A203" s="36"/>
      <c r="B203" s="370" t="s">
        <v>121</v>
      </c>
      <c r="C203" s="151" t="s">
        <v>945</v>
      </c>
      <c r="D203" s="160" t="s">
        <v>328</v>
      </c>
      <c r="E203" s="130"/>
      <c r="F203" s="130"/>
      <c r="G203" s="130"/>
      <c r="H203" s="130"/>
      <c r="I203" s="130"/>
      <c r="J203" s="130"/>
      <c r="K203" s="130"/>
      <c r="L203" s="130"/>
      <c r="M203" s="189">
        <f>(M26+M44)-(M138+M148+M157+M166+M175+M184+M194)</f>
        <v>0</v>
      </c>
      <c r="N203" s="189">
        <f t="shared" ref="N203:Q203" si="15">(N26+N44)-(N138+N148+N157+N166+N175+N184+N194)</f>
        <v>0</v>
      </c>
      <c r="O203" s="189">
        <f t="shared" si="15"/>
        <v>0</v>
      </c>
      <c r="P203" s="189">
        <f t="shared" si="15"/>
        <v>0</v>
      </c>
      <c r="Q203" s="189">
        <f t="shared" si="15"/>
        <v>0</v>
      </c>
      <c r="R203" s="189">
        <f>(R26+R44)-(R138+R148+R157+R166+R175+R184+R194)</f>
        <v>0</v>
      </c>
      <c r="S203" s="129"/>
      <c r="T203" s="129"/>
      <c r="U203" s="129"/>
      <c r="V203" s="129"/>
      <c r="W203" s="129"/>
      <c r="X203" s="129"/>
      <c r="Y203" s="129"/>
      <c r="Z203" s="129"/>
      <c r="AA203" s="129"/>
      <c r="AB203" s="129"/>
      <c r="AI203" s="22">
        <f t="shared" si="14"/>
        <v>0</v>
      </c>
      <c r="AJ203" t="str">
        <f>IF(COUNTIF(M203:R203,"&lt;0")&gt;0,"Ensure that Reasons for Initiating Prep for "&amp;C203&amp;" Population is equal to sum of New on Prep + Number Restarted On Prep"&amp;" "&amp;CHAR(10),"")</f>
        <v/>
      </c>
      <c r="AK203" s="381"/>
    </row>
    <row r="204" spans="1:37" ht="36.6" customHeight="1" thickBot="1" x14ac:dyDescent="0.75">
      <c r="A204" s="36"/>
      <c r="B204" s="371"/>
      <c r="C204" s="149" t="s">
        <v>946</v>
      </c>
      <c r="D204" s="160" t="s">
        <v>329</v>
      </c>
      <c r="E204" s="130"/>
      <c r="F204" s="130"/>
      <c r="G204" s="130"/>
      <c r="H204" s="130"/>
      <c r="I204" s="130"/>
      <c r="J204" s="130"/>
      <c r="K204" s="130"/>
      <c r="L204" s="130"/>
      <c r="M204" s="190"/>
      <c r="N204" s="189">
        <f>(N27+N45)-(N139+N149+N158+N167+N176+N185+N195)</f>
        <v>0</v>
      </c>
      <c r="O204" s="190"/>
      <c r="P204" s="189">
        <f>(P27+P45)-(P139+P149+P158+P167+P176+P185+P195)</f>
        <v>0</v>
      </c>
      <c r="Q204" s="190"/>
      <c r="R204" s="190"/>
      <c r="S204" s="118"/>
      <c r="T204" s="119"/>
      <c r="U204" s="118"/>
      <c r="V204" s="119"/>
      <c r="W204" s="118"/>
      <c r="X204" s="119"/>
      <c r="Y204" s="118"/>
      <c r="Z204" s="119"/>
      <c r="AA204" s="118"/>
      <c r="AB204" s="119"/>
      <c r="AI204" s="25">
        <f t="shared" si="14"/>
        <v>0</v>
      </c>
      <c r="AJ204" t="str">
        <f t="shared" ref="AJ204:AJ211" si="16">IF(COUNTIF(M204:R204,"&lt;0")&gt;0,"Ensure that Reasons for Initiating Prep for "&amp;C204&amp;" Population is equal to sum of New on Prep + Number Restarted On Prep"&amp;" "&amp;CHAR(10),"")</f>
        <v/>
      </c>
      <c r="AK204" s="381"/>
    </row>
    <row r="205" spans="1:37" ht="36.6" customHeight="1" thickBot="1" x14ac:dyDescent="0.75">
      <c r="A205" s="36"/>
      <c r="B205" s="371"/>
      <c r="C205" s="149" t="s">
        <v>949</v>
      </c>
      <c r="D205" s="160" t="s">
        <v>330</v>
      </c>
      <c r="E205" s="130"/>
      <c r="F205" s="130"/>
      <c r="G205" s="130"/>
      <c r="H205" s="130"/>
      <c r="I205" s="130"/>
      <c r="J205" s="130"/>
      <c r="K205" s="130"/>
      <c r="L205" s="130"/>
      <c r="M205" s="189">
        <f>(M28+M46)-(M140+M150+M159+M168+M177+M186+M196)</f>
        <v>0</v>
      </c>
      <c r="N205" s="190"/>
      <c r="O205" s="189">
        <f>(O28+O46)-(O140+O150+O159+O168+O177+O186+O196)</f>
        <v>0</v>
      </c>
      <c r="P205" s="190"/>
      <c r="Q205" s="189">
        <f>(Q28+Q46)-(Q140+Q150+Q159+Q168+Q177+Q186+Q196)</f>
        <v>0</v>
      </c>
      <c r="R205" s="190"/>
      <c r="S205" s="119"/>
      <c r="T205" s="118"/>
      <c r="U205" s="119"/>
      <c r="V205" s="118"/>
      <c r="W205" s="119"/>
      <c r="X205" s="118"/>
      <c r="Y205" s="119"/>
      <c r="Z205" s="118"/>
      <c r="AA205" s="119"/>
      <c r="AB205" s="118"/>
      <c r="AI205" s="25">
        <f t="shared" si="14"/>
        <v>0</v>
      </c>
      <c r="AJ205" t="str">
        <f t="shared" si="16"/>
        <v/>
      </c>
      <c r="AK205" s="381"/>
    </row>
    <row r="206" spans="1:37" ht="36.6" customHeight="1" thickBot="1" x14ac:dyDescent="0.75">
      <c r="A206" s="36"/>
      <c r="B206" s="371"/>
      <c r="C206" s="149" t="s">
        <v>94</v>
      </c>
      <c r="D206" s="160" t="s">
        <v>331</v>
      </c>
      <c r="E206" s="130"/>
      <c r="F206" s="130"/>
      <c r="G206" s="130"/>
      <c r="H206" s="130"/>
      <c r="I206" s="130"/>
      <c r="J206" s="130"/>
      <c r="K206" s="130"/>
      <c r="L206" s="130"/>
      <c r="M206" s="189">
        <f>(M29+M47)-(M141+M151+M160+M169+M178+M187+M197)</f>
        <v>0</v>
      </c>
      <c r="N206" s="190"/>
      <c r="O206" s="189">
        <f>(O29+O47)-(O141+O151+O160+O169+O178+O187+O197)</f>
        <v>0</v>
      </c>
      <c r="P206" s="190"/>
      <c r="Q206" s="189">
        <f>(Q29+Q47)-(Q141+Q151+Q160+Q169+Q178+Q187+Q197)</f>
        <v>0</v>
      </c>
      <c r="R206" s="190"/>
      <c r="S206" s="119"/>
      <c r="T206" s="118"/>
      <c r="U206" s="119"/>
      <c r="V206" s="118"/>
      <c r="W206" s="119"/>
      <c r="X206" s="118"/>
      <c r="Y206" s="119"/>
      <c r="Z206" s="118"/>
      <c r="AA206" s="119"/>
      <c r="AB206" s="118"/>
      <c r="AI206" s="25">
        <f t="shared" si="14"/>
        <v>0</v>
      </c>
      <c r="AJ206" t="str">
        <f t="shared" si="16"/>
        <v/>
      </c>
      <c r="AK206" s="381"/>
    </row>
    <row r="207" spans="1:37" ht="36.6" customHeight="1" thickBot="1" x14ac:dyDescent="0.75">
      <c r="A207" s="36"/>
      <c r="B207" s="371"/>
      <c r="C207" s="149" t="s">
        <v>947</v>
      </c>
      <c r="D207" s="160" t="s">
        <v>332</v>
      </c>
      <c r="E207" s="130"/>
      <c r="F207" s="130"/>
      <c r="G207" s="130"/>
      <c r="H207" s="130"/>
      <c r="I207" s="130"/>
      <c r="J207" s="130"/>
      <c r="K207" s="130"/>
      <c r="L207" s="130"/>
      <c r="M207" s="190"/>
      <c r="N207" s="189">
        <f>(N30+N48)-(N142+N152+N161+N170+N179+N188+N198)</f>
        <v>0</v>
      </c>
      <c r="O207" s="190"/>
      <c r="P207" s="189">
        <f>(P30+P48)-(P142+P152+P161+P170+P179+P188+P198)</f>
        <v>0</v>
      </c>
      <c r="Q207" s="190"/>
      <c r="R207" s="189">
        <f>(R30+R48)-(R142+R152+R161+R170+R179+R188+R198)</f>
        <v>0</v>
      </c>
      <c r="S207" s="118"/>
      <c r="T207" s="119"/>
      <c r="U207" s="118"/>
      <c r="V207" s="119"/>
      <c r="W207" s="118"/>
      <c r="X207" s="119"/>
      <c r="Y207" s="118"/>
      <c r="Z207" s="119"/>
      <c r="AA207" s="118"/>
      <c r="AB207" s="119"/>
      <c r="AI207" s="25">
        <f t="shared" si="14"/>
        <v>0</v>
      </c>
      <c r="AJ207" t="str">
        <f t="shared" si="16"/>
        <v/>
      </c>
      <c r="AK207" s="381"/>
    </row>
    <row r="208" spans="1:37" ht="36.6" customHeight="1" thickBot="1" x14ac:dyDescent="0.75">
      <c r="A208" s="36"/>
      <c r="B208" s="371"/>
      <c r="C208" s="149" t="s">
        <v>950</v>
      </c>
      <c r="D208" s="160" t="s">
        <v>333</v>
      </c>
      <c r="E208" s="130"/>
      <c r="F208" s="130"/>
      <c r="G208" s="130"/>
      <c r="H208" s="130"/>
      <c r="I208" s="130"/>
      <c r="J208" s="130"/>
      <c r="K208" s="130"/>
      <c r="L208" s="130"/>
      <c r="M208" s="189">
        <f>(M31+M49)-(M143+M153+M162+M171+M180+M189+M199+M193)</f>
        <v>0</v>
      </c>
      <c r="N208" s="189">
        <f t="shared" ref="N208:Q208" si="17">(N31+N49)-(N143+N153+N162+N171+N180+N189+N199+N193)</f>
        <v>0</v>
      </c>
      <c r="O208" s="189">
        <f t="shared" si="17"/>
        <v>0</v>
      </c>
      <c r="P208" s="189">
        <f t="shared" si="17"/>
        <v>0</v>
      </c>
      <c r="Q208" s="189">
        <f t="shared" si="17"/>
        <v>0</v>
      </c>
      <c r="R208" s="189">
        <f>(R31+R49)-(R143+R153+R162+R171+R180+R189+R199+R193)</f>
        <v>0</v>
      </c>
      <c r="S208" s="119"/>
      <c r="T208" s="119"/>
      <c r="U208" s="119"/>
      <c r="V208" s="119"/>
      <c r="W208" s="119"/>
      <c r="X208" s="119"/>
      <c r="Y208" s="119"/>
      <c r="Z208" s="119"/>
      <c r="AA208" s="119"/>
      <c r="AB208" s="119"/>
      <c r="AI208" s="25">
        <f t="shared" si="14"/>
        <v>0</v>
      </c>
      <c r="AJ208" t="str">
        <f t="shared" si="16"/>
        <v/>
      </c>
      <c r="AK208" s="381"/>
    </row>
    <row r="209" spans="1:37" ht="36.6" customHeight="1" thickBot="1" x14ac:dyDescent="0.75">
      <c r="A209" s="36"/>
      <c r="B209" s="371"/>
      <c r="C209" s="149" t="s">
        <v>95</v>
      </c>
      <c r="D209" s="160" t="s">
        <v>334</v>
      </c>
      <c r="E209" s="130"/>
      <c r="F209" s="130"/>
      <c r="G209" s="130"/>
      <c r="H209" s="130"/>
      <c r="I209" s="130"/>
      <c r="J209" s="130"/>
      <c r="K209" s="130"/>
      <c r="L209" s="130"/>
      <c r="M209" s="189">
        <f>(M32+M50)-(M144+M154+M163+M172+M181+M190+M200)</f>
        <v>0</v>
      </c>
      <c r="N209" s="189">
        <f t="shared" ref="N209:AH209" si="18">(N32+N50)-(N144+N154+N163+N172+N181+N190+N200)</f>
        <v>0</v>
      </c>
      <c r="O209" s="189">
        <f t="shared" si="18"/>
        <v>0</v>
      </c>
      <c r="P209" s="189">
        <f t="shared" si="18"/>
        <v>0</v>
      </c>
      <c r="Q209" s="189">
        <f t="shared" si="18"/>
        <v>0</v>
      </c>
      <c r="R209" s="189">
        <f>(R32+R50)-(R144+R154+R163+R172+R181+R190+R200)</f>
        <v>0</v>
      </c>
      <c r="S209" s="189">
        <f t="shared" si="18"/>
        <v>0</v>
      </c>
      <c r="T209" s="189">
        <f t="shared" si="18"/>
        <v>0</v>
      </c>
      <c r="U209" s="189">
        <f t="shared" si="18"/>
        <v>0</v>
      </c>
      <c r="V209" s="189">
        <f t="shared" si="18"/>
        <v>0</v>
      </c>
      <c r="W209" s="189">
        <f t="shared" si="18"/>
        <v>0</v>
      </c>
      <c r="X209" s="189">
        <f t="shared" si="18"/>
        <v>0</v>
      </c>
      <c r="Y209" s="189">
        <f t="shared" si="18"/>
        <v>0</v>
      </c>
      <c r="Z209" s="189">
        <f t="shared" si="18"/>
        <v>0</v>
      </c>
      <c r="AA209" s="189">
        <f t="shared" si="18"/>
        <v>0</v>
      </c>
      <c r="AB209" s="189">
        <f t="shared" si="18"/>
        <v>0</v>
      </c>
      <c r="AC209" s="189">
        <f t="shared" si="18"/>
        <v>0</v>
      </c>
      <c r="AD209" s="189">
        <f t="shared" si="18"/>
        <v>0</v>
      </c>
      <c r="AE209" s="189">
        <f t="shared" si="18"/>
        <v>0</v>
      </c>
      <c r="AF209" s="189">
        <f t="shared" si="18"/>
        <v>0</v>
      </c>
      <c r="AG209" s="189">
        <f t="shared" si="18"/>
        <v>0</v>
      </c>
      <c r="AH209" s="189">
        <f t="shared" si="18"/>
        <v>0</v>
      </c>
      <c r="AI209" s="25">
        <f t="shared" si="14"/>
        <v>0</v>
      </c>
      <c r="AJ209" t="str">
        <f t="shared" si="16"/>
        <v/>
      </c>
      <c r="AK209" s="381"/>
    </row>
    <row r="210" spans="1:37" ht="36.6" customHeight="1" thickBot="1" x14ac:dyDescent="0.75">
      <c r="A210" s="36"/>
      <c r="B210" s="371"/>
      <c r="C210" s="149" t="s">
        <v>96</v>
      </c>
      <c r="D210" s="160" t="s">
        <v>335</v>
      </c>
      <c r="E210" s="130"/>
      <c r="F210" s="130"/>
      <c r="G210" s="130"/>
      <c r="H210" s="130"/>
      <c r="I210" s="130"/>
      <c r="J210" s="130"/>
      <c r="K210" s="130"/>
      <c r="L210" s="130"/>
      <c r="M210" s="189">
        <f>(M33+M51)-(M145+M155+M164+M173+M182+M191+M201+M135+M136+M146)</f>
        <v>0</v>
      </c>
      <c r="N210" s="189">
        <f t="shared" ref="N210:Q210" si="19">(N33+N51)-(N145+N155+N164+N173+N182+N191+N201+N135+N136+N146)</f>
        <v>0</v>
      </c>
      <c r="O210" s="189">
        <f t="shared" si="19"/>
        <v>0</v>
      </c>
      <c r="P210" s="189">
        <f t="shared" si="19"/>
        <v>0</v>
      </c>
      <c r="Q210" s="189">
        <f t="shared" si="19"/>
        <v>0</v>
      </c>
      <c r="R210" s="189">
        <f>(R33+R51)-(R145+R155+R164+R173+R182+R191+R201+R135+R136+R146)</f>
        <v>0</v>
      </c>
      <c r="S210" s="119"/>
      <c r="T210" s="119"/>
      <c r="U210" s="119"/>
      <c r="V210" s="119"/>
      <c r="W210" s="119"/>
      <c r="X210" s="119"/>
      <c r="Y210" s="119"/>
      <c r="Z210" s="119"/>
      <c r="AA210" s="119"/>
      <c r="AB210" s="119"/>
      <c r="AI210" s="25">
        <f t="shared" si="14"/>
        <v>0</v>
      </c>
      <c r="AJ210" t="str">
        <f t="shared" si="16"/>
        <v/>
      </c>
      <c r="AK210" s="381"/>
    </row>
    <row r="211" spans="1:37" ht="36.6" customHeight="1" thickBot="1" x14ac:dyDescent="0.75">
      <c r="A211" s="36"/>
      <c r="B211" s="372"/>
      <c r="C211" s="152" t="s">
        <v>948</v>
      </c>
      <c r="D211" s="160" t="s">
        <v>849</v>
      </c>
      <c r="E211" s="130"/>
      <c r="F211" s="130"/>
      <c r="G211" s="130"/>
      <c r="H211" s="130"/>
      <c r="I211" s="130"/>
      <c r="J211" s="130"/>
      <c r="K211" s="130"/>
      <c r="L211" s="130"/>
      <c r="M211" s="191"/>
      <c r="N211" s="189">
        <f>(N34+N52)-(N147+N156+N165+N174+N183+N192+N202+N137)</f>
        <v>0</v>
      </c>
      <c r="O211" s="191"/>
      <c r="P211" s="189">
        <f>(P34+P52)-(P147+P156+P165+P174+P183+P192+P202+P137)</f>
        <v>0</v>
      </c>
      <c r="Q211" s="191"/>
      <c r="R211" s="189">
        <f>(R34+R52)-(R147+R156+R165+R174+R183+R192+R202+R137)</f>
        <v>0</v>
      </c>
      <c r="S211" s="132"/>
      <c r="T211" s="133"/>
      <c r="U211" s="132"/>
      <c r="V211" s="133"/>
      <c r="W211" s="132"/>
      <c r="X211" s="133"/>
      <c r="Y211" s="132"/>
      <c r="Z211" s="133"/>
      <c r="AA211" s="132"/>
      <c r="AB211" s="133"/>
      <c r="AI211" s="111">
        <f t="shared" si="14"/>
        <v>0</v>
      </c>
      <c r="AJ211" t="str">
        <f t="shared" si="16"/>
        <v/>
      </c>
      <c r="AK211" s="381"/>
    </row>
    <row r="212" spans="1:37" ht="55.15" customHeight="1" thickBot="1" x14ac:dyDescent="0.5">
      <c r="B212" s="401" t="s">
        <v>122</v>
      </c>
      <c r="C212" s="402"/>
      <c r="D212" s="402"/>
      <c r="E212" s="402"/>
      <c r="F212" s="402"/>
      <c r="G212" s="402"/>
      <c r="H212" s="402"/>
      <c r="I212" s="402"/>
      <c r="J212" s="402"/>
      <c r="K212" s="402"/>
      <c r="L212" s="402"/>
      <c r="M212" s="402"/>
      <c r="N212" s="402"/>
      <c r="O212" s="402"/>
      <c r="P212" s="402"/>
      <c r="Q212" s="402"/>
      <c r="R212" s="402"/>
      <c r="S212" s="402"/>
      <c r="T212" s="402"/>
      <c r="U212" s="402"/>
      <c r="V212" s="402"/>
      <c r="W212" s="402"/>
      <c r="X212" s="402"/>
      <c r="Y212" s="402"/>
      <c r="Z212" s="402"/>
      <c r="AA212" s="402"/>
      <c r="AB212" s="402"/>
      <c r="AC212" s="402"/>
      <c r="AD212" s="402"/>
      <c r="AE212" s="402"/>
      <c r="AF212" s="402"/>
      <c r="AG212" s="402"/>
      <c r="AH212" s="402"/>
      <c r="AI212" s="402"/>
      <c r="AJ212" s="402"/>
      <c r="AK212" s="403"/>
    </row>
    <row r="213" spans="1:37" ht="36.6" customHeight="1" thickBot="1" x14ac:dyDescent="0.75">
      <c r="A213" s="36"/>
      <c r="B213" s="373" t="s">
        <v>123</v>
      </c>
      <c r="C213" s="151" t="s">
        <v>945</v>
      </c>
      <c r="D213" s="160" t="s">
        <v>850</v>
      </c>
      <c r="E213" s="135"/>
      <c r="F213" s="135"/>
      <c r="G213" s="135"/>
      <c r="H213" s="135"/>
      <c r="I213" s="135"/>
      <c r="J213" s="135"/>
      <c r="K213" s="135"/>
      <c r="L213" s="135"/>
      <c r="M213" s="277"/>
      <c r="N213" s="277"/>
      <c r="O213" s="277"/>
      <c r="P213" s="277"/>
      <c r="Q213" s="277"/>
      <c r="R213" s="277"/>
      <c r="S213" s="129"/>
      <c r="T213" s="129"/>
      <c r="U213" s="129"/>
      <c r="V213" s="129"/>
      <c r="W213" s="129"/>
      <c r="X213" s="129"/>
      <c r="Y213" s="129"/>
      <c r="Z213" s="129"/>
      <c r="AA213" s="129"/>
      <c r="AB213" s="129"/>
      <c r="AC213" s="17"/>
      <c r="AD213" s="17"/>
      <c r="AE213" s="17"/>
      <c r="AF213" s="17"/>
      <c r="AG213" s="17"/>
      <c r="AH213" s="17"/>
      <c r="AI213" s="22">
        <f t="shared" si="14"/>
        <v>0</v>
      </c>
      <c r="AK213" s="374" t="str">
        <f>CONCATENATE(AJ230,AJ229,AJ228,AJ227,AJ226,AJ225,AJ224,AJ223,AJ222,AJ221,AJ220,AJ219,AJ218,AJ217,AJ216,AJ215,AJ214,AJ213)</f>
        <v/>
      </c>
    </row>
    <row r="214" spans="1:37" ht="36.6" customHeight="1" thickBot="1" x14ac:dyDescent="0.75">
      <c r="A214" s="36"/>
      <c r="B214" s="346"/>
      <c r="C214" s="149" t="s">
        <v>946</v>
      </c>
      <c r="D214" s="158" t="s">
        <v>336</v>
      </c>
      <c r="E214" s="135"/>
      <c r="F214" s="135"/>
      <c r="G214" s="135"/>
      <c r="H214" s="135"/>
      <c r="I214" s="135"/>
      <c r="J214" s="135"/>
      <c r="K214" s="135"/>
      <c r="L214" s="135"/>
      <c r="M214" s="140"/>
      <c r="N214" s="141"/>
      <c r="O214" s="140"/>
      <c r="P214" s="141"/>
      <c r="Q214" s="140"/>
      <c r="R214" s="140"/>
      <c r="S214" s="118"/>
      <c r="T214" s="119"/>
      <c r="U214" s="118"/>
      <c r="V214" s="119"/>
      <c r="W214" s="118"/>
      <c r="X214" s="119"/>
      <c r="Y214" s="118"/>
      <c r="Z214" s="119"/>
      <c r="AA214" s="118"/>
      <c r="AB214" s="119"/>
      <c r="AC214" s="17"/>
      <c r="AD214" s="17"/>
      <c r="AE214" s="17"/>
      <c r="AF214" s="17"/>
      <c r="AG214" s="17"/>
      <c r="AH214" s="17"/>
      <c r="AI214" s="25">
        <f t="shared" si="14"/>
        <v>0</v>
      </c>
      <c r="AK214" s="375"/>
    </row>
    <row r="215" spans="1:37" ht="36.6" customHeight="1" thickBot="1" x14ac:dyDescent="0.75">
      <c r="A215" s="36"/>
      <c r="B215" s="346"/>
      <c r="C215" s="149" t="s">
        <v>949</v>
      </c>
      <c r="D215" s="158" t="s">
        <v>337</v>
      </c>
      <c r="E215" s="135"/>
      <c r="F215" s="135"/>
      <c r="G215" s="135"/>
      <c r="H215" s="135"/>
      <c r="I215" s="135"/>
      <c r="J215" s="135"/>
      <c r="K215" s="135"/>
      <c r="L215" s="135"/>
      <c r="M215" s="141"/>
      <c r="N215" s="140"/>
      <c r="O215" s="141"/>
      <c r="P215" s="140"/>
      <c r="Q215" s="141"/>
      <c r="R215" s="140"/>
      <c r="S215" s="119"/>
      <c r="T215" s="118"/>
      <c r="U215" s="119"/>
      <c r="V215" s="118"/>
      <c r="W215" s="119"/>
      <c r="X215" s="118"/>
      <c r="Y215" s="119"/>
      <c r="Z215" s="118"/>
      <c r="AA215" s="119"/>
      <c r="AB215" s="118"/>
      <c r="AC215" s="17"/>
      <c r="AD215" s="17"/>
      <c r="AE215" s="17"/>
      <c r="AF215" s="17"/>
      <c r="AG215" s="17"/>
      <c r="AH215" s="17"/>
      <c r="AI215" s="25">
        <f t="shared" si="14"/>
        <v>0</v>
      </c>
      <c r="AK215" s="375"/>
    </row>
    <row r="216" spans="1:37" ht="36.6" customHeight="1" thickBot="1" x14ac:dyDescent="0.75">
      <c r="A216" s="36"/>
      <c r="B216" s="346"/>
      <c r="C216" s="149" t="s">
        <v>94</v>
      </c>
      <c r="D216" s="158" t="s">
        <v>338</v>
      </c>
      <c r="E216" s="135"/>
      <c r="F216" s="135"/>
      <c r="G216" s="135"/>
      <c r="H216" s="135"/>
      <c r="I216" s="135"/>
      <c r="J216" s="135"/>
      <c r="K216" s="135"/>
      <c r="L216" s="135"/>
      <c r="M216" s="141"/>
      <c r="N216" s="140"/>
      <c r="O216" s="141"/>
      <c r="P216" s="140"/>
      <c r="Q216" s="141"/>
      <c r="R216" s="140"/>
      <c r="S216" s="119"/>
      <c r="T216" s="118"/>
      <c r="U216" s="119"/>
      <c r="V216" s="118"/>
      <c r="W216" s="119"/>
      <c r="X216" s="118"/>
      <c r="Y216" s="119"/>
      <c r="Z216" s="118"/>
      <c r="AA216" s="119"/>
      <c r="AB216" s="118"/>
      <c r="AC216" s="17"/>
      <c r="AD216" s="17"/>
      <c r="AE216" s="17"/>
      <c r="AF216" s="17"/>
      <c r="AG216" s="17"/>
      <c r="AH216" s="17"/>
      <c r="AI216" s="25">
        <f t="shared" si="14"/>
        <v>0</v>
      </c>
      <c r="AK216" s="375"/>
    </row>
    <row r="217" spans="1:37" ht="36.6" customHeight="1" thickBot="1" x14ac:dyDescent="0.75">
      <c r="A217" s="36"/>
      <c r="B217" s="346"/>
      <c r="C217" s="149" t="s">
        <v>947</v>
      </c>
      <c r="D217" s="158" t="s">
        <v>339</v>
      </c>
      <c r="E217" s="135"/>
      <c r="F217" s="135"/>
      <c r="G217" s="135"/>
      <c r="H217" s="135"/>
      <c r="I217" s="135"/>
      <c r="J217" s="135"/>
      <c r="K217" s="135"/>
      <c r="L217" s="135"/>
      <c r="M217" s="140"/>
      <c r="N217" s="141"/>
      <c r="O217" s="140"/>
      <c r="P217" s="141"/>
      <c r="Q217" s="140"/>
      <c r="R217" s="141"/>
      <c r="S217" s="118"/>
      <c r="T217" s="119"/>
      <c r="U217" s="118"/>
      <c r="V217" s="119"/>
      <c r="W217" s="118"/>
      <c r="X217" s="119"/>
      <c r="Y217" s="118"/>
      <c r="Z217" s="119"/>
      <c r="AA217" s="118"/>
      <c r="AB217" s="119"/>
      <c r="AC217" s="17"/>
      <c r="AD217" s="17"/>
      <c r="AE217" s="17"/>
      <c r="AF217" s="17"/>
      <c r="AG217" s="17"/>
      <c r="AH217" s="17"/>
      <c r="AI217" s="25">
        <f t="shared" si="14"/>
        <v>0</v>
      </c>
      <c r="AK217" s="375"/>
    </row>
    <row r="218" spans="1:37" ht="36.6" customHeight="1" thickBot="1" x14ac:dyDescent="0.75">
      <c r="A218" s="36"/>
      <c r="B218" s="346"/>
      <c r="C218" s="149" t="s">
        <v>950</v>
      </c>
      <c r="D218" s="158" t="s">
        <v>340</v>
      </c>
      <c r="E218" s="135"/>
      <c r="F218" s="135"/>
      <c r="G218" s="135"/>
      <c r="H218" s="135"/>
      <c r="I218" s="135"/>
      <c r="J218" s="135"/>
      <c r="K218" s="135"/>
      <c r="L218" s="135"/>
      <c r="M218" s="141"/>
      <c r="N218" s="141"/>
      <c r="O218" s="141"/>
      <c r="P218" s="141"/>
      <c r="Q218" s="141"/>
      <c r="R218" s="141"/>
      <c r="S218" s="119"/>
      <c r="T218" s="119"/>
      <c r="U218" s="119"/>
      <c r="V218" s="119"/>
      <c r="W218" s="119"/>
      <c r="X218" s="119"/>
      <c r="Y218" s="119"/>
      <c r="Z218" s="119"/>
      <c r="AA218" s="119"/>
      <c r="AB218" s="119"/>
      <c r="AC218" s="17"/>
      <c r="AD218" s="17"/>
      <c r="AE218" s="17"/>
      <c r="AF218" s="17"/>
      <c r="AG218" s="17"/>
      <c r="AH218" s="17"/>
      <c r="AI218" s="25">
        <f t="shared" si="14"/>
        <v>0</v>
      </c>
      <c r="AK218" s="375"/>
    </row>
    <row r="219" spans="1:37" ht="36.6" customHeight="1" thickBot="1" x14ac:dyDescent="0.75">
      <c r="A219" s="36"/>
      <c r="B219" s="346"/>
      <c r="C219" s="149" t="s">
        <v>95</v>
      </c>
      <c r="D219" s="158" t="s">
        <v>341</v>
      </c>
      <c r="E219" s="135"/>
      <c r="F219" s="135"/>
      <c r="G219" s="135"/>
      <c r="H219" s="135"/>
      <c r="I219" s="135"/>
      <c r="J219" s="135"/>
      <c r="K219" s="135"/>
      <c r="L219" s="135"/>
      <c r="M219" s="141"/>
      <c r="N219" s="141"/>
      <c r="O219" s="141"/>
      <c r="P219" s="141"/>
      <c r="Q219" s="141"/>
      <c r="R219" s="141"/>
      <c r="S219" s="119"/>
      <c r="T219" s="119"/>
      <c r="U219" s="119"/>
      <c r="V219" s="119"/>
      <c r="W219" s="119"/>
      <c r="X219" s="119"/>
      <c r="Y219" s="119"/>
      <c r="Z219" s="119"/>
      <c r="AA219" s="119"/>
      <c r="AB219" s="119"/>
      <c r="AC219" s="17"/>
      <c r="AD219" s="17"/>
      <c r="AE219" s="17"/>
      <c r="AF219" s="17"/>
      <c r="AG219" s="17"/>
      <c r="AH219" s="17"/>
      <c r="AI219" s="25">
        <f t="shared" si="14"/>
        <v>0</v>
      </c>
      <c r="AK219" s="375"/>
    </row>
    <row r="220" spans="1:37" ht="36.6" customHeight="1" thickBot="1" x14ac:dyDescent="0.75">
      <c r="A220" s="36"/>
      <c r="B220" s="346"/>
      <c r="C220" s="149" t="s">
        <v>96</v>
      </c>
      <c r="D220" s="158" t="s">
        <v>342</v>
      </c>
      <c r="E220" s="135"/>
      <c r="F220" s="135"/>
      <c r="G220" s="135"/>
      <c r="H220" s="135"/>
      <c r="I220" s="135"/>
      <c r="J220" s="135"/>
      <c r="K220" s="135"/>
      <c r="L220" s="135"/>
      <c r="M220" s="141"/>
      <c r="N220" s="141"/>
      <c r="O220" s="141"/>
      <c r="P220" s="141"/>
      <c r="Q220" s="141"/>
      <c r="R220" s="141"/>
      <c r="S220" s="119"/>
      <c r="T220" s="119"/>
      <c r="U220" s="119"/>
      <c r="V220" s="119"/>
      <c r="W220" s="119"/>
      <c r="X220" s="119"/>
      <c r="Y220" s="119"/>
      <c r="Z220" s="119"/>
      <c r="AA220" s="119"/>
      <c r="AB220" s="119"/>
      <c r="AC220" s="17"/>
      <c r="AD220" s="17"/>
      <c r="AE220" s="17"/>
      <c r="AF220" s="17"/>
      <c r="AG220" s="17"/>
      <c r="AH220" s="17"/>
      <c r="AI220" s="25">
        <f t="shared" si="14"/>
        <v>0</v>
      </c>
      <c r="AK220" s="375"/>
    </row>
    <row r="221" spans="1:37" ht="36.6" customHeight="1" thickBot="1" x14ac:dyDescent="0.75">
      <c r="A221" s="36"/>
      <c r="B221" s="347"/>
      <c r="C221" s="150" t="s">
        <v>948</v>
      </c>
      <c r="D221" s="158" t="s">
        <v>343</v>
      </c>
      <c r="E221" s="136"/>
      <c r="F221" s="136"/>
      <c r="G221" s="136"/>
      <c r="H221" s="136"/>
      <c r="I221" s="136"/>
      <c r="J221" s="136"/>
      <c r="K221" s="136"/>
      <c r="L221" s="136"/>
      <c r="M221" s="142"/>
      <c r="N221" s="143"/>
      <c r="O221" s="142"/>
      <c r="P221" s="143"/>
      <c r="Q221" s="142"/>
      <c r="R221" s="143"/>
      <c r="S221" s="124"/>
      <c r="T221" s="125"/>
      <c r="U221" s="124"/>
      <c r="V221" s="125"/>
      <c r="W221" s="124"/>
      <c r="X221" s="125"/>
      <c r="Y221" s="124"/>
      <c r="Z221" s="125"/>
      <c r="AA221" s="124"/>
      <c r="AB221" s="125"/>
      <c r="AC221" s="43"/>
      <c r="AD221" s="43"/>
      <c r="AE221" s="43"/>
      <c r="AF221" s="43"/>
      <c r="AG221" s="43"/>
      <c r="AH221" s="43"/>
      <c r="AI221" s="54">
        <f t="shared" si="14"/>
        <v>0</v>
      </c>
      <c r="AK221" s="375"/>
    </row>
    <row r="222" spans="1:37" ht="36.6" customHeight="1" thickBot="1" x14ac:dyDescent="0.75">
      <c r="A222" s="36"/>
      <c r="B222" s="345" t="s">
        <v>28</v>
      </c>
      <c r="C222" s="148" t="s">
        <v>945</v>
      </c>
      <c r="D222" s="157" t="s">
        <v>344</v>
      </c>
      <c r="E222" s="134"/>
      <c r="F222" s="134"/>
      <c r="G222" s="134"/>
      <c r="H222" s="134"/>
      <c r="I222" s="134"/>
      <c r="J222" s="134"/>
      <c r="K222" s="134"/>
      <c r="L222" s="134"/>
      <c r="M222" s="276"/>
      <c r="N222" s="276"/>
      <c r="O222" s="276"/>
      <c r="P222" s="276"/>
      <c r="Q222" s="276"/>
      <c r="R222" s="276"/>
      <c r="S222" s="115"/>
      <c r="T222" s="115"/>
      <c r="U222" s="115"/>
      <c r="V222" s="115"/>
      <c r="W222" s="115"/>
      <c r="X222" s="115"/>
      <c r="Y222" s="115"/>
      <c r="Z222" s="115"/>
      <c r="AA222" s="115"/>
      <c r="AB222" s="115"/>
      <c r="AC222" s="42"/>
      <c r="AD222" s="42"/>
      <c r="AE222" s="42"/>
      <c r="AF222" s="42"/>
      <c r="AG222" s="42"/>
      <c r="AH222" s="42"/>
      <c r="AI222" s="25">
        <f t="shared" si="14"/>
        <v>0</v>
      </c>
      <c r="AK222" s="375"/>
    </row>
    <row r="223" spans="1:37" ht="36.6" customHeight="1" thickBot="1" x14ac:dyDescent="0.75">
      <c r="A223" s="36"/>
      <c r="B223" s="346"/>
      <c r="C223" s="149" t="s">
        <v>946</v>
      </c>
      <c r="D223" s="158" t="s">
        <v>345</v>
      </c>
      <c r="E223" s="135"/>
      <c r="F223" s="135"/>
      <c r="G223" s="135"/>
      <c r="H223" s="135"/>
      <c r="I223" s="135"/>
      <c r="J223" s="135"/>
      <c r="K223" s="135"/>
      <c r="L223" s="135"/>
      <c r="M223" s="140"/>
      <c r="N223" s="141"/>
      <c r="O223" s="140"/>
      <c r="P223" s="141"/>
      <c r="Q223" s="140"/>
      <c r="R223" s="140"/>
      <c r="S223" s="118"/>
      <c r="T223" s="119"/>
      <c r="U223" s="118"/>
      <c r="V223" s="119"/>
      <c r="W223" s="118"/>
      <c r="X223" s="119"/>
      <c r="Y223" s="118"/>
      <c r="Z223" s="119"/>
      <c r="AA223" s="118"/>
      <c r="AB223" s="119"/>
      <c r="AC223" s="17"/>
      <c r="AD223" s="17"/>
      <c r="AE223" s="17"/>
      <c r="AF223" s="17"/>
      <c r="AG223" s="17"/>
      <c r="AH223" s="17"/>
      <c r="AI223" s="25">
        <f t="shared" si="14"/>
        <v>0</v>
      </c>
      <c r="AK223" s="375"/>
    </row>
    <row r="224" spans="1:37" ht="36.6" customHeight="1" thickBot="1" x14ac:dyDescent="0.75">
      <c r="A224" s="36"/>
      <c r="B224" s="346"/>
      <c r="C224" s="149" t="s">
        <v>949</v>
      </c>
      <c r="D224" s="158" t="s">
        <v>346</v>
      </c>
      <c r="E224" s="135"/>
      <c r="F224" s="135"/>
      <c r="G224" s="135"/>
      <c r="H224" s="135"/>
      <c r="I224" s="135"/>
      <c r="J224" s="135"/>
      <c r="K224" s="135"/>
      <c r="L224" s="135"/>
      <c r="M224" s="141"/>
      <c r="N224" s="140"/>
      <c r="O224" s="141"/>
      <c r="P224" s="140"/>
      <c r="Q224" s="141"/>
      <c r="R224" s="140"/>
      <c r="S224" s="119"/>
      <c r="T224" s="118"/>
      <c r="U224" s="119"/>
      <c r="V224" s="118"/>
      <c r="W224" s="119"/>
      <c r="X224" s="118"/>
      <c r="Y224" s="119"/>
      <c r="Z224" s="118"/>
      <c r="AA224" s="119"/>
      <c r="AB224" s="118"/>
      <c r="AC224" s="17"/>
      <c r="AD224" s="17"/>
      <c r="AE224" s="17"/>
      <c r="AF224" s="17"/>
      <c r="AG224" s="17"/>
      <c r="AH224" s="17"/>
      <c r="AI224" s="25">
        <f t="shared" si="14"/>
        <v>0</v>
      </c>
      <c r="AK224" s="375"/>
    </row>
    <row r="225" spans="1:37" ht="36.6" customHeight="1" thickBot="1" x14ac:dyDescent="0.75">
      <c r="A225" s="36"/>
      <c r="B225" s="346"/>
      <c r="C225" s="149" t="s">
        <v>94</v>
      </c>
      <c r="D225" s="158" t="s">
        <v>347</v>
      </c>
      <c r="E225" s="135"/>
      <c r="F225" s="135"/>
      <c r="G225" s="135"/>
      <c r="H225" s="135"/>
      <c r="I225" s="135"/>
      <c r="J225" s="135"/>
      <c r="K225" s="135"/>
      <c r="L225" s="135"/>
      <c r="M225" s="141"/>
      <c r="N225" s="140"/>
      <c r="O225" s="141"/>
      <c r="P225" s="140"/>
      <c r="Q225" s="141"/>
      <c r="R225" s="140"/>
      <c r="S225" s="119"/>
      <c r="T225" s="118"/>
      <c r="U225" s="119"/>
      <c r="V225" s="118"/>
      <c r="W225" s="119"/>
      <c r="X225" s="118"/>
      <c r="Y225" s="119"/>
      <c r="Z225" s="118"/>
      <c r="AA225" s="119"/>
      <c r="AB225" s="118"/>
      <c r="AC225" s="17"/>
      <c r="AD225" s="17"/>
      <c r="AE225" s="17"/>
      <c r="AF225" s="17"/>
      <c r="AG225" s="17"/>
      <c r="AH225" s="17"/>
      <c r="AI225" s="25">
        <f t="shared" si="14"/>
        <v>0</v>
      </c>
      <c r="AK225" s="375"/>
    </row>
    <row r="226" spans="1:37" ht="36.6" customHeight="1" thickBot="1" x14ac:dyDescent="0.75">
      <c r="A226" s="36"/>
      <c r="B226" s="346"/>
      <c r="C226" s="149" t="s">
        <v>947</v>
      </c>
      <c r="D226" s="158" t="s">
        <v>348</v>
      </c>
      <c r="E226" s="135"/>
      <c r="F226" s="135"/>
      <c r="G226" s="135"/>
      <c r="H226" s="135"/>
      <c r="I226" s="135"/>
      <c r="J226" s="135"/>
      <c r="K226" s="135"/>
      <c r="L226" s="135"/>
      <c r="M226" s="140"/>
      <c r="N226" s="141"/>
      <c r="O226" s="140"/>
      <c r="P226" s="141"/>
      <c r="Q226" s="140"/>
      <c r="R226" s="141"/>
      <c r="S226" s="118"/>
      <c r="T226" s="119"/>
      <c r="U226" s="118"/>
      <c r="V226" s="119"/>
      <c r="W226" s="118"/>
      <c r="X226" s="119"/>
      <c r="Y226" s="118"/>
      <c r="Z226" s="119"/>
      <c r="AA226" s="118"/>
      <c r="AB226" s="119"/>
      <c r="AC226" s="17"/>
      <c r="AD226" s="17"/>
      <c r="AE226" s="17"/>
      <c r="AF226" s="17"/>
      <c r="AG226" s="17"/>
      <c r="AH226" s="17"/>
      <c r="AI226" s="25">
        <f t="shared" si="14"/>
        <v>0</v>
      </c>
      <c r="AK226" s="375"/>
    </row>
    <row r="227" spans="1:37" ht="36.6" customHeight="1" thickBot="1" x14ac:dyDescent="0.75">
      <c r="A227" s="36"/>
      <c r="B227" s="346"/>
      <c r="C227" s="149" t="s">
        <v>950</v>
      </c>
      <c r="D227" s="158" t="s">
        <v>349</v>
      </c>
      <c r="E227" s="135"/>
      <c r="F227" s="135"/>
      <c r="G227" s="135"/>
      <c r="H227" s="135"/>
      <c r="I227" s="135"/>
      <c r="J227" s="135"/>
      <c r="K227" s="135"/>
      <c r="L227" s="135"/>
      <c r="M227" s="141"/>
      <c r="N227" s="141"/>
      <c r="O227" s="141"/>
      <c r="P227" s="141"/>
      <c r="Q227" s="141"/>
      <c r="R227" s="141"/>
      <c r="S227" s="119"/>
      <c r="T227" s="119"/>
      <c r="U227" s="119"/>
      <c r="V227" s="119"/>
      <c r="W227" s="119"/>
      <c r="X227" s="119"/>
      <c r="Y227" s="119"/>
      <c r="Z227" s="119"/>
      <c r="AA227" s="119"/>
      <c r="AB227" s="119"/>
      <c r="AC227" s="17"/>
      <c r="AD227" s="17"/>
      <c r="AE227" s="17"/>
      <c r="AF227" s="17"/>
      <c r="AG227" s="17"/>
      <c r="AH227" s="17"/>
      <c r="AI227" s="25">
        <f t="shared" si="14"/>
        <v>0</v>
      </c>
      <c r="AK227" s="375"/>
    </row>
    <row r="228" spans="1:37" ht="36.6" customHeight="1" thickBot="1" x14ac:dyDescent="0.75">
      <c r="A228" s="36"/>
      <c r="B228" s="346"/>
      <c r="C228" s="149" t="s">
        <v>95</v>
      </c>
      <c r="D228" s="158" t="s">
        <v>350</v>
      </c>
      <c r="E228" s="135"/>
      <c r="F228" s="135"/>
      <c r="G228" s="135"/>
      <c r="H228" s="135"/>
      <c r="I228" s="135"/>
      <c r="J228" s="135"/>
      <c r="K228" s="135"/>
      <c r="L228" s="135"/>
      <c r="M228" s="141"/>
      <c r="N228" s="141"/>
      <c r="O228" s="141"/>
      <c r="P228" s="141"/>
      <c r="Q228" s="141"/>
      <c r="R228" s="141"/>
      <c r="S228" s="119"/>
      <c r="T228" s="119"/>
      <c r="U228" s="119"/>
      <c r="V228" s="119"/>
      <c r="W228" s="119"/>
      <c r="X228" s="119"/>
      <c r="Y228" s="119"/>
      <c r="Z228" s="119"/>
      <c r="AA228" s="119"/>
      <c r="AB228" s="119"/>
      <c r="AC228" s="17"/>
      <c r="AD228" s="17"/>
      <c r="AE228" s="17"/>
      <c r="AF228" s="17"/>
      <c r="AG228" s="17"/>
      <c r="AH228" s="17"/>
      <c r="AI228" s="25">
        <f t="shared" si="14"/>
        <v>0</v>
      </c>
      <c r="AK228" s="375"/>
    </row>
    <row r="229" spans="1:37" ht="36.6" customHeight="1" thickBot="1" x14ac:dyDescent="0.75">
      <c r="A229" s="36"/>
      <c r="B229" s="346"/>
      <c r="C229" s="149" t="s">
        <v>96</v>
      </c>
      <c r="D229" s="158" t="s">
        <v>351</v>
      </c>
      <c r="E229" s="135"/>
      <c r="F229" s="135"/>
      <c r="G229" s="135"/>
      <c r="H229" s="135"/>
      <c r="I229" s="135"/>
      <c r="J229" s="135"/>
      <c r="K229" s="135"/>
      <c r="L229" s="135"/>
      <c r="M229" s="141"/>
      <c r="N229" s="141"/>
      <c r="O229" s="141"/>
      <c r="P229" s="141"/>
      <c r="Q229" s="141"/>
      <c r="R229" s="141"/>
      <c r="S229" s="119"/>
      <c r="T229" s="119"/>
      <c r="U229" s="119"/>
      <c r="V229" s="119"/>
      <c r="W229" s="119"/>
      <c r="X229" s="119"/>
      <c r="Y229" s="119"/>
      <c r="Z229" s="119"/>
      <c r="AA229" s="119"/>
      <c r="AB229" s="119"/>
      <c r="AC229" s="17"/>
      <c r="AD229" s="17"/>
      <c r="AE229" s="17"/>
      <c r="AF229" s="17"/>
      <c r="AG229" s="17"/>
      <c r="AH229" s="17"/>
      <c r="AI229" s="25">
        <f t="shared" si="14"/>
        <v>0</v>
      </c>
      <c r="AK229" s="375"/>
    </row>
    <row r="230" spans="1:37" ht="36.6" customHeight="1" thickBot="1" x14ac:dyDescent="0.75">
      <c r="A230" s="36"/>
      <c r="B230" s="347"/>
      <c r="C230" s="150" t="s">
        <v>948</v>
      </c>
      <c r="D230" s="158" t="s">
        <v>352</v>
      </c>
      <c r="E230" s="136"/>
      <c r="F230" s="136"/>
      <c r="G230" s="136"/>
      <c r="H230" s="136"/>
      <c r="I230" s="136"/>
      <c r="J230" s="136"/>
      <c r="K230" s="136"/>
      <c r="L230" s="136"/>
      <c r="M230" s="142"/>
      <c r="N230" s="143"/>
      <c r="O230" s="142"/>
      <c r="P230" s="143"/>
      <c r="Q230" s="142"/>
      <c r="R230" s="143"/>
      <c r="S230" s="124"/>
      <c r="T230" s="125"/>
      <c r="U230" s="124"/>
      <c r="V230" s="125"/>
      <c r="W230" s="124"/>
      <c r="X230" s="125"/>
      <c r="Y230" s="124"/>
      <c r="Z230" s="125"/>
      <c r="AA230" s="124"/>
      <c r="AB230" s="125"/>
      <c r="AC230" s="43"/>
      <c r="AD230" s="43"/>
      <c r="AE230" s="43"/>
      <c r="AF230" s="43"/>
      <c r="AG230" s="43"/>
      <c r="AH230" s="43"/>
      <c r="AI230" s="54">
        <f t="shared" si="14"/>
        <v>0</v>
      </c>
      <c r="AK230" s="376"/>
    </row>
    <row r="231" spans="1:37" ht="36.6" customHeight="1" thickBot="1" x14ac:dyDescent="0.75">
      <c r="A231" s="36"/>
      <c r="B231" s="345" t="s">
        <v>124</v>
      </c>
      <c r="C231" s="148" t="s">
        <v>945</v>
      </c>
      <c r="D231" s="157" t="s">
        <v>353</v>
      </c>
      <c r="E231" s="134"/>
      <c r="F231" s="134"/>
      <c r="G231" s="134"/>
      <c r="H231" s="134"/>
      <c r="I231" s="134"/>
      <c r="J231" s="134"/>
      <c r="K231" s="134"/>
      <c r="L231" s="134"/>
      <c r="M231" s="276"/>
      <c r="N231" s="276"/>
      <c r="O231" s="276"/>
      <c r="P231" s="276"/>
      <c r="Q231" s="276"/>
      <c r="R231" s="276"/>
      <c r="S231" s="115"/>
      <c r="T231" s="115"/>
      <c r="U231" s="115"/>
      <c r="V231" s="115"/>
      <c r="W231" s="115"/>
      <c r="X231" s="115"/>
      <c r="Y231" s="115"/>
      <c r="Z231" s="115"/>
      <c r="AA231" s="115"/>
      <c r="AB231" s="115"/>
      <c r="AC231" s="42"/>
      <c r="AD231" s="42"/>
      <c r="AE231" s="42"/>
      <c r="AF231" s="42"/>
      <c r="AG231" s="42"/>
      <c r="AH231" s="42"/>
      <c r="AI231" s="25">
        <f t="shared" si="14"/>
        <v>0</v>
      </c>
      <c r="AK231" s="380" t="str">
        <f>CONCATENATE(AJ248,AJ247,AJ246,AJ245,AJ244,AJ243,AJ242,AJ241,AJ240,AJ239,AJ238,AJ237,AJ236,AJ235,AJ234,AJ233,AJ232,AJ231)</f>
        <v/>
      </c>
    </row>
    <row r="232" spans="1:37" ht="36.6" customHeight="1" thickBot="1" x14ac:dyDescent="0.75">
      <c r="A232" s="36"/>
      <c r="B232" s="346"/>
      <c r="C232" s="149" t="s">
        <v>946</v>
      </c>
      <c r="D232" s="158" t="s">
        <v>354</v>
      </c>
      <c r="E232" s="135"/>
      <c r="F232" s="135"/>
      <c r="G232" s="135"/>
      <c r="H232" s="135"/>
      <c r="I232" s="135"/>
      <c r="J232" s="135"/>
      <c r="K232" s="135"/>
      <c r="L232" s="135"/>
      <c r="M232" s="140"/>
      <c r="N232" s="141"/>
      <c r="O232" s="140"/>
      <c r="P232" s="141"/>
      <c r="Q232" s="140"/>
      <c r="R232" s="140"/>
      <c r="S232" s="118"/>
      <c r="T232" s="119"/>
      <c r="U232" s="118"/>
      <c r="V232" s="119"/>
      <c r="W232" s="118"/>
      <c r="X232" s="119"/>
      <c r="Y232" s="118"/>
      <c r="Z232" s="119"/>
      <c r="AA232" s="118"/>
      <c r="AB232" s="119"/>
      <c r="AC232" s="17"/>
      <c r="AD232" s="17"/>
      <c r="AE232" s="17"/>
      <c r="AF232" s="17"/>
      <c r="AG232" s="17"/>
      <c r="AH232" s="17"/>
      <c r="AI232" s="25">
        <f t="shared" si="14"/>
        <v>0</v>
      </c>
      <c r="AK232" s="381"/>
    </row>
    <row r="233" spans="1:37" ht="36.6" customHeight="1" thickBot="1" x14ac:dyDescent="0.75">
      <c r="A233" s="36"/>
      <c r="B233" s="346"/>
      <c r="C233" s="149" t="s">
        <v>949</v>
      </c>
      <c r="D233" s="158" t="s">
        <v>355</v>
      </c>
      <c r="E233" s="135"/>
      <c r="F233" s="135"/>
      <c r="G233" s="135"/>
      <c r="H233" s="135"/>
      <c r="I233" s="135"/>
      <c r="J233" s="135"/>
      <c r="K233" s="135"/>
      <c r="L233" s="135"/>
      <c r="M233" s="141"/>
      <c r="N233" s="140"/>
      <c r="O233" s="141"/>
      <c r="P233" s="140"/>
      <c r="Q233" s="141"/>
      <c r="R233" s="140"/>
      <c r="S233" s="119"/>
      <c r="T233" s="118"/>
      <c r="U233" s="119"/>
      <c r="V233" s="118"/>
      <c r="W233" s="119"/>
      <c r="X233" s="118"/>
      <c r="Y233" s="119"/>
      <c r="Z233" s="118"/>
      <c r="AA233" s="119"/>
      <c r="AB233" s="118"/>
      <c r="AC233" s="17"/>
      <c r="AD233" s="17"/>
      <c r="AE233" s="17"/>
      <c r="AF233" s="17"/>
      <c r="AG233" s="17"/>
      <c r="AH233" s="17"/>
      <c r="AI233" s="25">
        <f t="shared" si="14"/>
        <v>0</v>
      </c>
      <c r="AK233" s="381"/>
    </row>
    <row r="234" spans="1:37" ht="36.6" customHeight="1" thickBot="1" x14ac:dyDescent="0.75">
      <c r="A234" s="36"/>
      <c r="B234" s="346"/>
      <c r="C234" s="149" t="s">
        <v>94</v>
      </c>
      <c r="D234" s="158" t="s">
        <v>356</v>
      </c>
      <c r="E234" s="135"/>
      <c r="F234" s="135"/>
      <c r="G234" s="135"/>
      <c r="H234" s="135"/>
      <c r="I234" s="135"/>
      <c r="J234" s="135"/>
      <c r="K234" s="135"/>
      <c r="L234" s="135"/>
      <c r="M234" s="141"/>
      <c r="N234" s="140"/>
      <c r="O234" s="141"/>
      <c r="P234" s="140"/>
      <c r="Q234" s="141"/>
      <c r="R234" s="140"/>
      <c r="S234" s="119"/>
      <c r="T234" s="118"/>
      <c r="U234" s="119"/>
      <c r="V234" s="118"/>
      <c r="W234" s="119"/>
      <c r="X234" s="118"/>
      <c r="Y234" s="119"/>
      <c r="Z234" s="118"/>
      <c r="AA234" s="119"/>
      <c r="AB234" s="118"/>
      <c r="AC234" s="17"/>
      <c r="AD234" s="17"/>
      <c r="AE234" s="17"/>
      <c r="AF234" s="17"/>
      <c r="AG234" s="17"/>
      <c r="AH234" s="17"/>
      <c r="AI234" s="25">
        <f t="shared" si="14"/>
        <v>0</v>
      </c>
      <c r="AK234" s="381"/>
    </row>
    <row r="235" spans="1:37" ht="36.6" customHeight="1" thickBot="1" x14ac:dyDescent="0.75">
      <c r="A235" s="36"/>
      <c r="B235" s="346"/>
      <c r="C235" s="149" t="s">
        <v>947</v>
      </c>
      <c r="D235" s="158" t="s">
        <v>357</v>
      </c>
      <c r="E235" s="135"/>
      <c r="F235" s="135"/>
      <c r="G235" s="135"/>
      <c r="H235" s="135"/>
      <c r="I235" s="135"/>
      <c r="J235" s="135"/>
      <c r="K235" s="135"/>
      <c r="L235" s="135"/>
      <c r="M235" s="140"/>
      <c r="N235" s="141"/>
      <c r="O235" s="140"/>
      <c r="P235" s="141"/>
      <c r="Q235" s="140"/>
      <c r="R235" s="141"/>
      <c r="S235" s="118"/>
      <c r="T235" s="119"/>
      <c r="U235" s="118"/>
      <c r="V235" s="119"/>
      <c r="W235" s="118"/>
      <c r="X235" s="119"/>
      <c r="Y235" s="118"/>
      <c r="Z235" s="119"/>
      <c r="AA235" s="118"/>
      <c r="AB235" s="119"/>
      <c r="AC235" s="17"/>
      <c r="AD235" s="17"/>
      <c r="AE235" s="17"/>
      <c r="AF235" s="17"/>
      <c r="AG235" s="17"/>
      <c r="AH235" s="17"/>
      <c r="AI235" s="25">
        <f t="shared" si="14"/>
        <v>0</v>
      </c>
      <c r="AK235" s="381"/>
    </row>
    <row r="236" spans="1:37" ht="36.6" customHeight="1" thickBot="1" x14ac:dyDescent="0.75">
      <c r="A236" s="36"/>
      <c r="B236" s="346"/>
      <c r="C236" s="149" t="s">
        <v>950</v>
      </c>
      <c r="D236" s="158" t="s">
        <v>358</v>
      </c>
      <c r="E236" s="135"/>
      <c r="F236" s="135"/>
      <c r="G236" s="135"/>
      <c r="H236" s="135"/>
      <c r="I236" s="135"/>
      <c r="J236" s="135"/>
      <c r="K236" s="135"/>
      <c r="L236" s="135"/>
      <c r="M236" s="141"/>
      <c r="N236" s="141"/>
      <c r="O236" s="141"/>
      <c r="P236" s="141"/>
      <c r="Q236" s="141"/>
      <c r="R236" s="141"/>
      <c r="S236" s="119"/>
      <c r="T236" s="119"/>
      <c r="U236" s="119"/>
      <c r="V236" s="119"/>
      <c r="W236" s="119"/>
      <c r="X236" s="119"/>
      <c r="Y236" s="119"/>
      <c r="Z236" s="119"/>
      <c r="AA236" s="119"/>
      <c r="AB236" s="119"/>
      <c r="AC236" s="17"/>
      <c r="AD236" s="17"/>
      <c r="AE236" s="17"/>
      <c r="AF236" s="17"/>
      <c r="AG236" s="17"/>
      <c r="AH236" s="17"/>
      <c r="AI236" s="25">
        <f t="shared" si="14"/>
        <v>0</v>
      </c>
      <c r="AK236" s="381"/>
    </row>
    <row r="237" spans="1:37" ht="36.6" customHeight="1" thickBot="1" x14ac:dyDescent="0.75">
      <c r="A237" s="36"/>
      <c r="B237" s="346"/>
      <c r="C237" s="149" t="s">
        <v>95</v>
      </c>
      <c r="D237" s="158" t="s">
        <v>359</v>
      </c>
      <c r="E237" s="135"/>
      <c r="F237" s="135"/>
      <c r="G237" s="135"/>
      <c r="H237" s="135"/>
      <c r="I237" s="135"/>
      <c r="J237" s="135"/>
      <c r="K237" s="135"/>
      <c r="L237" s="135"/>
      <c r="M237" s="141"/>
      <c r="N237" s="141"/>
      <c r="O237" s="141"/>
      <c r="P237" s="141"/>
      <c r="Q237" s="141"/>
      <c r="R237" s="141"/>
      <c r="S237" s="119"/>
      <c r="T237" s="119"/>
      <c r="U237" s="119"/>
      <c r="V237" s="119"/>
      <c r="W237" s="119"/>
      <c r="X237" s="119"/>
      <c r="Y237" s="119"/>
      <c r="Z237" s="119"/>
      <c r="AA237" s="119"/>
      <c r="AB237" s="119"/>
      <c r="AC237" s="17"/>
      <c r="AD237" s="17"/>
      <c r="AE237" s="17"/>
      <c r="AF237" s="17"/>
      <c r="AG237" s="17"/>
      <c r="AH237" s="17"/>
      <c r="AI237" s="25">
        <f t="shared" si="14"/>
        <v>0</v>
      </c>
      <c r="AK237" s="381"/>
    </row>
    <row r="238" spans="1:37" ht="36.6" customHeight="1" thickBot="1" x14ac:dyDescent="0.75">
      <c r="A238" s="36"/>
      <c r="B238" s="346"/>
      <c r="C238" s="149" t="s">
        <v>96</v>
      </c>
      <c r="D238" s="158" t="s">
        <v>360</v>
      </c>
      <c r="E238" s="135"/>
      <c r="F238" s="135"/>
      <c r="G238" s="135"/>
      <c r="H238" s="135"/>
      <c r="I238" s="135"/>
      <c r="J238" s="135"/>
      <c r="K238" s="135"/>
      <c r="L238" s="135"/>
      <c r="M238" s="141"/>
      <c r="N238" s="141"/>
      <c r="O238" s="141"/>
      <c r="P238" s="141"/>
      <c r="Q238" s="141"/>
      <c r="R238" s="141"/>
      <c r="S238" s="119"/>
      <c r="T238" s="119"/>
      <c r="U238" s="119"/>
      <c r="V238" s="119"/>
      <c r="W238" s="119"/>
      <c r="X238" s="119"/>
      <c r="Y238" s="119"/>
      <c r="Z238" s="119"/>
      <c r="AA238" s="119"/>
      <c r="AB238" s="119"/>
      <c r="AC238" s="17"/>
      <c r="AD238" s="17"/>
      <c r="AE238" s="17"/>
      <c r="AF238" s="17"/>
      <c r="AG238" s="17"/>
      <c r="AH238" s="17"/>
      <c r="AI238" s="25">
        <f t="shared" si="14"/>
        <v>0</v>
      </c>
      <c r="AK238" s="381"/>
    </row>
    <row r="239" spans="1:37" ht="36.6" customHeight="1" thickBot="1" x14ac:dyDescent="0.75">
      <c r="A239" s="36"/>
      <c r="B239" s="347"/>
      <c r="C239" s="150" t="s">
        <v>948</v>
      </c>
      <c r="D239" s="158" t="s">
        <v>361</v>
      </c>
      <c r="E239" s="136"/>
      <c r="F239" s="136"/>
      <c r="G239" s="136"/>
      <c r="H239" s="136"/>
      <c r="I239" s="136"/>
      <c r="J239" s="136"/>
      <c r="K239" s="136"/>
      <c r="L239" s="136"/>
      <c r="M239" s="142"/>
      <c r="N239" s="143"/>
      <c r="O239" s="142"/>
      <c r="P239" s="143"/>
      <c r="Q239" s="142"/>
      <c r="R239" s="143"/>
      <c r="S239" s="124"/>
      <c r="T239" s="125"/>
      <c r="U239" s="124"/>
      <c r="V239" s="125"/>
      <c r="W239" s="124"/>
      <c r="X239" s="125"/>
      <c r="Y239" s="124"/>
      <c r="Z239" s="125"/>
      <c r="AA239" s="124"/>
      <c r="AB239" s="125"/>
      <c r="AC239" s="43"/>
      <c r="AD239" s="43"/>
      <c r="AE239" s="43"/>
      <c r="AF239" s="43"/>
      <c r="AG239" s="43"/>
      <c r="AH239" s="43"/>
      <c r="AI239" s="54">
        <f t="shared" si="14"/>
        <v>0</v>
      </c>
      <c r="AK239" s="381"/>
    </row>
    <row r="240" spans="1:37" ht="36.6" customHeight="1" thickBot="1" x14ac:dyDescent="0.75">
      <c r="A240" s="36"/>
      <c r="B240" s="345" t="s">
        <v>125</v>
      </c>
      <c r="C240" s="148" t="s">
        <v>945</v>
      </c>
      <c r="D240" s="157" t="s">
        <v>362</v>
      </c>
      <c r="E240" s="134"/>
      <c r="F240" s="134"/>
      <c r="G240" s="134"/>
      <c r="H240" s="134"/>
      <c r="I240" s="134"/>
      <c r="J240" s="134"/>
      <c r="K240" s="134"/>
      <c r="L240" s="134"/>
      <c r="M240" s="276"/>
      <c r="N240" s="276"/>
      <c r="O240" s="276"/>
      <c r="P240" s="276"/>
      <c r="Q240" s="276"/>
      <c r="R240" s="276"/>
      <c r="S240" s="115"/>
      <c r="T240" s="115"/>
      <c r="U240" s="115"/>
      <c r="V240" s="115"/>
      <c r="W240" s="115"/>
      <c r="X240" s="115"/>
      <c r="Y240" s="115"/>
      <c r="Z240" s="115"/>
      <c r="AA240" s="115"/>
      <c r="AB240" s="115"/>
      <c r="AC240" s="42"/>
      <c r="AD240" s="42"/>
      <c r="AE240" s="42"/>
      <c r="AF240" s="42"/>
      <c r="AG240" s="42"/>
      <c r="AH240" s="42"/>
      <c r="AI240" s="25">
        <f t="shared" si="14"/>
        <v>0</v>
      </c>
      <c r="AK240" s="381"/>
    </row>
    <row r="241" spans="1:37" ht="36.6" customHeight="1" thickBot="1" x14ac:dyDescent="0.75">
      <c r="A241" s="36"/>
      <c r="B241" s="346"/>
      <c r="C241" s="149" t="s">
        <v>946</v>
      </c>
      <c r="D241" s="157" t="s">
        <v>363</v>
      </c>
      <c r="E241" s="135"/>
      <c r="F241" s="135"/>
      <c r="G241" s="135"/>
      <c r="H241" s="135"/>
      <c r="I241" s="135"/>
      <c r="J241" s="135"/>
      <c r="K241" s="135"/>
      <c r="L241" s="135"/>
      <c r="M241" s="140"/>
      <c r="N241" s="141"/>
      <c r="O241" s="140"/>
      <c r="P241" s="141"/>
      <c r="Q241" s="140"/>
      <c r="R241" s="140"/>
      <c r="S241" s="118"/>
      <c r="T241" s="119"/>
      <c r="U241" s="118"/>
      <c r="V241" s="119"/>
      <c r="W241" s="118"/>
      <c r="X241" s="119"/>
      <c r="Y241" s="118"/>
      <c r="Z241" s="119"/>
      <c r="AA241" s="118"/>
      <c r="AB241" s="119"/>
      <c r="AC241" s="17"/>
      <c r="AD241" s="17"/>
      <c r="AE241" s="17"/>
      <c r="AF241" s="17"/>
      <c r="AG241" s="17"/>
      <c r="AH241" s="17"/>
      <c r="AI241" s="25">
        <f t="shared" si="14"/>
        <v>0</v>
      </c>
      <c r="AK241" s="381"/>
    </row>
    <row r="242" spans="1:37" ht="36.6" customHeight="1" thickBot="1" x14ac:dyDescent="0.75">
      <c r="A242" s="36"/>
      <c r="B242" s="346"/>
      <c r="C242" s="149" t="s">
        <v>949</v>
      </c>
      <c r="D242" s="157" t="s">
        <v>364</v>
      </c>
      <c r="E242" s="135"/>
      <c r="F242" s="135"/>
      <c r="G242" s="135"/>
      <c r="H242" s="135"/>
      <c r="I242" s="135"/>
      <c r="J242" s="135"/>
      <c r="K242" s="135"/>
      <c r="L242" s="135"/>
      <c r="M242" s="141"/>
      <c r="N242" s="140"/>
      <c r="O242" s="141"/>
      <c r="P242" s="140"/>
      <c r="Q242" s="141"/>
      <c r="R242" s="140"/>
      <c r="S242" s="119"/>
      <c r="T242" s="118"/>
      <c r="U242" s="119"/>
      <c r="V242" s="118"/>
      <c r="W242" s="119"/>
      <c r="X242" s="118"/>
      <c r="Y242" s="119"/>
      <c r="Z242" s="118"/>
      <c r="AA242" s="119"/>
      <c r="AB242" s="118"/>
      <c r="AC242" s="17"/>
      <c r="AD242" s="17"/>
      <c r="AE242" s="17"/>
      <c r="AF242" s="17"/>
      <c r="AG242" s="17"/>
      <c r="AH242" s="17"/>
      <c r="AI242" s="25">
        <f t="shared" si="14"/>
        <v>0</v>
      </c>
      <c r="AK242" s="381"/>
    </row>
    <row r="243" spans="1:37" ht="36.6" customHeight="1" thickBot="1" x14ac:dyDescent="0.75">
      <c r="A243" s="36"/>
      <c r="B243" s="346"/>
      <c r="C243" s="149" t="s">
        <v>94</v>
      </c>
      <c r="D243" s="157" t="s">
        <v>365</v>
      </c>
      <c r="E243" s="135"/>
      <c r="F243" s="135"/>
      <c r="G243" s="135"/>
      <c r="H243" s="135"/>
      <c r="I243" s="135"/>
      <c r="J243" s="135"/>
      <c r="K243" s="135"/>
      <c r="L243" s="135"/>
      <c r="M243" s="141"/>
      <c r="N243" s="140"/>
      <c r="O243" s="141"/>
      <c r="P243" s="140"/>
      <c r="Q243" s="141"/>
      <c r="R243" s="140"/>
      <c r="S243" s="119"/>
      <c r="T243" s="118"/>
      <c r="U243" s="119"/>
      <c r="V243" s="118"/>
      <c r="W243" s="119"/>
      <c r="X243" s="118"/>
      <c r="Y243" s="119"/>
      <c r="Z243" s="118"/>
      <c r="AA243" s="119"/>
      <c r="AB243" s="118"/>
      <c r="AC243" s="17"/>
      <c r="AD243" s="17"/>
      <c r="AE243" s="17"/>
      <c r="AF243" s="17"/>
      <c r="AG243" s="17"/>
      <c r="AH243" s="17"/>
      <c r="AI243" s="25">
        <f t="shared" si="14"/>
        <v>0</v>
      </c>
      <c r="AK243" s="381"/>
    </row>
    <row r="244" spans="1:37" ht="36.6" customHeight="1" thickBot="1" x14ac:dyDescent="0.75">
      <c r="A244" s="36"/>
      <c r="B244" s="346"/>
      <c r="C244" s="149" t="s">
        <v>947</v>
      </c>
      <c r="D244" s="157" t="s">
        <v>366</v>
      </c>
      <c r="E244" s="135"/>
      <c r="F244" s="135"/>
      <c r="G244" s="135"/>
      <c r="H244" s="135"/>
      <c r="I244" s="135"/>
      <c r="J244" s="135"/>
      <c r="K244" s="135"/>
      <c r="L244" s="135"/>
      <c r="M244" s="140"/>
      <c r="N244" s="141"/>
      <c r="O244" s="140"/>
      <c r="P244" s="141"/>
      <c r="Q244" s="140"/>
      <c r="R244" s="141"/>
      <c r="S244" s="118"/>
      <c r="T244" s="119"/>
      <c r="U244" s="118"/>
      <c r="V244" s="119"/>
      <c r="W244" s="118"/>
      <c r="X244" s="119"/>
      <c r="Y244" s="118"/>
      <c r="Z244" s="119"/>
      <c r="AA244" s="118"/>
      <c r="AB244" s="119"/>
      <c r="AC244" s="17"/>
      <c r="AD244" s="17"/>
      <c r="AE244" s="17"/>
      <c r="AF244" s="17"/>
      <c r="AG244" s="17"/>
      <c r="AH244" s="17"/>
      <c r="AI244" s="25">
        <f t="shared" si="14"/>
        <v>0</v>
      </c>
      <c r="AK244" s="381"/>
    </row>
    <row r="245" spans="1:37" ht="36.6" customHeight="1" thickBot="1" x14ac:dyDescent="0.75">
      <c r="A245" s="36"/>
      <c r="B245" s="346"/>
      <c r="C245" s="149" t="s">
        <v>950</v>
      </c>
      <c r="D245" s="157" t="s">
        <v>367</v>
      </c>
      <c r="E245" s="135"/>
      <c r="F245" s="135"/>
      <c r="G245" s="135"/>
      <c r="H245" s="135"/>
      <c r="I245" s="135"/>
      <c r="J245" s="135"/>
      <c r="K245" s="135"/>
      <c r="L245" s="135"/>
      <c r="M245" s="141"/>
      <c r="N245" s="141"/>
      <c r="O245" s="141"/>
      <c r="P245" s="141"/>
      <c r="Q245" s="141"/>
      <c r="R245" s="141"/>
      <c r="S245" s="119"/>
      <c r="T245" s="119"/>
      <c r="U245" s="119"/>
      <c r="V245" s="119"/>
      <c r="W245" s="119"/>
      <c r="X245" s="119"/>
      <c r="Y245" s="119"/>
      <c r="Z245" s="119"/>
      <c r="AA245" s="119"/>
      <c r="AB245" s="119"/>
      <c r="AC245" s="17"/>
      <c r="AD245" s="17"/>
      <c r="AE245" s="17"/>
      <c r="AF245" s="17"/>
      <c r="AG245" s="17"/>
      <c r="AH245" s="17"/>
      <c r="AI245" s="25">
        <f t="shared" si="14"/>
        <v>0</v>
      </c>
      <c r="AK245" s="381"/>
    </row>
    <row r="246" spans="1:37" ht="36.6" customHeight="1" thickBot="1" x14ac:dyDescent="0.75">
      <c r="A246" s="36"/>
      <c r="B246" s="346"/>
      <c r="C246" s="149" t="s">
        <v>95</v>
      </c>
      <c r="D246" s="157" t="s">
        <v>368</v>
      </c>
      <c r="E246" s="135"/>
      <c r="F246" s="135"/>
      <c r="G246" s="135"/>
      <c r="H246" s="135"/>
      <c r="I246" s="135"/>
      <c r="J246" s="135"/>
      <c r="K246" s="135"/>
      <c r="L246" s="135"/>
      <c r="M246" s="141"/>
      <c r="N246" s="141"/>
      <c r="O246" s="141"/>
      <c r="P246" s="141"/>
      <c r="Q246" s="141"/>
      <c r="R246" s="141"/>
      <c r="S246" s="119"/>
      <c r="T246" s="119"/>
      <c r="U246" s="119"/>
      <c r="V246" s="119"/>
      <c r="W246" s="119"/>
      <c r="X246" s="119"/>
      <c r="Y246" s="119"/>
      <c r="Z246" s="119"/>
      <c r="AA246" s="119"/>
      <c r="AB246" s="119"/>
      <c r="AC246" s="17"/>
      <c r="AD246" s="17"/>
      <c r="AE246" s="17"/>
      <c r="AF246" s="17"/>
      <c r="AG246" s="17"/>
      <c r="AH246" s="17"/>
      <c r="AI246" s="25">
        <f t="shared" si="14"/>
        <v>0</v>
      </c>
      <c r="AK246" s="381"/>
    </row>
    <row r="247" spans="1:37" ht="36.6" customHeight="1" thickBot="1" x14ac:dyDescent="0.75">
      <c r="A247" s="36"/>
      <c r="B247" s="346"/>
      <c r="C247" s="149" t="s">
        <v>96</v>
      </c>
      <c r="D247" s="157" t="s">
        <v>369</v>
      </c>
      <c r="E247" s="135"/>
      <c r="F247" s="135"/>
      <c r="G247" s="135"/>
      <c r="H247" s="135"/>
      <c r="I247" s="135"/>
      <c r="J247" s="135"/>
      <c r="K247" s="135"/>
      <c r="L247" s="135"/>
      <c r="M247" s="141"/>
      <c r="N247" s="141"/>
      <c r="O247" s="141"/>
      <c r="P247" s="141"/>
      <c r="Q247" s="141"/>
      <c r="R247" s="141"/>
      <c r="S247" s="119"/>
      <c r="T247" s="119"/>
      <c r="U247" s="119"/>
      <c r="V247" s="119"/>
      <c r="W247" s="119"/>
      <c r="X247" s="119"/>
      <c r="Y247" s="119"/>
      <c r="Z247" s="119"/>
      <c r="AA247" s="119"/>
      <c r="AB247" s="119"/>
      <c r="AC247" s="17"/>
      <c r="AD247" s="17"/>
      <c r="AE247" s="17"/>
      <c r="AF247" s="17"/>
      <c r="AG247" s="17"/>
      <c r="AH247" s="17"/>
      <c r="AI247" s="25">
        <f t="shared" si="14"/>
        <v>0</v>
      </c>
      <c r="AK247" s="381"/>
    </row>
    <row r="248" spans="1:37" ht="36.6" customHeight="1" thickBot="1" x14ac:dyDescent="0.75">
      <c r="A248" s="36"/>
      <c r="B248" s="347"/>
      <c r="C248" s="150" t="s">
        <v>948</v>
      </c>
      <c r="D248" s="157" t="s">
        <v>370</v>
      </c>
      <c r="E248" s="136"/>
      <c r="F248" s="136"/>
      <c r="G248" s="136"/>
      <c r="H248" s="136"/>
      <c r="I248" s="136"/>
      <c r="J248" s="136"/>
      <c r="K248" s="136"/>
      <c r="L248" s="136"/>
      <c r="M248" s="142"/>
      <c r="N248" s="143"/>
      <c r="O248" s="142"/>
      <c r="P248" s="143"/>
      <c r="Q248" s="142"/>
      <c r="R248" s="143"/>
      <c r="S248" s="124"/>
      <c r="T248" s="125"/>
      <c r="U248" s="124"/>
      <c r="V248" s="125"/>
      <c r="W248" s="124"/>
      <c r="X248" s="125"/>
      <c r="Y248" s="124"/>
      <c r="Z248" s="125"/>
      <c r="AA248" s="124"/>
      <c r="AB248" s="125"/>
      <c r="AC248" s="43"/>
      <c r="AD248" s="43"/>
      <c r="AE248" s="43"/>
      <c r="AF248" s="43"/>
      <c r="AG248" s="43"/>
      <c r="AH248" s="43"/>
      <c r="AI248" s="54">
        <f t="shared" si="14"/>
        <v>0</v>
      </c>
      <c r="AK248" s="382"/>
    </row>
    <row r="249" spans="1:37" ht="36.6" customHeight="1" thickBot="1" x14ac:dyDescent="0.75">
      <c r="A249" s="36"/>
      <c r="B249" s="345" t="s">
        <v>126</v>
      </c>
      <c r="C249" s="148" t="s">
        <v>945</v>
      </c>
      <c r="D249" s="157" t="s">
        <v>371</v>
      </c>
      <c r="E249" s="134"/>
      <c r="F249" s="134"/>
      <c r="G249" s="134"/>
      <c r="H249" s="134"/>
      <c r="I249" s="134"/>
      <c r="J249" s="134"/>
      <c r="K249" s="134"/>
      <c r="L249" s="134"/>
      <c r="M249" s="177"/>
      <c r="N249" s="177"/>
      <c r="O249" s="177"/>
      <c r="P249" s="177"/>
      <c r="Q249" s="177"/>
      <c r="R249" s="177"/>
      <c r="S249" s="178"/>
      <c r="T249" s="178"/>
      <c r="U249" s="178"/>
      <c r="V249" s="178"/>
      <c r="W249" s="178"/>
      <c r="X249" s="178"/>
      <c r="Y249" s="178"/>
      <c r="Z249" s="178"/>
      <c r="AA249" s="178"/>
      <c r="AB249" s="178"/>
      <c r="AC249" s="42"/>
      <c r="AD249" s="42"/>
      <c r="AE249" s="42"/>
      <c r="AF249" s="42"/>
      <c r="AG249" s="42"/>
      <c r="AH249" s="42"/>
      <c r="AI249" s="25">
        <f t="shared" si="14"/>
        <v>0</v>
      </c>
      <c r="AK249" s="380" t="str">
        <f>CONCATENATE(AJ266,AJ265,AJ264,AJ263,AJ262,AJ261,AJ260,AJ259,AJ258,AJ257,AJ256,AJ255,AJ254,AJ253,AJ252,AJ251,AJ250,AJ249)</f>
        <v/>
      </c>
    </row>
    <row r="250" spans="1:37" ht="36.6" customHeight="1" thickBot="1" x14ac:dyDescent="0.75">
      <c r="A250" s="36"/>
      <c r="B250" s="346"/>
      <c r="C250" s="149" t="s">
        <v>946</v>
      </c>
      <c r="D250" s="157" t="s">
        <v>372</v>
      </c>
      <c r="E250" s="135"/>
      <c r="F250" s="135"/>
      <c r="G250" s="135"/>
      <c r="H250" s="135"/>
      <c r="I250" s="135"/>
      <c r="J250" s="135"/>
      <c r="K250" s="135"/>
      <c r="L250" s="135"/>
      <c r="M250" s="140"/>
      <c r="N250" s="140"/>
      <c r="O250" s="140"/>
      <c r="P250" s="140"/>
      <c r="Q250" s="140"/>
      <c r="R250" s="140"/>
      <c r="S250" s="118"/>
      <c r="T250" s="118"/>
      <c r="U250" s="118"/>
      <c r="V250" s="118"/>
      <c r="W250" s="118"/>
      <c r="X250" s="118"/>
      <c r="Y250" s="118"/>
      <c r="Z250" s="118"/>
      <c r="AA250" s="118"/>
      <c r="AB250" s="118"/>
      <c r="AC250" s="17"/>
      <c r="AD250" s="17"/>
      <c r="AE250" s="17"/>
      <c r="AF250" s="17"/>
      <c r="AG250" s="17"/>
      <c r="AH250" s="17"/>
      <c r="AI250" s="25">
        <f t="shared" si="14"/>
        <v>0</v>
      </c>
      <c r="AK250" s="381"/>
    </row>
    <row r="251" spans="1:37" ht="36.6" customHeight="1" thickBot="1" x14ac:dyDescent="0.75">
      <c r="A251" s="36"/>
      <c r="B251" s="346"/>
      <c r="C251" s="149" t="s">
        <v>949</v>
      </c>
      <c r="D251" s="157" t="s">
        <v>373</v>
      </c>
      <c r="E251" s="135"/>
      <c r="F251" s="135"/>
      <c r="G251" s="135"/>
      <c r="H251" s="135"/>
      <c r="I251" s="135"/>
      <c r="J251" s="135"/>
      <c r="K251" s="135"/>
      <c r="L251" s="135"/>
      <c r="M251" s="140"/>
      <c r="N251" s="140"/>
      <c r="O251" s="140"/>
      <c r="P251" s="140"/>
      <c r="Q251" s="140"/>
      <c r="R251" s="140"/>
      <c r="S251" s="118"/>
      <c r="T251" s="118"/>
      <c r="U251" s="118"/>
      <c r="V251" s="118"/>
      <c r="W251" s="118"/>
      <c r="X251" s="118"/>
      <c r="Y251" s="118"/>
      <c r="Z251" s="118"/>
      <c r="AA251" s="118"/>
      <c r="AB251" s="118"/>
      <c r="AC251" s="17"/>
      <c r="AD251" s="17"/>
      <c r="AE251" s="17"/>
      <c r="AF251" s="17"/>
      <c r="AG251" s="17"/>
      <c r="AH251" s="17"/>
      <c r="AI251" s="25">
        <f t="shared" si="14"/>
        <v>0</v>
      </c>
      <c r="AK251" s="381"/>
    </row>
    <row r="252" spans="1:37" ht="36.6" customHeight="1" thickBot="1" x14ac:dyDescent="0.75">
      <c r="A252" s="36"/>
      <c r="B252" s="346"/>
      <c r="C252" s="149" t="s">
        <v>94</v>
      </c>
      <c r="D252" s="157" t="s">
        <v>374</v>
      </c>
      <c r="E252" s="135"/>
      <c r="F252" s="135"/>
      <c r="G252" s="135"/>
      <c r="H252" s="135"/>
      <c r="I252" s="135"/>
      <c r="J252" s="135"/>
      <c r="K252" s="135"/>
      <c r="L252" s="135"/>
      <c r="M252" s="140"/>
      <c r="N252" s="140"/>
      <c r="O252" s="140"/>
      <c r="P252" s="140"/>
      <c r="Q252" s="140"/>
      <c r="R252" s="140"/>
      <c r="S252" s="118"/>
      <c r="T252" s="118"/>
      <c r="U252" s="118"/>
      <c r="V252" s="118"/>
      <c r="W252" s="118"/>
      <c r="X252" s="118"/>
      <c r="Y252" s="118"/>
      <c r="Z252" s="118"/>
      <c r="AA252" s="118"/>
      <c r="AB252" s="118"/>
      <c r="AC252" s="17"/>
      <c r="AD252" s="17"/>
      <c r="AE252" s="17"/>
      <c r="AF252" s="17"/>
      <c r="AG252" s="17"/>
      <c r="AH252" s="17"/>
      <c r="AI252" s="25">
        <f t="shared" si="14"/>
        <v>0</v>
      </c>
      <c r="AK252" s="381"/>
    </row>
    <row r="253" spans="1:37" ht="36.6" customHeight="1" thickBot="1" x14ac:dyDescent="0.75">
      <c r="A253" s="36"/>
      <c r="B253" s="346"/>
      <c r="C253" s="149" t="s">
        <v>947</v>
      </c>
      <c r="D253" s="157" t="s">
        <v>375</v>
      </c>
      <c r="E253" s="135"/>
      <c r="F253" s="135"/>
      <c r="G253" s="135"/>
      <c r="H253" s="135"/>
      <c r="I253" s="135"/>
      <c r="J253" s="135"/>
      <c r="K253" s="135"/>
      <c r="L253" s="135"/>
      <c r="M253" s="140"/>
      <c r="N253" s="140"/>
      <c r="O253" s="140"/>
      <c r="P253" s="140"/>
      <c r="Q253" s="140"/>
      <c r="R253" s="140"/>
      <c r="S253" s="118"/>
      <c r="T253" s="118"/>
      <c r="U253" s="118"/>
      <c r="V253" s="118"/>
      <c r="W253" s="118"/>
      <c r="X253" s="118"/>
      <c r="Y253" s="118"/>
      <c r="Z253" s="118"/>
      <c r="AA253" s="118"/>
      <c r="AB253" s="118"/>
      <c r="AC253" s="17"/>
      <c r="AD253" s="17"/>
      <c r="AE253" s="17"/>
      <c r="AF253" s="17"/>
      <c r="AG253" s="17"/>
      <c r="AH253" s="17"/>
      <c r="AI253" s="25">
        <f t="shared" si="14"/>
        <v>0</v>
      </c>
      <c r="AK253" s="381"/>
    </row>
    <row r="254" spans="1:37" ht="36.6" customHeight="1" thickBot="1" x14ac:dyDescent="0.75">
      <c r="A254" s="36"/>
      <c r="B254" s="346"/>
      <c r="C254" s="149" t="s">
        <v>950</v>
      </c>
      <c r="D254" s="157" t="s">
        <v>376</v>
      </c>
      <c r="E254" s="135"/>
      <c r="F254" s="135"/>
      <c r="G254" s="135"/>
      <c r="H254" s="135"/>
      <c r="I254" s="135"/>
      <c r="J254" s="135"/>
      <c r="K254" s="135"/>
      <c r="L254" s="135"/>
      <c r="M254" s="140"/>
      <c r="N254" s="140"/>
      <c r="O254" s="140"/>
      <c r="P254" s="140"/>
      <c r="Q254" s="140"/>
      <c r="R254" s="140"/>
      <c r="S254" s="118"/>
      <c r="T254" s="118"/>
      <c r="U254" s="118"/>
      <c r="V254" s="118"/>
      <c r="W254" s="118"/>
      <c r="X254" s="118"/>
      <c r="Y254" s="118"/>
      <c r="Z254" s="118"/>
      <c r="AA254" s="118"/>
      <c r="AB254" s="118"/>
      <c r="AC254" s="17"/>
      <c r="AD254" s="17"/>
      <c r="AE254" s="17"/>
      <c r="AF254" s="17"/>
      <c r="AG254" s="17"/>
      <c r="AH254" s="17"/>
      <c r="AI254" s="25">
        <f t="shared" si="14"/>
        <v>0</v>
      </c>
      <c r="AK254" s="381"/>
    </row>
    <row r="255" spans="1:37" ht="36.6" customHeight="1" thickBot="1" x14ac:dyDescent="0.75">
      <c r="A255" s="36"/>
      <c r="B255" s="346"/>
      <c r="C255" s="149" t="s">
        <v>95</v>
      </c>
      <c r="D255" s="157" t="s">
        <v>377</v>
      </c>
      <c r="E255" s="135"/>
      <c r="F255" s="135"/>
      <c r="G255" s="135"/>
      <c r="H255" s="135"/>
      <c r="I255" s="135"/>
      <c r="J255" s="135"/>
      <c r="K255" s="135"/>
      <c r="L255" s="135"/>
      <c r="M255" s="140"/>
      <c r="N255" s="140"/>
      <c r="O255" s="140"/>
      <c r="P255" s="140"/>
      <c r="Q255" s="140"/>
      <c r="R255" s="140"/>
      <c r="S255" s="118"/>
      <c r="T255" s="118"/>
      <c r="U255" s="118"/>
      <c r="V255" s="118"/>
      <c r="W255" s="118"/>
      <c r="X255" s="118"/>
      <c r="Y255" s="118"/>
      <c r="Z255" s="118"/>
      <c r="AA255" s="118"/>
      <c r="AB255" s="118"/>
      <c r="AC255" s="17"/>
      <c r="AD255" s="17"/>
      <c r="AE255" s="17"/>
      <c r="AF255" s="17"/>
      <c r="AG255" s="17"/>
      <c r="AH255" s="17"/>
      <c r="AI255" s="25">
        <f t="shared" si="14"/>
        <v>0</v>
      </c>
      <c r="AK255" s="381"/>
    </row>
    <row r="256" spans="1:37" ht="36.6" customHeight="1" thickBot="1" x14ac:dyDescent="0.75">
      <c r="A256" s="36"/>
      <c r="B256" s="346"/>
      <c r="C256" s="149" t="s">
        <v>96</v>
      </c>
      <c r="D256" s="157" t="s">
        <v>378</v>
      </c>
      <c r="E256" s="135"/>
      <c r="F256" s="135"/>
      <c r="G256" s="135"/>
      <c r="H256" s="135"/>
      <c r="I256" s="135"/>
      <c r="J256" s="135"/>
      <c r="K256" s="135"/>
      <c r="L256" s="135"/>
      <c r="M256" s="141"/>
      <c r="N256" s="141"/>
      <c r="O256" s="141"/>
      <c r="P256" s="141"/>
      <c r="Q256" s="141"/>
      <c r="R256" s="141"/>
      <c r="S256" s="119"/>
      <c r="T256" s="119"/>
      <c r="U256" s="119"/>
      <c r="V256" s="119"/>
      <c r="W256" s="119"/>
      <c r="X256" s="119"/>
      <c r="Y256" s="119"/>
      <c r="Z256" s="119"/>
      <c r="AA256" s="119"/>
      <c r="AB256" s="119"/>
      <c r="AC256" s="17"/>
      <c r="AD256" s="17"/>
      <c r="AE256" s="17"/>
      <c r="AF256" s="17"/>
      <c r="AG256" s="17"/>
      <c r="AH256" s="17"/>
      <c r="AI256" s="25">
        <f t="shared" si="14"/>
        <v>0</v>
      </c>
      <c r="AK256" s="381"/>
    </row>
    <row r="257" spans="1:37" ht="36.6" customHeight="1" thickBot="1" x14ac:dyDescent="0.75">
      <c r="A257" s="36"/>
      <c r="B257" s="347"/>
      <c r="C257" s="150" t="s">
        <v>948</v>
      </c>
      <c r="D257" s="157" t="s">
        <v>379</v>
      </c>
      <c r="E257" s="136"/>
      <c r="F257" s="136"/>
      <c r="G257" s="136"/>
      <c r="H257" s="136"/>
      <c r="I257" s="136"/>
      <c r="J257" s="136"/>
      <c r="K257" s="136"/>
      <c r="L257" s="136"/>
      <c r="M257" s="142"/>
      <c r="N257" s="142"/>
      <c r="O257" s="142"/>
      <c r="P257" s="142"/>
      <c r="Q257" s="142"/>
      <c r="R257" s="142"/>
      <c r="S257" s="124"/>
      <c r="T257" s="124"/>
      <c r="U257" s="124"/>
      <c r="V257" s="124"/>
      <c r="W257" s="124"/>
      <c r="X257" s="124"/>
      <c r="Y257" s="124"/>
      <c r="Z257" s="124"/>
      <c r="AA257" s="124"/>
      <c r="AB257" s="124"/>
      <c r="AC257" s="43"/>
      <c r="AD257" s="43"/>
      <c r="AE257" s="43"/>
      <c r="AF257" s="43"/>
      <c r="AG257" s="43"/>
      <c r="AH257" s="43"/>
      <c r="AI257" s="54">
        <f t="shared" si="14"/>
        <v>0</v>
      </c>
      <c r="AK257" s="381"/>
    </row>
    <row r="258" spans="1:37" ht="36.6" customHeight="1" thickBot="1" x14ac:dyDescent="0.75">
      <c r="A258" s="36"/>
      <c r="B258" s="352" t="s">
        <v>127</v>
      </c>
      <c r="C258" s="151" t="s">
        <v>945</v>
      </c>
      <c r="D258" s="160" t="s">
        <v>380</v>
      </c>
      <c r="E258" s="130"/>
      <c r="F258" s="130"/>
      <c r="G258" s="130"/>
      <c r="H258" s="130"/>
      <c r="I258" s="130"/>
      <c r="J258" s="130"/>
      <c r="K258" s="130"/>
      <c r="L258" s="130"/>
      <c r="M258" s="277"/>
      <c r="N258" s="277"/>
      <c r="O258" s="277"/>
      <c r="P258" s="277"/>
      <c r="Q258" s="277"/>
      <c r="R258" s="277"/>
      <c r="S258" s="129"/>
      <c r="T258" s="129"/>
      <c r="U258" s="129"/>
      <c r="V258" s="129"/>
      <c r="W258" s="129"/>
      <c r="X258" s="129"/>
      <c r="Y258" s="129"/>
      <c r="Z258" s="129"/>
      <c r="AA258" s="129"/>
      <c r="AB258" s="129"/>
      <c r="AI258" s="22">
        <f t="shared" si="14"/>
        <v>0</v>
      </c>
      <c r="AK258" s="381"/>
    </row>
    <row r="259" spans="1:37" ht="36.6" customHeight="1" thickBot="1" x14ac:dyDescent="0.75">
      <c r="A259" s="36"/>
      <c r="B259" s="353"/>
      <c r="C259" s="149" t="s">
        <v>946</v>
      </c>
      <c r="D259" s="158" t="s">
        <v>381</v>
      </c>
      <c r="E259" s="130"/>
      <c r="F259" s="130"/>
      <c r="G259" s="130"/>
      <c r="H259" s="130"/>
      <c r="I259" s="130"/>
      <c r="J259" s="130"/>
      <c r="K259" s="130"/>
      <c r="L259" s="130"/>
      <c r="M259" s="140"/>
      <c r="N259" s="141"/>
      <c r="O259" s="140"/>
      <c r="P259" s="141"/>
      <c r="Q259" s="140"/>
      <c r="R259" s="140"/>
      <c r="S259" s="118"/>
      <c r="T259" s="119"/>
      <c r="U259" s="118"/>
      <c r="V259" s="119"/>
      <c r="W259" s="118"/>
      <c r="X259" s="119"/>
      <c r="Y259" s="118"/>
      <c r="Z259" s="119"/>
      <c r="AA259" s="118"/>
      <c r="AB259" s="119"/>
      <c r="AI259" s="25">
        <f t="shared" si="14"/>
        <v>0</v>
      </c>
      <c r="AK259" s="381"/>
    </row>
    <row r="260" spans="1:37" ht="36.6" customHeight="1" thickBot="1" x14ac:dyDescent="0.75">
      <c r="A260" s="36"/>
      <c r="B260" s="353"/>
      <c r="C260" s="149" t="s">
        <v>949</v>
      </c>
      <c r="D260" s="158" t="s">
        <v>382</v>
      </c>
      <c r="E260" s="130"/>
      <c r="F260" s="130"/>
      <c r="G260" s="130"/>
      <c r="H260" s="130"/>
      <c r="I260" s="130"/>
      <c r="J260" s="130"/>
      <c r="K260" s="130"/>
      <c r="L260" s="130"/>
      <c r="M260" s="141"/>
      <c r="N260" s="140"/>
      <c r="O260" s="141"/>
      <c r="P260" s="140"/>
      <c r="Q260" s="141"/>
      <c r="R260" s="140"/>
      <c r="S260" s="119"/>
      <c r="T260" s="118"/>
      <c r="U260" s="119"/>
      <c r="V260" s="118"/>
      <c r="W260" s="119"/>
      <c r="X260" s="118"/>
      <c r="Y260" s="119"/>
      <c r="Z260" s="118"/>
      <c r="AA260" s="119"/>
      <c r="AB260" s="118"/>
      <c r="AI260" s="25">
        <f t="shared" si="14"/>
        <v>0</v>
      </c>
      <c r="AK260" s="381"/>
    </row>
    <row r="261" spans="1:37" ht="36.6" customHeight="1" thickBot="1" x14ac:dyDescent="0.75">
      <c r="A261" s="36"/>
      <c r="B261" s="353"/>
      <c r="C261" s="149" t="s">
        <v>94</v>
      </c>
      <c r="D261" s="158" t="s">
        <v>383</v>
      </c>
      <c r="E261" s="130"/>
      <c r="F261" s="130"/>
      <c r="G261" s="130"/>
      <c r="H261" s="130"/>
      <c r="I261" s="130"/>
      <c r="J261" s="130"/>
      <c r="K261" s="130"/>
      <c r="L261" s="130"/>
      <c r="M261" s="141"/>
      <c r="N261" s="140"/>
      <c r="O261" s="141"/>
      <c r="P261" s="140"/>
      <c r="Q261" s="141"/>
      <c r="R261" s="140"/>
      <c r="S261" s="119"/>
      <c r="T261" s="118"/>
      <c r="U261" s="119"/>
      <c r="V261" s="118"/>
      <c r="W261" s="119"/>
      <c r="X261" s="118"/>
      <c r="Y261" s="119"/>
      <c r="Z261" s="118"/>
      <c r="AA261" s="119"/>
      <c r="AB261" s="118"/>
      <c r="AI261" s="25">
        <f t="shared" si="14"/>
        <v>0</v>
      </c>
      <c r="AK261" s="381"/>
    </row>
    <row r="262" spans="1:37" ht="36.6" customHeight="1" thickBot="1" x14ac:dyDescent="0.75">
      <c r="A262" s="36"/>
      <c r="B262" s="353"/>
      <c r="C262" s="149" t="s">
        <v>947</v>
      </c>
      <c r="D262" s="158" t="s">
        <v>384</v>
      </c>
      <c r="E262" s="130"/>
      <c r="F262" s="130"/>
      <c r="G262" s="130"/>
      <c r="H262" s="130"/>
      <c r="I262" s="130"/>
      <c r="J262" s="130"/>
      <c r="K262" s="130"/>
      <c r="L262" s="130"/>
      <c r="M262" s="140"/>
      <c r="N262" s="141"/>
      <c r="O262" s="140"/>
      <c r="P262" s="141"/>
      <c r="Q262" s="140"/>
      <c r="R262" s="141"/>
      <c r="S262" s="118"/>
      <c r="T262" s="119"/>
      <c r="U262" s="118"/>
      <c r="V262" s="119"/>
      <c r="W262" s="118"/>
      <c r="X262" s="119"/>
      <c r="Y262" s="118"/>
      <c r="Z262" s="119"/>
      <c r="AA262" s="118"/>
      <c r="AB262" s="119"/>
      <c r="AI262" s="25">
        <f t="shared" si="14"/>
        <v>0</v>
      </c>
      <c r="AK262" s="381"/>
    </row>
    <row r="263" spans="1:37" ht="36.6" customHeight="1" thickBot="1" x14ac:dyDescent="0.75">
      <c r="A263" s="36"/>
      <c r="B263" s="353"/>
      <c r="C263" s="149" t="s">
        <v>950</v>
      </c>
      <c r="D263" s="158" t="s">
        <v>385</v>
      </c>
      <c r="E263" s="130"/>
      <c r="F263" s="130"/>
      <c r="G263" s="130"/>
      <c r="H263" s="130"/>
      <c r="I263" s="130"/>
      <c r="J263" s="130"/>
      <c r="K263" s="130"/>
      <c r="L263" s="130"/>
      <c r="M263" s="141"/>
      <c r="N263" s="141"/>
      <c r="O263" s="141"/>
      <c r="P263" s="141"/>
      <c r="Q263" s="141"/>
      <c r="R263" s="141"/>
      <c r="S263" s="119"/>
      <c r="T263" s="119"/>
      <c r="U263" s="119"/>
      <c r="V263" s="119"/>
      <c r="W263" s="119"/>
      <c r="X263" s="119"/>
      <c r="Y263" s="119"/>
      <c r="Z263" s="119"/>
      <c r="AA263" s="119"/>
      <c r="AB263" s="119"/>
      <c r="AI263" s="25">
        <f t="shared" si="14"/>
        <v>0</v>
      </c>
      <c r="AK263" s="381"/>
    </row>
    <row r="264" spans="1:37" ht="36.6" customHeight="1" thickBot="1" x14ac:dyDescent="0.75">
      <c r="A264" s="36"/>
      <c r="B264" s="353"/>
      <c r="C264" s="149" t="s">
        <v>95</v>
      </c>
      <c r="D264" s="158" t="s">
        <v>386</v>
      </c>
      <c r="E264" s="130"/>
      <c r="F264" s="130"/>
      <c r="G264" s="130"/>
      <c r="H264" s="130"/>
      <c r="I264" s="130"/>
      <c r="J264" s="130"/>
      <c r="K264" s="130"/>
      <c r="L264" s="130"/>
      <c r="M264" s="141"/>
      <c r="N264" s="141"/>
      <c r="O264" s="141"/>
      <c r="P264" s="141"/>
      <c r="Q264" s="141"/>
      <c r="R264" s="141"/>
      <c r="S264" s="119"/>
      <c r="T264" s="119"/>
      <c r="U264" s="119"/>
      <c r="V264" s="119"/>
      <c r="W264" s="119"/>
      <c r="X264" s="119"/>
      <c r="Y264" s="119"/>
      <c r="Z264" s="119"/>
      <c r="AA264" s="119"/>
      <c r="AB264" s="119"/>
      <c r="AI264" s="25">
        <f t="shared" ref="AI264:AI320" si="20">SUM(M264:AB264)</f>
        <v>0</v>
      </c>
      <c r="AK264" s="381"/>
    </row>
    <row r="265" spans="1:37" ht="36.6" customHeight="1" thickBot="1" x14ac:dyDescent="0.75">
      <c r="A265" s="36"/>
      <c r="B265" s="353"/>
      <c r="C265" s="149" t="s">
        <v>96</v>
      </c>
      <c r="D265" s="158" t="s">
        <v>387</v>
      </c>
      <c r="E265" s="130"/>
      <c r="F265" s="130"/>
      <c r="G265" s="130"/>
      <c r="H265" s="130"/>
      <c r="I265" s="130"/>
      <c r="J265" s="130"/>
      <c r="K265" s="130"/>
      <c r="L265" s="130"/>
      <c r="M265" s="141"/>
      <c r="N265" s="141"/>
      <c r="O265" s="141"/>
      <c r="P265" s="141"/>
      <c r="Q265" s="141"/>
      <c r="R265" s="141"/>
      <c r="S265" s="119"/>
      <c r="T265" s="119"/>
      <c r="U265" s="119"/>
      <c r="V265" s="119"/>
      <c r="W265" s="119"/>
      <c r="X265" s="119"/>
      <c r="Y265" s="119"/>
      <c r="Z265" s="119"/>
      <c r="AA265" s="119"/>
      <c r="AB265" s="119"/>
      <c r="AI265" s="25">
        <f t="shared" si="20"/>
        <v>0</v>
      </c>
      <c r="AK265" s="381"/>
    </row>
    <row r="266" spans="1:37" ht="36.6" customHeight="1" thickBot="1" x14ac:dyDescent="0.75">
      <c r="A266" s="36"/>
      <c r="B266" s="354"/>
      <c r="C266" s="152" t="s">
        <v>948</v>
      </c>
      <c r="D266" s="161" t="s">
        <v>388</v>
      </c>
      <c r="E266" s="130"/>
      <c r="F266" s="130"/>
      <c r="G266" s="130"/>
      <c r="H266" s="130"/>
      <c r="I266" s="130"/>
      <c r="J266" s="130"/>
      <c r="K266" s="130"/>
      <c r="L266" s="130"/>
      <c r="M266" s="145"/>
      <c r="N266" s="146"/>
      <c r="O266" s="145"/>
      <c r="P266" s="146"/>
      <c r="Q266" s="145"/>
      <c r="R266" s="146"/>
      <c r="S266" s="132"/>
      <c r="T266" s="133"/>
      <c r="U266" s="132"/>
      <c r="V266" s="133"/>
      <c r="W266" s="132"/>
      <c r="X266" s="133"/>
      <c r="Y266" s="132"/>
      <c r="Z266" s="133"/>
      <c r="AA266" s="132"/>
      <c r="AB266" s="133"/>
      <c r="AI266" s="111">
        <f t="shared" si="20"/>
        <v>0</v>
      </c>
      <c r="AK266" s="382"/>
    </row>
    <row r="267" spans="1:37" ht="36.6" customHeight="1" thickBot="1" x14ac:dyDescent="0.75">
      <c r="A267" s="36"/>
      <c r="B267" s="345" t="s">
        <v>128</v>
      </c>
      <c r="C267" s="192" t="s">
        <v>945</v>
      </c>
      <c r="D267" s="195" t="s">
        <v>389</v>
      </c>
      <c r="E267" s="134"/>
      <c r="F267" s="134"/>
      <c r="G267" s="134"/>
      <c r="H267" s="134"/>
      <c r="I267" s="134"/>
      <c r="J267" s="134"/>
      <c r="K267" s="134"/>
      <c r="L267" s="134"/>
      <c r="M267" s="276"/>
      <c r="N267" s="276"/>
      <c r="O267" s="276"/>
      <c r="P267" s="276"/>
      <c r="Q267" s="276"/>
      <c r="R267" s="276"/>
      <c r="S267" s="115"/>
      <c r="T267" s="115"/>
      <c r="U267" s="115"/>
      <c r="V267" s="115"/>
      <c r="W267" s="115"/>
      <c r="X267" s="115"/>
      <c r="Y267" s="115"/>
      <c r="Z267" s="115"/>
      <c r="AA267" s="115"/>
      <c r="AB267" s="115"/>
      <c r="AC267" s="42"/>
      <c r="AD267" s="42"/>
      <c r="AE267" s="42"/>
      <c r="AF267" s="42"/>
      <c r="AG267" s="42"/>
      <c r="AH267" s="42"/>
      <c r="AI267" s="25">
        <f t="shared" si="20"/>
        <v>0</v>
      </c>
      <c r="AK267" s="395" t="str">
        <f>CONCATENATE(AJ284,AJ283,AJ282,AJ281,AJ280,AJ279,AJ278,AJ277,AJ276,AJ275,AJ274,AJ273,AJ272,AJ271,AJ270,AJ269,AJ268,AJ267)</f>
        <v/>
      </c>
    </row>
    <row r="268" spans="1:37" ht="36.6" customHeight="1" thickBot="1" x14ac:dyDescent="0.75">
      <c r="A268" s="36"/>
      <c r="B268" s="346"/>
      <c r="C268" s="193" t="s">
        <v>946</v>
      </c>
      <c r="D268" s="196" t="s">
        <v>390</v>
      </c>
      <c r="E268" s="135"/>
      <c r="F268" s="135"/>
      <c r="G268" s="135"/>
      <c r="H268" s="135"/>
      <c r="I268" s="135"/>
      <c r="J268" s="135"/>
      <c r="K268" s="135"/>
      <c r="L268" s="135"/>
      <c r="M268" s="140"/>
      <c r="N268" s="141"/>
      <c r="O268" s="140"/>
      <c r="P268" s="141"/>
      <c r="Q268" s="140"/>
      <c r="R268" s="140"/>
      <c r="S268" s="118"/>
      <c r="T268" s="119"/>
      <c r="U268" s="118"/>
      <c r="V268" s="119"/>
      <c r="W268" s="118"/>
      <c r="X268" s="119"/>
      <c r="Y268" s="118"/>
      <c r="Z268" s="119"/>
      <c r="AA268" s="118"/>
      <c r="AB268" s="119"/>
      <c r="AC268" s="17"/>
      <c r="AD268" s="17"/>
      <c r="AE268" s="17"/>
      <c r="AF268" s="17"/>
      <c r="AG268" s="17"/>
      <c r="AH268" s="17"/>
      <c r="AI268" s="25">
        <f t="shared" si="20"/>
        <v>0</v>
      </c>
      <c r="AK268" s="396"/>
    </row>
    <row r="269" spans="1:37" ht="36.6" customHeight="1" thickBot="1" x14ac:dyDescent="0.75">
      <c r="A269" s="36"/>
      <c r="B269" s="346"/>
      <c r="C269" s="193" t="s">
        <v>949</v>
      </c>
      <c r="D269" s="196" t="s">
        <v>391</v>
      </c>
      <c r="E269" s="135"/>
      <c r="F269" s="135"/>
      <c r="G269" s="135"/>
      <c r="H269" s="135"/>
      <c r="I269" s="135"/>
      <c r="J269" s="135"/>
      <c r="K269" s="135"/>
      <c r="L269" s="135"/>
      <c r="M269" s="141"/>
      <c r="N269" s="140"/>
      <c r="O269" s="141"/>
      <c r="P269" s="140"/>
      <c r="Q269" s="141"/>
      <c r="R269" s="140"/>
      <c r="S269" s="119"/>
      <c r="T269" s="118"/>
      <c r="U269" s="119"/>
      <c r="V269" s="118"/>
      <c r="W269" s="119"/>
      <c r="X269" s="118"/>
      <c r="Y269" s="119"/>
      <c r="Z269" s="118"/>
      <c r="AA269" s="119"/>
      <c r="AB269" s="118"/>
      <c r="AC269" s="17"/>
      <c r="AD269" s="17"/>
      <c r="AE269" s="17"/>
      <c r="AF269" s="17"/>
      <c r="AG269" s="17"/>
      <c r="AH269" s="17"/>
      <c r="AI269" s="25">
        <f t="shared" si="20"/>
        <v>0</v>
      </c>
      <c r="AK269" s="396"/>
    </row>
    <row r="270" spans="1:37" ht="36.6" customHeight="1" thickBot="1" x14ac:dyDescent="0.75">
      <c r="A270" s="36"/>
      <c r="B270" s="346"/>
      <c r="C270" s="193" t="s">
        <v>94</v>
      </c>
      <c r="D270" s="196" t="s">
        <v>392</v>
      </c>
      <c r="E270" s="135"/>
      <c r="F270" s="135"/>
      <c r="G270" s="135"/>
      <c r="H270" s="135"/>
      <c r="I270" s="135"/>
      <c r="J270" s="135"/>
      <c r="K270" s="135"/>
      <c r="L270" s="135"/>
      <c r="M270" s="141"/>
      <c r="N270" s="140"/>
      <c r="O270" s="141"/>
      <c r="P270" s="140"/>
      <c r="Q270" s="141"/>
      <c r="R270" s="140"/>
      <c r="S270" s="119"/>
      <c r="T270" s="118"/>
      <c r="U270" s="119"/>
      <c r="V270" s="118"/>
      <c r="W270" s="119"/>
      <c r="X270" s="118"/>
      <c r="Y270" s="119"/>
      <c r="Z270" s="118"/>
      <c r="AA270" s="119"/>
      <c r="AB270" s="118"/>
      <c r="AC270" s="17"/>
      <c r="AD270" s="17"/>
      <c r="AE270" s="17"/>
      <c r="AF270" s="17"/>
      <c r="AG270" s="17"/>
      <c r="AH270" s="17"/>
      <c r="AI270" s="25">
        <f t="shared" si="20"/>
        <v>0</v>
      </c>
      <c r="AK270" s="396"/>
    </row>
    <row r="271" spans="1:37" ht="36.6" customHeight="1" thickBot="1" x14ac:dyDescent="0.75">
      <c r="A271" s="36"/>
      <c r="B271" s="346"/>
      <c r="C271" s="193" t="s">
        <v>947</v>
      </c>
      <c r="D271" s="196" t="s">
        <v>393</v>
      </c>
      <c r="E271" s="135"/>
      <c r="F271" s="135"/>
      <c r="G271" s="135"/>
      <c r="H271" s="135"/>
      <c r="I271" s="135"/>
      <c r="J271" s="135"/>
      <c r="K271" s="135"/>
      <c r="L271" s="135"/>
      <c r="M271" s="140"/>
      <c r="N271" s="141"/>
      <c r="O271" s="140"/>
      <c r="P271" s="141"/>
      <c r="Q271" s="140"/>
      <c r="R271" s="141"/>
      <c r="S271" s="118"/>
      <c r="T271" s="119"/>
      <c r="U271" s="118"/>
      <c r="V271" s="119"/>
      <c r="W271" s="118"/>
      <c r="X271" s="119"/>
      <c r="Y271" s="118"/>
      <c r="Z271" s="119"/>
      <c r="AA271" s="118"/>
      <c r="AB271" s="119"/>
      <c r="AC271" s="17"/>
      <c r="AD271" s="17"/>
      <c r="AE271" s="17"/>
      <c r="AF271" s="17"/>
      <c r="AG271" s="17"/>
      <c r="AH271" s="17"/>
      <c r="AI271" s="25">
        <f t="shared" si="20"/>
        <v>0</v>
      </c>
      <c r="AK271" s="396"/>
    </row>
    <row r="272" spans="1:37" ht="36.6" customHeight="1" thickBot="1" x14ac:dyDescent="0.75">
      <c r="A272" s="36"/>
      <c r="B272" s="346"/>
      <c r="C272" s="193" t="s">
        <v>950</v>
      </c>
      <c r="D272" s="196" t="s">
        <v>394</v>
      </c>
      <c r="E272" s="135"/>
      <c r="F272" s="135"/>
      <c r="G272" s="135"/>
      <c r="H272" s="135"/>
      <c r="I272" s="135"/>
      <c r="J272" s="135"/>
      <c r="K272" s="135"/>
      <c r="L272" s="135"/>
      <c r="M272" s="141"/>
      <c r="N272" s="141"/>
      <c r="O272" s="141"/>
      <c r="P272" s="141"/>
      <c r="Q272" s="141"/>
      <c r="R272" s="141"/>
      <c r="S272" s="119"/>
      <c r="T272" s="119"/>
      <c r="U272" s="119"/>
      <c r="V272" s="119"/>
      <c r="W272" s="119"/>
      <c r="X272" s="119"/>
      <c r="Y272" s="119"/>
      <c r="Z272" s="119"/>
      <c r="AA272" s="119"/>
      <c r="AB272" s="119"/>
      <c r="AC272" s="17"/>
      <c r="AD272" s="17"/>
      <c r="AE272" s="17"/>
      <c r="AF272" s="17"/>
      <c r="AG272" s="17"/>
      <c r="AH272" s="17"/>
      <c r="AI272" s="25">
        <f t="shared" si="20"/>
        <v>0</v>
      </c>
      <c r="AK272" s="396"/>
    </row>
    <row r="273" spans="1:37" ht="36.6" customHeight="1" thickBot="1" x14ac:dyDescent="0.75">
      <c r="A273" s="36"/>
      <c r="B273" s="346"/>
      <c r="C273" s="193" t="s">
        <v>95</v>
      </c>
      <c r="D273" s="196" t="s">
        <v>395</v>
      </c>
      <c r="E273" s="135"/>
      <c r="F273" s="135"/>
      <c r="G273" s="135"/>
      <c r="H273" s="135"/>
      <c r="I273" s="135"/>
      <c r="J273" s="135"/>
      <c r="K273" s="135"/>
      <c r="L273" s="135"/>
      <c r="M273" s="141"/>
      <c r="N273" s="141"/>
      <c r="O273" s="141"/>
      <c r="P273" s="141"/>
      <c r="Q273" s="141"/>
      <c r="R273" s="141"/>
      <c r="S273" s="119"/>
      <c r="T273" s="119"/>
      <c r="U273" s="119"/>
      <c r="V273" s="119"/>
      <c r="W273" s="119"/>
      <c r="X273" s="119"/>
      <c r="Y273" s="119"/>
      <c r="Z273" s="119"/>
      <c r="AA273" s="119"/>
      <c r="AB273" s="119"/>
      <c r="AC273" s="17"/>
      <c r="AD273" s="17"/>
      <c r="AE273" s="17"/>
      <c r="AF273" s="17"/>
      <c r="AG273" s="17"/>
      <c r="AH273" s="17"/>
      <c r="AI273" s="25">
        <f t="shared" si="20"/>
        <v>0</v>
      </c>
      <c r="AK273" s="396"/>
    </row>
    <row r="274" spans="1:37" ht="36.6" customHeight="1" thickBot="1" x14ac:dyDescent="0.75">
      <c r="A274" s="36"/>
      <c r="B274" s="346"/>
      <c r="C274" s="193" t="s">
        <v>96</v>
      </c>
      <c r="D274" s="196" t="s">
        <v>396</v>
      </c>
      <c r="E274" s="135"/>
      <c r="F274" s="135"/>
      <c r="G274" s="135"/>
      <c r="H274" s="135"/>
      <c r="I274" s="135"/>
      <c r="J274" s="135"/>
      <c r="K274" s="135"/>
      <c r="L274" s="135"/>
      <c r="M274" s="141"/>
      <c r="N274" s="141"/>
      <c r="O274" s="141"/>
      <c r="P274" s="141"/>
      <c r="Q274" s="141"/>
      <c r="R274" s="141"/>
      <c r="S274" s="119"/>
      <c r="T274" s="119"/>
      <c r="U274" s="119"/>
      <c r="V274" s="119"/>
      <c r="W274" s="119"/>
      <c r="X274" s="119"/>
      <c r="Y274" s="119"/>
      <c r="Z274" s="119"/>
      <c r="AA274" s="119"/>
      <c r="AB274" s="119"/>
      <c r="AC274" s="17"/>
      <c r="AD274" s="17"/>
      <c r="AE274" s="17"/>
      <c r="AF274" s="17"/>
      <c r="AG274" s="17"/>
      <c r="AH274" s="17"/>
      <c r="AI274" s="25">
        <f t="shared" si="20"/>
        <v>0</v>
      </c>
      <c r="AK274" s="396"/>
    </row>
    <row r="275" spans="1:37" ht="36.6" customHeight="1" thickBot="1" x14ac:dyDescent="0.75">
      <c r="A275" s="36"/>
      <c r="B275" s="347"/>
      <c r="C275" s="194" t="s">
        <v>948</v>
      </c>
      <c r="D275" s="198" t="s">
        <v>397</v>
      </c>
      <c r="E275" s="136"/>
      <c r="F275" s="136"/>
      <c r="G275" s="136"/>
      <c r="H275" s="136"/>
      <c r="I275" s="136"/>
      <c r="J275" s="136"/>
      <c r="K275" s="136"/>
      <c r="L275" s="136"/>
      <c r="M275" s="142"/>
      <c r="N275" s="143"/>
      <c r="O275" s="142"/>
      <c r="P275" s="143"/>
      <c r="Q275" s="142"/>
      <c r="R275" s="143"/>
      <c r="S275" s="124"/>
      <c r="T275" s="125"/>
      <c r="U275" s="124"/>
      <c r="V275" s="125"/>
      <c r="W275" s="124"/>
      <c r="X275" s="125"/>
      <c r="Y275" s="124"/>
      <c r="Z275" s="125"/>
      <c r="AA275" s="124"/>
      <c r="AB275" s="125"/>
      <c r="AC275" s="43"/>
      <c r="AD275" s="43"/>
      <c r="AE275" s="43"/>
      <c r="AF275" s="43"/>
      <c r="AG275" s="43"/>
      <c r="AH275" s="43"/>
      <c r="AI275" s="54">
        <f t="shared" si="20"/>
        <v>0</v>
      </c>
      <c r="AK275" s="396"/>
    </row>
    <row r="276" spans="1:37" ht="36.6" customHeight="1" thickBot="1" x14ac:dyDescent="0.75">
      <c r="A276" s="36"/>
      <c r="B276" s="345" t="s">
        <v>129</v>
      </c>
      <c r="C276" s="192" t="s">
        <v>945</v>
      </c>
      <c r="D276" s="195" t="s">
        <v>398</v>
      </c>
      <c r="E276" s="134"/>
      <c r="F276" s="134"/>
      <c r="G276" s="134"/>
      <c r="H276" s="134"/>
      <c r="I276" s="134"/>
      <c r="J276" s="134"/>
      <c r="K276" s="134"/>
      <c r="L276" s="134"/>
      <c r="M276" s="276"/>
      <c r="N276" s="276"/>
      <c r="O276" s="276"/>
      <c r="P276" s="276"/>
      <c r="Q276" s="276"/>
      <c r="R276" s="276"/>
      <c r="S276" s="115"/>
      <c r="T276" s="115"/>
      <c r="U276" s="115"/>
      <c r="V276" s="115"/>
      <c r="W276" s="115"/>
      <c r="X276" s="115"/>
      <c r="Y276" s="115"/>
      <c r="Z276" s="115"/>
      <c r="AA276" s="115"/>
      <c r="AB276" s="115"/>
      <c r="AC276" s="42"/>
      <c r="AD276" s="42"/>
      <c r="AE276" s="42"/>
      <c r="AF276" s="42"/>
      <c r="AG276" s="42"/>
      <c r="AH276" s="42"/>
      <c r="AI276" s="25">
        <f t="shared" si="20"/>
        <v>0</v>
      </c>
      <c r="AK276" s="396"/>
    </row>
    <row r="277" spans="1:37" ht="36.6" customHeight="1" thickBot="1" x14ac:dyDescent="0.75">
      <c r="A277" s="36"/>
      <c r="B277" s="346"/>
      <c r="C277" s="193" t="s">
        <v>946</v>
      </c>
      <c r="D277" s="196" t="s">
        <v>399</v>
      </c>
      <c r="E277" s="135"/>
      <c r="F277" s="135"/>
      <c r="G277" s="135"/>
      <c r="H277" s="135"/>
      <c r="I277" s="135"/>
      <c r="J277" s="135"/>
      <c r="K277" s="135"/>
      <c r="L277" s="135"/>
      <c r="M277" s="140"/>
      <c r="N277" s="141"/>
      <c r="O277" s="140"/>
      <c r="P277" s="141"/>
      <c r="Q277" s="140"/>
      <c r="R277" s="140"/>
      <c r="S277" s="118"/>
      <c r="T277" s="119"/>
      <c r="U277" s="118"/>
      <c r="V277" s="119"/>
      <c r="W277" s="118"/>
      <c r="X277" s="119"/>
      <c r="Y277" s="118"/>
      <c r="Z277" s="119"/>
      <c r="AA277" s="118"/>
      <c r="AB277" s="119"/>
      <c r="AC277" s="17"/>
      <c r="AD277" s="17"/>
      <c r="AE277" s="17"/>
      <c r="AF277" s="17"/>
      <c r="AG277" s="17"/>
      <c r="AH277" s="17"/>
      <c r="AI277" s="25">
        <f t="shared" si="20"/>
        <v>0</v>
      </c>
      <c r="AK277" s="396"/>
    </row>
    <row r="278" spans="1:37" ht="36.6" customHeight="1" thickBot="1" x14ac:dyDescent="0.75">
      <c r="A278" s="36"/>
      <c r="B278" s="346"/>
      <c r="C278" s="193" t="s">
        <v>949</v>
      </c>
      <c r="D278" s="196" t="s">
        <v>400</v>
      </c>
      <c r="E278" s="135"/>
      <c r="F278" s="135"/>
      <c r="G278" s="135"/>
      <c r="H278" s="135"/>
      <c r="I278" s="135"/>
      <c r="J278" s="135"/>
      <c r="K278" s="135"/>
      <c r="L278" s="135"/>
      <c r="M278" s="141"/>
      <c r="N278" s="140"/>
      <c r="O278" s="141"/>
      <c r="P278" s="140"/>
      <c r="Q278" s="141"/>
      <c r="R278" s="140"/>
      <c r="S278" s="119"/>
      <c r="T278" s="118"/>
      <c r="U278" s="119"/>
      <c r="V278" s="118"/>
      <c r="W278" s="119"/>
      <c r="X278" s="118"/>
      <c r="Y278" s="119"/>
      <c r="Z278" s="118"/>
      <c r="AA278" s="119"/>
      <c r="AB278" s="118"/>
      <c r="AC278" s="17"/>
      <c r="AD278" s="17"/>
      <c r="AE278" s="17"/>
      <c r="AF278" s="17"/>
      <c r="AG278" s="17"/>
      <c r="AH278" s="17"/>
      <c r="AI278" s="25">
        <f t="shared" si="20"/>
        <v>0</v>
      </c>
      <c r="AK278" s="396"/>
    </row>
    <row r="279" spans="1:37" ht="36.6" customHeight="1" thickBot="1" x14ac:dyDescent="0.75">
      <c r="A279" s="36"/>
      <c r="B279" s="346"/>
      <c r="C279" s="193" t="s">
        <v>94</v>
      </c>
      <c r="D279" s="196" t="s">
        <v>401</v>
      </c>
      <c r="E279" s="135"/>
      <c r="F279" s="135"/>
      <c r="G279" s="135"/>
      <c r="H279" s="135"/>
      <c r="I279" s="135"/>
      <c r="J279" s="135"/>
      <c r="K279" s="135"/>
      <c r="L279" s="135"/>
      <c r="M279" s="141"/>
      <c r="N279" s="140"/>
      <c r="O279" s="141"/>
      <c r="P279" s="140"/>
      <c r="Q279" s="141"/>
      <c r="R279" s="140"/>
      <c r="S279" s="119"/>
      <c r="T279" s="118"/>
      <c r="U279" s="119"/>
      <c r="V279" s="118"/>
      <c r="W279" s="119"/>
      <c r="X279" s="118"/>
      <c r="Y279" s="119"/>
      <c r="Z279" s="118"/>
      <c r="AA279" s="119"/>
      <c r="AB279" s="118"/>
      <c r="AC279" s="17"/>
      <c r="AD279" s="17"/>
      <c r="AE279" s="17"/>
      <c r="AF279" s="17"/>
      <c r="AG279" s="17"/>
      <c r="AH279" s="17"/>
      <c r="AI279" s="25">
        <f t="shared" si="20"/>
        <v>0</v>
      </c>
      <c r="AK279" s="396"/>
    </row>
    <row r="280" spans="1:37" ht="36.6" customHeight="1" thickBot="1" x14ac:dyDescent="0.75">
      <c r="A280" s="36"/>
      <c r="B280" s="346"/>
      <c r="C280" s="193" t="s">
        <v>947</v>
      </c>
      <c r="D280" s="196" t="s">
        <v>402</v>
      </c>
      <c r="E280" s="135"/>
      <c r="F280" s="135"/>
      <c r="G280" s="135"/>
      <c r="H280" s="135"/>
      <c r="I280" s="135"/>
      <c r="J280" s="135"/>
      <c r="K280" s="135"/>
      <c r="L280" s="135"/>
      <c r="M280" s="140"/>
      <c r="N280" s="141"/>
      <c r="O280" s="140"/>
      <c r="P280" s="141"/>
      <c r="Q280" s="140"/>
      <c r="R280" s="141"/>
      <c r="S280" s="118"/>
      <c r="T280" s="119"/>
      <c r="U280" s="118"/>
      <c r="V280" s="119"/>
      <c r="W280" s="118"/>
      <c r="X280" s="119"/>
      <c r="Y280" s="118"/>
      <c r="Z280" s="119"/>
      <c r="AA280" s="118"/>
      <c r="AB280" s="119"/>
      <c r="AC280" s="17"/>
      <c r="AD280" s="17"/>
      <c r="AE280" s="17"/>
      <c r="AF280" s="17"/>
      <c r="AG280" s="17"/>
      <c r="AH280" s="17"/>
      <c r="AI280" s="25">
        <f t="shared" si="20"/>
        <v>0</v>
      </c>
      <c r="AK280" s="396"/>
    </row>
    <row r="281" spans="1:37" ht="36.6" customHeight="1" thickBot="1" x14ac:dyDescent="0.75">
      <c r="A281" s="36"/>
      <c r="B281" s="346"/>
      <c r="C281" s="193" t="s">
        <v>950</v>
      </c>
      <c r="D281" s="196" t="s">
        <v>403</v>
      </c>
      <c r="E281" s="135"/>
      <c r="F281" s="135"/>
      <c r="G281" s="135"/>
      <c r="H281" s="135"/>
      <c r="I281" s="135"/>
      <c r="J281" s="135"/>
      <c r="K281" s="135"/>
      <c r="L281" s="135"/>
      <c r="M281" s="141"/>
      <c r="N281" s="141"/>
      <c r="O281" s="141"/>
      <c r="P281" s="141"/>
      <c r="Q281" s="141"/>
      <c r="R281" s="141"/>
      <c r="S281" s="119"/>
      <c r="T281" s="119"/>
      <c r="U281" s="119"/>
      <c r="V281" s="119"/>
      <c r="W281" s="119"/>
      <c r="X281" s="119"/>
      <c r="Y281" s="119"/>
      <c r="Z281" s="119"/>
      <c r="AA281" s="119"/>
      <c r="AB281" s="119"/>
      <c r="AC281" s="17"/>
      <c r="AD281" s="17"/>
      <c r="AE281" s="17"/>
      <c r="AF281" s="17"/>
      <c r="AG281" s="17"/>
      <c r="AH281" s="17"/>
      <c r="AI281" s="25">
        <f t="shared" si="20"/>
        <v>0</v>
      </c>
      <c r="AK281" s="396"/>
    </row>
    <row r="282" spans="1:37" ht="36.6" customHeight="1" thickBot="1" x14ac:dyDescent="0.75">
      <c r="A282" s="36"/>
      <c r="B282" s="346"/>
      <c r="C282" s="193" t="s">
        <v>95</v>
      </c>
      <c r="D282" s="196" t="s">
        <v>404</v>
      </c>
      <c r="E282" s="135"/>
      <c r="F282" s="135"/>
      <c r="G282" s="135"/>
      <c r="H282" s="135"/>
      <c r="I282" s="135"/>
      <c r="J282" s="135"/>
      <c r="K282" s="135"/>
      <c r="L282" s="135"/>
      <c r="M282" s="141"/>
      <c r="N282" s="141"/>
      <c r="O282" s="141"/>
      <c r="P282" s="141"/>
      <c r="Q282" s="141"/>
      <c r="R282" s="141"/>
      <c r="S282" s="119"/>
      <c r="T282" s="119"/>
      <c r="U282" s="119"/>
      <c r="V282" s="119"/>
      <c r="W282" s="119"/>
      <c r="X282" s="119"/>
      <c r="Y282" s="119"/>
      <c r="Z282" s="119"/>
      <c r="AA282" s="119"/>
      <c r="AB282" s="119"/>
      <c r="AC282" s="17"/>
      <c r="AD282" s="17"/>
      <c r="AE282" s="17"/>
      <c r="AF282" s="17"/>
      <c r="AG282" s="17"/>
      <c r="AH282" s="17"/>
      <c r="AI282" s="25">
        <f t="shared" si="20"/>
        <v>0</v>
      </c>
      <c r="AK282" s="396"/>
    </row>
    <row r="283" spans="1:37" ht="36.6" customHeight="1" thickBot="1" x14ac:dyDescent="0.75">
      <c r="A283" s="36"/>
      <c r="B283" s="346"/>
      <c r="C283" s="193" t="s">
        <v>96</v>
      </c>
      <c r="D283" s="196" t="s">
        <v>405</v>
      </c>
      <c r="E283" s="135"/>
      <c r="F283" s="135"/>
      <c r="G283" s="135"/>
      <c r="H283" s="135"/>
      <c r="I283" s="135"/>
      <c r="J283" s="135"/>
      <c r="K283" s="135"/>
      <c r="L283" s="135"/>
      <c r="M283" s="141"/>
      <c r="N283" s="141"/>
      <c r="O283" s="141"/>
      <c r="P283" s="141"/>
      <c r="Q283" s="141"/>
      <c r="R283" s="141"/>
      <c r="S283" s="119"/>
      <c r="T283" s="119"/>
      <c r="U283" s="119"/>
      <c r="V283" s="119"/>
      <c r="W283" s="119"/>
      <c r="X283" s="119"/>
      <c r="Y283" s="119"/>
      <c r="Z283" s="119"/>
      <c r="AA283" s="119"/>
      <c r="AB283" s="119"/>
      <c r="AC283" s="17"/>
      <c r="AD283" s="17"/>
      <c r="AE283" s="17"/>
      <c r="AF283" s="17"/>
      <c r="AG283" s="17"/>
      <c r="AH283" s="17"/>
      <c r="AI283" s="25">
        <f t="shared" si="20"/>
        <v>0</v>
      </c>
      <c r="AK283" s="396"/>
    </row>
    <row r="284" spans="1:37" ht="36.6" customHeight="1" thickBot="1" x14ac:dyDescent="0.75">
      <c r="A284" s="36"/>
      <c r="B284" s="347"/>
      <c r="C284" s="194" t="s">
        <v>948</v>
      </c>
      <c r="D284" s="197" t="s">
        <v>406</v>
      </c>
      <c r="E284" s="136"/>
      <c r="F284" s="136"/>
      <c r="G284" s="136"/>
      <c r="H284" s="136"/>
      <c r="I284" s="136"/>
      <c r="J284" s="136"/>
      <c r="K284" s="136"/>
      <c r="L284" s="136"/>
      <c r="M284" s="142"/>
      <c r="N284" s="143"/>
      <c r="O284" s="142"/>
      <c r="P284" s="143"/>
      <c r="Q284" s="142"/>
      <c r="R284" s="143"/>
      <c r="S284" s="124"/>
      <c r="T284" s="125"/>
      <c r="U284" s="124"/>
      <c r="V284" s="125"/>
      <c r="W284" s="124"/>
      <c r="X284" s="125"/>
      <c r="Y284" s="124"/>
      <c r="Z284" s="125"/>
      <c r="AA284" s="124"/>
      <c r="AB284" s="125"/>
      <c r="AC284" s="43"/>
      <c r="AD284" s="43"/>
      <c r="AE284" s="43"/>
      <c r="AF284" s="43"/>
      <c r="AG284" s="43"/>
      <c r="AH284" s="43"/>
      <c r="AI284" s="54">
        <f t="shared" si="20"/>
        <v>0</v>
      </c>
      <c r="AK284" s="397"/>
    </row>
    <row r="285" spans="1:37" ht="36.6" customHeight="1" thickBot="1" x14ac:dyDescent="0.75">
      <c r="A285" s="36"/>
      <c r="B285" s="345" t="s">
        <v>130</v>
      </c>
      <c r="C285" s="192" t="s">
        <v>945</v>
      </c>
      <c r="D285" s="199" t="s">
        <v>407</v>
      </c>
      <c r="E285" s="134"/>
      <c r="F285" s="134"/>
      <c r="G285" s="134"/>
      <c r="H285" s="134"/>
      <c r="I285" s="134"/>
      <c r="J285" s="134"/>
      <c r="K285" s="134"/>
      <c r="L285" s="134"/>
      <c r="M285" s="276"/>
      <c r="N285" s="276"/>
      <c r="O285" s="276"/>
      <c r="P285" s="276"/>
      <c r="Q285" s="276"/>
      <c r="R285" s="276"/>
      <c r="S285" s="115"/>
      <c r="T285" s="115"/>
      <c r="U285" s="115"/>
      <c r="V285" s="115"/>
      <c r="W285" s="115"/>
      <c r="X285" s="115"/>
      <c r="Y285" s="115"/>
      <c r="Z285" s="115"/>
      <c r="AA285" s="115"/>
      <c r="AB285" s="115"/>
      <c r="AC285" s="42"/>
      <c r="AD285" s="42"/>
      <c r="AE285" s="42"/>
      <c r="AF285" s="42"/>
      <c r="AG285" s="42"/>
      <c r="AH285" s="42"/>
      <c r="AI285" s="25">
        <f t="shared" si="20"/>
        <v>0</v>
      </c>
      <c r="AJ285" s="163"/>
      <c r="AK285" s="380" t="str">
        <f>CONCATENATE(AJ285,AJ286,AJ287,AJ288,AJ289,AJ290,AJ291,AJ292,AJ293,AJ294,AJ295,AJ296,AJ297,AJ298,AJ299,AJ300,AJ301,AJ302,AJ303,AJ304,AJ305,AJ306,AJ307,AJ308,AJ309,AJ310,AJ311,AJ312,AJ313,AJ314,AJ315,AJ316,AJ317,AJ318,AJ319,AJ320)</f>
        <v/>
      </c>
    </row>
    <row r="286" spans="1:37" ht="36.6" customHeight="1" thickBot="1" x14ac:dyDescent="0.75">
      <c r="A286" s="36"/>
      <c r="B286" s="346"/>
      <c r="C286" s="193" t="s">
        <v>946</v>
      </c>
      <c r="D286" s="196" t="s">
        <v>408</v>
      </c>
      <c r="E286" s="135"/>
      <c r="F286" s="135"/>
      <c r="G286" s="135"/>
      <c r="H286" s="135"/>
      <c r="I286" s="135"/>
      <c r="J286" s="135"/>
      <c r="K286" s="135"/>
      <c r="L286" s="135"/>
      <c r="M286" s="140"/>
      <c r="N286" s="141"/>
      <c r="O286" s="140"/>
      <c r="P286" s="141"/>
      <c r="Q286" s="140"/>
      <c r="R286" s="140"/>
      <c r="S286" s="118"/>
      <c r="T286" s="119"/>
      <c r="U286" s="118"/>
      <c r="V286" s="119"/>
      <c r="W286" s="118"/>
      <c r="X286" s="119"/>
      <c r="Y286" s="118"/>
      <c r="Z286" s="119"/>
      <c r="AA286" s="118"/>
      <c r="AB286" s="119"/>
      <c r="AC286" s="17"/>
      <c r="AD286" s="17"/>
      <c r="AE286" s="17"/>
      <c r="AF286" s="17"/>
      <c r="AG286" s="17"/>
      <c r="AH286" s="17"/>
      <c r="AI286" s="25">
        <f t="shared" si="20"/>
        <v>0</v>
      </c>
      <c r="AJ286" s="164"/>
      <c r="AK286" s="381"/>
    </row>
    <row r="287" spans="1:37" ht="36.6" customHeight="1" thickBot="1" x14ac:dyDescent="0.75">
      <c r="A287" s="36"/>
      <c r="B287" s="346"/>
      <c r="C287" s="193" t="s">
        <v>949</v>
      </c>
      <c r="D287" s="196" t="s">
        <v>409</v>
      </c>
      <c r="E287" s="135"/>
      <c r="F287" s="135"/>
      <c r="G287" s="135"/>
      <c r="H287" s="135"/>
      <c r="I287" s="135"/>
      <c r="J287" s="135"/>
      <c r="K287" s="135"/>
      <c r="L287" s="135"/>
      <c r="M287" s="141"/>
      <c r="N287" s="140"/>
      <c r="O287" s="141"/>
      <c r="P287" s="140"/>
      <c r="Q287" s="141"/>
      <c r="R287" s="140"/>
      <c r="S287" s="119"/>
      <c r="T287" s="118"/>
      <c r="U287" s="119"/>
      <c r="V287" s="118"/>
      <c r="W287" s="119"/>
      <c r="X287" s="118"/>
      <c r="Y287" s="119"/>
      <c r="Z287" s="118"/>
      <c r="AA287" s="119"/>
      <c r="AB287" s="118"/>
      <c r="AC287" s="17"/>
      <c r="AD287" s="17"/>
      <c r="AE287" s="17"/>
      <c r="AF287" s="17"/>
      <c r="AG287" s="17"/>
      <c r="AH287" s="17"/>
      <c r="AI287" s="25">
        <f t="shared" si="20"/>
        <v>0</v>
      </c>
      <c r="AJ287" s="164"/>
      <c r="AK287" s="381"/>
    </row>
    <row r="288" spans="1:37" ht="36.6" customHeight="1" thickBot="1" x14ac:dyDescent="0.75">
      <c r="A288" s="36"/>
      <c r="B288" s="346"/>
      <c r="C288" s="193" t="s">
        <v>94</v>
      </c>
      <c r="D288" s="196" t="s">
        <v>410</v>
      </c>
      <c r="E288" s="135"/>
      <c r="F288" s="135"/>
      <c r="G288" s="135"/>
      <c r="H288" s="135"/>
      <c r="I288" s="135"/>
      <c r="J288" s="135"/>
      <c r="K288" s="135"/>
      <c r="L288" s="135"/>
      <c r="M288" s="141"/>
      <c r="N288" s="140"/>
      <c r="O288" s="141"/>
      <c r="P288" s="140"/>
      <c r="Q288" s="141"/>
      <c r="R288" s="140"/>
      <c r="S288" s="119"/>
      <c r="T288" s="118"/>
      <c r="U288" s="119"/>
      <c r="V288" s="118"/>
      <c r="W288" s="119"/>
      <c r="X288" s="118"/>
      <c r="Y288" s="119"/>
      <c r="Z288" s="118"/>
      <c r="AA288" s="119"/>
      <c r="AB288" s="118"/>
      <c r="AC288" s="17"/>
      <c r="AD288" s="17"/>
      <c r="AE288" s="17"/>
      <c r="AF288" s="17"/>
      <c r="AG288" s="17"/>
      <c r="AH288" s="17"/>
      <c r="AI288" s="25">
        <f t="shared" si="20"/>
        <v>0</v>
      </c>
      <c r="AJ288" s="164"/>
      <c r="AK288" s="381"/>
    </row>
    <row r="289" spans="1:37" ht="36.6" customHeight="1" thickBot="1" x14ac:dyDescent="0.75">
      <c r="A289" s="36"/>
      <c r="B289" s="346"/>
      <c r="C289" s="193" t="s">
        <v>947</v>
      </c>
      <c r="D289" s="196" t="s">
        <v>411</v>
      </c>
      <c r="E289" s="135"/>
      <c r="F289" s="135"/>
      <c r="G289" s="135"/>
      <c r="H289" s="135"/>
      <c r="I289" s="135"/>
      <c r="J289" s="135"/>
      <c r="K289" s="135"/>
      <c r="L289" s="135"/>
      <c r="M289" s="140"/>
      <c r="N289" s="141"/>
      <c r="O289" s="140"/>
      <c r="P289" s="141"/>
      <c r="Q289" s="140"/>
      <c r="R289" s="141"/>
      <c r="S289" s="118"/>
      <c r="T289" s="119"/>
      <c r="U289" s="118"/>
      <c r="V289" s="119"/>
      <c r="W289" s="118"/>
      <c r="X289" s="119"/>
      <c r="Y289" s="118"/>
      <c r="Z289" s="119"/>
      <c r="AA289" s="118"/>
      <c r="AB289" s="119"/>
      <c r="AC289" s="17"/>
      <c r="AD289" s="17"/>
      <c r="AE289" s="17"/>
      <c r="AF289" s="17"/>
      <c r="AG289" s="17"/>
      <c r="AH289" s="17"/>
      <c r="AI289" s="25">
        <f t="shared" si="20"/>
        <v>0</v>
      </c>
      <c r="AJ289" s="164"/>
      <c r="AK289" s="381"/>
    </row>
    <row r="290" spans="1:37" ht="36.6" customHeight="1" thickBot="1" x14ac:dyDescent="0.75">
      <c r="A290" s="36"/>
      <c r="B290" s="346"/>
      <c r="C290" s="193" t="s">
        <v>950</v>
      </c>
      <c r="D290" s="196" t="s">
        <v>412</v>
      </c>
      <c r="E290" s="135"/>
      <c r="F290" s="135"/>
      <c r="G290" s="135"/>
      <c r="H290" s="135"/>
      <c r="I290" s="135"/>
      <c r="J290" s="135"/>
      <c r="K290" s="135"/>
      <c r="L290" s="135"/>
      <c r="M290" s="141"/>
      <c r="N290" s="141"/>
      <c r="O290" s="141"/>
      <c r="P290" s="141"/>
      <c r="Q290" s="141"/>
      <c r="R290" s="141"/>
      <c r="S290" s="119"/>
      <c r="T290" s="119"/>
      <c r="U290" s="119"/>
      <c r="V290" s="119"/>
      <c r="W290" s="119"/>
      <c r="X290" s="119"/>
      <c r="Y290" s="119"/>
      <c r="Z290" s="119"/>
      <c r="AA290" s="119"/>
      <c r="AB290" s="119"/>
      <c r="AC290" s="17"/>
      <c r="AD290" s="17"/>
      <c r="AE290" s="17"/>
      <c r="AF290" s="17"/>
      <c r="AG290" s="17"/>
      <c r="AH290" s="17"/>
      <c r="AI290" s="25">
        <f t="shared" si="20"/>
        <v>0</v>
      </c>
      <c r="AJ290" s="164"/>
      <c r="AK290" s="381"/>
    </row>
    <row r="291" spans="1:37" ht="36.6" customHeight="1" thickBot="1" x14ac:dyDescent="0.75">
      <c r="A291" s="36"/>
      <c r="B291" s="346"/>
      <c r="C291" s="193" t="s">
        <v>95</v>
      </c>
      <c r="D291" s="196" t="s">
        <v>413</v>
      </c>
      <c r="E291" s="135"/>
      <c r="F291" s="135"/>
      <c r="G291" s="135"/>
      <c r="H291" s="135"/>
      <c r="I291" s="135"/>
      <c r="J291" s="135"/>
      <c r="K291" s="135"/>
      <c r="L291" s="135"/>
      <c r="M291" s="141"/>
      <c r="N291" s="141"/>
      <c r="O291" s="141"/>
      <c r="P291" s="141"/>
      <c r="Q291" s="141"/>
      <c r="R291" s="141"/>
      <c r="S291" s="119"/>
      <c r="T291" s="119"/>
      <c r="U291" s="119"/>
      <c r="V291" s="119"/>
      <c r="W291" s="119"/>
      <c r="X291" s="119"/>
      <c r="Y291" s="119"/>
      <c r="Z291" s="119"/>
      <c r="AA291" s="119"/>
      <c r="AB291" s="119"/>
      <c r="AC291" s="17"/>
      <c r="AD291" s="17"/>
      <c r="AE291" s="17"/>
      <c r="AF291" s="17"/>
      <c r="AG291" s="17"/>
      <c r="AH291" s="17"/>
      <c r="AI291" s="25">
        <f t="shared" si="20"/>
        <v>0</v>
      </c>
      <c r="AJ291" s="164"/>
      <c r="AK291" s="381"/>
    </row>
    <row r="292" spans="1:37" ht="36.6" customHeight="1" thickBot="1" x14ac:dyDescent="0.75">
      <c r="A292" s="36"/>
      <c r="B292" s="346"/>
      <c r="C292" s="193" t="s">
        <v>96</v>
      </c>
      <c r="D292" s="196" t="s">
        <v>414</v>
      </c>
      <c r="E292" s="135"/>
      <c r="F292" s="135"/>
      <c r="G292" s="135"/>
      <c r="H292" s="135"/>
      <c r="I292" s="135"/>
      <c r="J292" s="135"/>
      <c r="K292" s="135"/>
      <c r="L292" s="135"/>
      <c r="M292" s="141"/>
      <c r="N292" s="141"/>
      <c r="O292" s="141"/>
      <c r="P292" s="141"/>
      <c r="Q292" s="141"/>
      <c r="R292" s="141"/>
      <c r="S292" s="119"/>
      <c r="T292" s="119"/>
      <c r="U292" s="119"/>
      <c r="V292" s="119"/>
      <c r="W292" s="119"/>
      <c r="X292" s="119"/>
      <c r="Y292" s="119"/>
      <c r="Z292" s="119"/>
      <c r="AA292" s="119"/>
      <c r="AB292" s="119"/>
      <c r="AC292" s="17"/>
      <c r="AD292" s="17"/>
      <c r="AE292" s="17"/>
      <c r="AF292" s="17"/>
      <c r="AG292" s="17"/>
      <c r="AH292" s="17"/>
      <c r="AI292" s="25">
        <f t="shared" si="20"/>
        <v>0</v>
      </c>
      <c r="AJ292" s="164"/>
      <c r="AK292" s="381"/>
    </row>
    <row r="293" spans="1:37" ht="36.6" customHeight="1" thickBot="1" x14ac:dyDescent="0.75">
      <c r="A293" s="36"/>
      <c r="B293" s="347"/>
      <c r="C293" s="194" t="s">
        <v>948</v>
      </c>
      <c r="D293" s="197" t="s">
        <v>415</v>
      </c>
      <c r="E293" s="136"/>
      <c r="F293" s="136"/>
      <c r="G293" s="136"/>
      <c r="H293" s="136"/>
      <c r="I293" s="136"/>
      <c r="J293" s="136"/>
      <c r="K293" s="136"/>
      <c r="L293" s="136"/>
      <c r="M293" s="142"/>
      <c r="N293" s="143"/>
      <c r="O293" s="142"/>
      <c r="P293" s="143"/>
      <c r="Q293" s="142"/>
      <c r="R293" s="143"/>
      <c r="S293" s="124"/>
      <c r="T293" s="125"/>
      <c r="U293" s="124"/>
      <c r="V293" s="125"/>
      <c r="W293" s="124"/>
      <c r="X293" s="125"/>
      <c r="Y293" s="124"/>
      <c r="Z293" s="125"/>
      <c r="AA293" s="124"/>
      <c r="AB293" s="125"/>
      <c r="AC293" s="43"/>
      <c r="AD293" s="43"/>
      <c r="AE293" s="43"/>
      <c r="AF293" s="43"/>
      <c r="AG293" s="43"/>
      <c r="AH293" s="43"/>
      <c r="AI293" s="54">
        <f t="shared" si="20"/>
        <v>0</v>
      </c>
      <c r="AJ293" s="164"/>
      <c r="AK293" s="381"/>
    </row>
    <row r="294" spans="1:37" ht="36.6" customHeight="1" thickBot="1" x14ac:dyDescent="0.75">
      <c r="A294" s="36"/>
      <c r="B294" s="367" t="s">
        <v>131</v>
      </c>
      <c r="C294" s="148" t="s">
        <v>945</v>
      </c>
      <c r="D294" s="160" t="s">
        <v>416</v>
      </c>
      <c r="E294" s="134"/>
      <c r="F294" s="134"/>
      <c r="G294" s="134"/>
      <c r="H294" s="134"/>
      <c r="I294" s="134"/>
      <c r="J294" s="134"/>
      <c r="K294" s="134"/>
      <c r="L294" s="134"/>
      <c r="M294" s="276"/>
      <c r="N294" s="276"/>
      <c r="O294" s="276"/>
      <c r="P294" s="276"/>
      <c r="Q294" s="276"/>
      <c r="R294" s="276"/>
      <c r="S294" s="115"/>
      <c r="T294" s="115"/>
      <c r="U294" s="115"/>
      <c r="V294" s="115"/>
      <c r="W294" s="115"/>
      <c r="X294" s="115"/>
      <c r="Y294" s="115"/>
      <c r="Z294" s="115"/>
      <c r="AA294" s="115"/>
      <c r="AB294" s="115"/>
      <c r="AC294" s="42"/>
      <c r="AD294" s="42"/>
      <c r="AE294" s="42"/>
      <c r="AF294" s="42"/>
      <c r="AG294" s="42"/>
      <c r="AH294" s="42"/>
      <c r="AI294" s="25">
        <f t="shared" si="20"/>
        <v>0</v>
      </c>
      <c r="AJ294" s="164"/>
      <c r="AK294" s="381"/>
    </row>
    <row r="295" spans="1:37" ht="36.6" customHeight="1" thickBot="1" x14ac:dyDescent="0.75">
      <c r="A295" s="36"/>
      <c r="B295" s="368"/>
      <c r="C295" s="149" t="s">
        <v>946</v>
      </c>
      <c r="D295" s="158" t="s">
        <v>417</v>
      </c>
      <c r="E295" s="135"/>
      <c r="F295" s="135"/>
      <c r="G295" s="135"/>
      <c r="H295" s="135"/>
      <c r="I295" s="135"/>
      <c r="J295" s="135"/>
      <c r="K295" s="135"/>
      <c r="L295" s="135"/>
      <c r="M295" s="140"/>
      <c r="N295" s="141"/>
      <c r="O295" s="140"/>
      <c r="P295" s="141"/>
      <c r="Q295" s="140"/>
      <c r="R295" s="140"/>
      <c r="S295" s="118"/>
      <c r="T295" s="119"/>
      <c r="U295" s="118"/>
      <c r="V295" s="119"/>
      <c r="W295" s="118"/>
      <c r="X295" s="119"/>
      <c r="Y295" s="118"/>
      <c r="Z295" s="119"/>
      <c r="AA295" s="118"/>
      <c r="AB295" s="119"/>
      <c r="AC295" s="17"/>
      <c r="AD295" s="17"/>
      <c r="AE295" s="17"/>
      <c r="AF295" s="17"/>
      <c r="AG295" s="17"/>
      <c r="AH295" s="17"/>
      <c r="AI295" s="25">
        <f t="shared" si="20"/>
        <v>0</v>
      </c>
      <c r="AJ295" s="164"/>
      <c r="AK295" s="381"/>
    </row>
    <row r="296" spans="1:37" ht="36.6" customHeight="1" thickBot="1" x14ac:dyDescent="0.75">
      <c r="A296" s="36"/>
      <c r="B296" s="368"/>
      <c r="C296" s="149" t="s">
        <v>949</v>
      </c>
      <c r="D296" s="160" t="s">
        <v>418</v>
      </c>
      <c r="E296" s="135"/>
      <c r="F296" s="135"/>
      <c r="G296" s="135"/>
      <c r="H296" s="135"/>
      <c r="I296" s="135"/>
      <c r="J296" s="135"/>
      <c r="K296" s="135"/>
      <c r="L296" s="135"/>
      <c r="M296" s="141"/>
      <c r="N296" s="140"/>
      <c r="O296" s="141"/>
      <c r="P296" s="140"/>
      <c r="Q296" s="141"/>
      <c r="R296" s="140"/>
      <c r="S296" s="119"/>
      <c r="T296" s="118"/>
      <c r="U296" s="119"/>
      <c r="V296" s="118"/>
      <c r="W296" s="119"/>
      <c r="X296" s="118"/>
      <c r="Y296" s="119"/>
      <c r="Z296" s="118"/>
      <c r="AA296" s="119"/>
      <c r="AB296" s="118"/>
      <c r="AC296" s="17"/>
      <c r="AD296" s="17"/>
      <c r="AE296" s="17"/>
      <c r="AF296" s="17"/>
      <c r="AG296" s="17"/>
      <c r="AH296" s="17"/>
      <c r="AI296" s="25">
        <f t="shared" si="20"/>
        <v>0</v>
      </c>
      <c r="AJ296" s="164"/>
      <c r="AK296" s="381"/>
    </row>
    <row r="297" spans="1:37" ht="36.6" customHeight="1" thickBot="1" x14ac:dyDescent="0.75">
      <c r="A297" s="36"/>
      <c r="B297" s="368"/>
      <c r="C297" s="149" t="s">
        <v>94</v>
      </c>
      <c r="D297" s="158" t="s">
        <v>419</v>
      </c>
      <c r="E297" s="135"/>
      <c r="F297" s="135"/>
      <c r="G297" s="135"/>
      <c r="H297" s="135"/>
      <c r="I297" s="135"/>
      <c r="J297" s="135"/>
      <c r="K297" s="135"/>
      <c r="L297" s="135"/>
      <c r="M297" s="141"/>
      <c r="N297" s="140"/>
      <c r="O297" s="141"/>
      <c r="P297" s="140"/>
      <c r="Q297" s="141"/>
      <c r="R297" s="140"/>
      <c r="S297" s="119"/>
      <c r="T297" s="118"/>
      <c r="U297" s="119"/>
      <c r="V297" s="118"/>
      <c r="W297" s="119"/>
      <c r="X297" s="118"/>
      <c r="Y297" s="119"/>
      <c r="Z297" s="118"/>
      <c r="AA297" s="119"/>
      <c r="AB297" s="118"/>
      <c r="AC297" s="17"/>
      <c r="AD297" s="17"/>
      <c r="AE297" s="17"/>
      <c r="AF297" s="17"/>
      <c r="AG297" s="17"/>
      <c r="AH297" s="17"/>
      <c r="AI297" s="25">
        <f t="shared" si="20"/>
        <v>0</v>
      </c>
      <c r="AJ297" s="164"/>
      <c r="AK297" s="381"/>
    </row>
    <row r="298" spans="1:37" ht="36.6" customHeight="1" thickBot="1" x14ac:dyDescent="0.75">
      <c r="A298" s="36"/>
      <c r="B298" s="368"/>
      <c r="C298" s="149" t="s">
        <v>947</v>
      </c>
      <c r="D298" s="160" t="s">
        <v>420</v>
      </c>
      <c r="E298" s="135"/>
      <c r="F298" s="135"/>
      <c r="G298" s="135"/>
      <c r="H298" s="135"/>
      <c r="I298" s="135"/>
      <c r="J298" s="135"/>
      <c r="K298" s="135"/>
      <c r="L298" s="135"/>
      <c r="M298" s="140"/>
      <c r="N298" s="141"/>
      <c r="O298" s="140"/>
      <c r="P298" s="141"/>
      <c r="Q298" s="140"/>
      <c r="R298" s="141"/>
      <c r="S298" s="118"/>
      <c r="T298" s="119"/>
      <c r="U298" s="118"/>
      <c r="V298" s="119"/>
      <c r="W298" s="118"/>
      <c r="X298" s="119"/>
      <c r="Y298" s="118"/>
      <c r="Z298" s="119"/>
      <c r="AA298" s="118"/>
      <c r="AB298" s="119"/>
      <c r="AC298" s="17"/>
      <c r="AD298" s="17"/>
      <c r="AE298" s="17"/>
      <c r="AF298" s="17"/>
      <c r="AG298" s="17"/>
      <c r="AH298" s="17"/>
      <c r="AI298" s="25">
        <f t="shared" si="20"/>
        <v>0</v>
      </c>
      <c r="AJ298" s="164"/>
      <c r="AK298" s="381"/>
    </row>
    <row r="299" spans="1:37" ht="36.6" customHeight="1" thickBot="1" x14ac:dyDescent="0.75">
      <c r="A299" s="36"/>
      <c r="B299" s="368"/>
      <c r="C299" s="149" t="s">
        <v>950</v>
      </c>
      <c r="D299" s="158" t="s">
        <v>421</v>
      </c>
      <c r="E299" s="135"/>
      <c r="F299" s="135"/>
      <c r="G299" s="135"/>
      <c r="H299" s="135"/>
      <c r="I299" s="135"/>
      <c r="J299" s="135"/>
      <c r="K299" s="135"/>
      <c r="L299" s="135"/>
      <c r="M299" s="141"/>
      <c r="N299" s="141"/>
      <c r="O299" s="141"/>
      <c r="P299" s="141"/>
      <c r="Q299" s="141"/>
      <c r="R299" s="141"/>
      <c r="S299" s="119"/>
      <c r="T299" s="119"/>
      <c r="U299" s="119"/>
      <c r="V299" s="119"/>
      <c r="W299" s="119"/>
      <c r="X299" s="119"/>
      <c r="Y299" s="119"/>
      <c r="Z299" s="119"/>
      <c r="AA299" s="119"/>
      <c r="AB299" s="119"/>
      <c r="AC299" s="17"/>
      <c r="AD299" s="17"/>
      <c r="AE299" s="17"/>
      <c r="AF299" s="17"/>
      <c r="AG299" s="17"/>
      <c r="AH299" s="17"/>
      <c r="AI299" s="25">
        <f t="shared" si="20"/>
        <v>0</v>
      </c>
      <c r="AJ299" s="164"/>
      <c r="AK299" s="381"/>
    </row>
    <row r="300" spans="1:37" ht="36.6" customHeight="1" thickBot="1" x14ac:dyDescent="0.75">
      <c r="A300" s="36"/>
      <c r="B300" s="368"/>
      <c r="C300" s="149" t="s">
        <v>95</v>
      </c>
      <c r="D300" s="160" t="s">
        <v>422</v>
      </c>
      <c r="E300" s="135"/>
      <c r="F300" s="135"/>
      <c r="G300" s="135"/>
      <c r="H300" s="135"/>
      <c r="I300" s="135"/>
      <c r="J300" s="135"/>
      <c r="K300" s="135"/>
      <c r="L300" s="135"/>
      <c r="M300" s="141"/>
      <c r="N300" s="141"/>
      <c r="O300" s="141"/>
      <c r="P300" s="141"/>
      <c r="Q300" s="141"/>
      <c r="R300" s="141"/>
      <c r="S300" s="119"/>
      <c r="T300" s="119"/>
      <c r="U300" s="119"/>
      <c r="V300" s="119"/>
      <c r="W300" s="119"/>
      <c r="X300" s="119"/>
      <c r="Y300" s="119"/>
      <c r="Z300" s="119"/>
      <c r="AA300" s="119"/>
      <c r="AB300" s="119"/>
      <c r="AC300" s="17"/>
      <c r="AD300" s="17"/>
      <c r="AE300" s="17"/>
      <c r="AF300" s="17"/>
      <c r="AG300" s="17"/>
      <c r="AH300" s="17"/>
      <c r="AI300" s="25">
        <f t="shared" si="20"/>
        <v>0</v>
      </c>
      <c r="AJ300" s="164"/>
      <c r="AK300" s="381"/>
    </row>
    <row r="301" spans="1:37" ht="36.6" customHeight="1" thickBot="1" x14ac:dyDescent="0.75">
      <c r="A301" s="36"/>
      <c r="B301" s="368"/>
      <c r="C301" s="149" t="s">
        <v>96</v>
      </c>
      <c r="D301" s="158" t="s">
        <v>423</v>
      </c>
      <c r="E301" s="135"/>
      <c r="F301" s="135"/>
      <c r="G301" s="135"/>
      <c r="H301" s="135"/>
      <c r="I301" s="135"/>
      <c r="J301" s="135"/>
      <c r="K301" s="135"/>
      <c r="L301" s="135"/>
      <c r="M301" s="141"/>
      <c r="N301" s="141"/>
      <c r="O301" s="141"/>
      <c r="P301" s="141"/>
      <c r="Q301" s="141"/>
      <c r="R301" s="141"/>
      <c r="S301" s="119"/>
      <c r="T301" s="119"/>
      <c r="U301" s="119"/>
      <c r="V301" s="119"/>
      <c r="W301" s="119"/>
      <c r="X301" s="119"/>
      <c r="Y301" s="119"/>
      <c r="Z301" s="119"/>
      <c r="AA301" s="119"/>
      <c r="AB301" s="119"/>
      <c r="AC301" s="17"/>
      <c r="AD301" s="17"/>
      <c r="AE301" s="17"/>
      <c r="AF301" s="17"/>
      <c r="AG301" s="17"/>
      <c r="AH301" s="17"/>
      <c r="AI301" s="25">
        <f t="shared" si="20"/>
        <v>0</v>
      </c>
      <c r="AJ301" s="164"/>
      <c r="AK301" s="381"/>
    </row>
    <row r="302" spans="1:37" ht="36.6" customHeight="1" thickBot="1" x14ac:dyDescent="0.75">
      <c r="A302" s="36"/>
      <c r="B302" s="369"/>
      <c r="C302" s="150" t="s">
        <v>948</v>
      </c>
      <c r="D302" s="160" t="s">
        <v>424</v>
      </c>
      <c r="E302" s="136"/>
      <c r="F302" s="136"/>
      <c r="G302" s="136"/>
      <c r="H302" s="136"/>
      <c r="I302" s="136"/>
      <c r="J302" s="136"/>
      <c r="K302" s="136"/>
      <c r="L302" s="136"/>
      <c r="M302" s="142"/>
      <c r="N302" s="143"/>
      <c r="O302" s="142"/>
      <c r="P302" s="143"/>
      <c r="Q302" s="142"/>
      <c r="R302" s="143"/>
      <c r="S302" s="124"/>
      <c r="T302" s="125"/>
      <c r="U302" s="124"/>
      <c r="V302" s="125"/>
      <c r="W302" s="124"/>
      <c r="X302" s="125"/>
      <c r="Y302" s="124"/>
      <c r="Z302" s="125"/>
      <c r="AA302" s="124"/>
      <c r="AB302" s="125"/>
      <c r="AC302" s="43"/>
      <c r="AD302" s="43"/>
      <c r="AE302" s="43"/>
      <c r="AF302" s="43"/>
      <c r="AG302" s="43"/>
      <c r="AH302" s="43"/>
      <c r="AI302" s="54">
        <f t="shared" si="20"/>
        <v>0</v>
      </c>
      <c r="AJ302" s="164"/>
      <c r="AK302" s="381"/>
    </row>
    <row r="303" spans="1:37" ht="36.6" customHeight="1" thickBot="1" x14ac:dyDescent="0.75">
      <c r="A303" s="36"/>
      <c r="B303" s="352" t="s">
        <v>132</v>
      </c>
      <c r="C303" s="151" t="s">
        <v>945</v>
      </c>
      <c r="D303" s="160" t="s">
        <v>425</v>
      </c>
      <c r="E303" s="130"/>
      <c r="F303" s="130"/>
      <c r="G303" s="130"/>
      <c r="H303" s="130"/>
      <c r="I303" s="130"/>
      <c r="J303" s="130"/>
      <c r="K303" s="130"/>
      <c r="L303" s="130"/>
      <c r="M303" s="277"/>
      <c r="N303" s="277"/>
      <c r="O303" s="277"/>
      <c r="P303" s="277"/>
      <c r="Q303" s="277"/>
      <c r="R303" s="277"/>
      <c r="S303" s="129"/>
      <c r="T303" s="129"/>
      <c r="U303" s="129"/>
      <c r="V303" s="129"/>
      <c r="W303" s="129"/>
      <c r="X303" s="129"/>
      <c r="Y303" s="129"/>
      <c r="Z303" s="129"/>
      <c r="AA303" s="129"/>
      <c r="AB303" s="129"/>
      <c r="AI303" s="22">
        <f t="shared" si="20"/>
        <v>0</v>
      </c>
      <c r="AJ303" s="164"/>
      <c r="AK303" s="381"/>
    </row>
    <row r="304" spans="1:37" ht="36.6" customHeight="1" thickBot="1" x14ac:dyDescent="0.75">
      <c r="A304" s="36"/>
      <c r="B304" s="353"/>
      <c r="C304" s="149" t="s">
        <v>946</v>
      </c>
      <c r="D304" s="158" t="s">
        <v>426</v>
      </c>
      <c r="E304" s="130"/>
      <c r="F304" s="130"/>
      <c r="G304" s="130"/>
      <c r="H304" s="130"/>
      <c r="I304" s="130"/>
      <c r="J304" s="130"/>
      <c r="K304" s="130"/>
      <c r="L304" s="130"/>
      <c r="M304" s="140"/>
      <c r="N304" s="141"/>
      <c r="O304" s="140"/>
      <c r="P304" s="141"/>
      <c r="Q304" s="140"/>
      <c r="R304" s="140"/>
      <c r="S304" s="118"/>
      <c r="T304" s="119"/>
      <c r="U304" s="118"/>
      <c r="V304" s="119"/>
      <c r="W304" s="118"/>
      <c r="X304" s="119"/>
      <c r="Y304" s="118"/>
      <c r="Z304" s="119"/>
      <c r="AA304" s="118"/>
      <c r="AB304" s="119"/>
      <c r="AI304" s="25">
        <f t="shared" si="20"/>
        <v>0</v>
      </c>
      <c r="AJ304" s="164"/>
      <c r="AK304" s="381"/>
    </row>
    <row r="305" spans="1:37" ht="36.6" customHeight="1" thickBot="1" x14ac:dyDescent="0.75">
      <c r="A305" s="36"/>
      <c r="B305" s="353"/>
      <c r="C305" s="149" t="s">
        <v>949</v>
      </c>
      <c r="D305" s="158" t="s">
        <v>427</v>
      </c>
      <c r="E305" s="130"/>
      <c r="F305" s="130"/>
      <c r="G305" s="130"/>
      <c r="H305" s="130"/>
      <c r="I305" s="130"/>
      <c r="J305" s="130"/>
      <c r="K305" s="130"/>
      <c r="L305" s="130"/>
      <c r="M305" s="141"/>
      <c r="N305" s="140"/>
      <c r="O305" s="141"/>
      <c r="P305" s="140"/>
      <c r="Q305" s="141"/>
      <c r="R305" s="140"/>
      <c r="S305" s="119"/>
      <c r="T305" s="118"/>
      <c r="U305" s="119"/>
      <c r="V305" s="118"/>
      <c r="W305" s="119"/>
      <c r="X305" s="118"/>
      <c r="Y305" s="119"/>
      <c r="Z305" s="118"/>
      <c r="AA305" s="119"/>
      <c r="AB305" s="118"/>
      <c r="AI305" s="25">
        <f t="shared" si="20"/>
        <v>0</v>
      </c>
      <c r="AJ305" s="164"/>
      <c r="AK305" s="381"/>
    </row>
    <row r="306" spans="1:37" ht="36.6" customHeight="1" thickBot="1" x14ac:dyDescent="0.75">
      <c r="A306" s="36"/>
      <c r="B306" s="353"/>
      <c r="C306" s="149" t="s">
        <v>94</v>
      </c>
      <c r="D306" s="158" t="s">
        <v>428</v>
      </c>
      <c r="E306" s="130"/>
      <c r="F306" s="130"/>
      <c r="G306" s="130"/>
      <c r="H306" s="130"/>
      <c r="I306" s="130"/>
      <c r="J306" s="130"/>
      <c r="K306" s="130"/>
      <c r="L306" s="130"/>
      <c r="M306" s="141"/>
      <c r="N306" s="140"/>
      <c r="O306" s="141"/>
      <c r="P306" s="140"/>
      <c r="Q306" s="141"/>
      <c r="R306" s="140"/>
      <c r="S306" s="119"/>
      <c r="T306" s="118"/>
      <c r="U306" s="119"/>
      <c r="V306" s="118"/>
      <c r="W306" s="119"/>
      <c r="X306" s="118"/>
      <c r="Y306" s="119"/>
      <c r="Z306" s="118"/>
      <c r="AA306" s="119"/>
      <c r="AB306" s="118"/>
      <c r="AI306" s="25">
        <f t="shared" si="20"/>
        <v>0</v>
      </c>
      <c r="AJ306" s="164"/>
      <c r="AK306" s="381"/>
    </row>
    <row r="307" spans="1:37" ht="36.6" customHeight="1" thickBot="1" x14ac:dyDescent="0.75">
      <c r="A307" s="36"/>
      <c r="B307" s="353"/>
      <c r="C307" s="149" t="s">
        <v>947</v>
      </c>
      <c r="D307" s="158" t="s">
        <v>429</v>
      </c>
      <c r="E307" s="130"/>
      <c r="F307" s="130"/>
      <c r="G307" s="130"/>
      <c r="H307" s="130"/>
      <c r="I307" s="130"/>
      <c r="J307" s="130"/>
      <c r="K307" s="130"/>
      <c r="L307" s="130"/>
      <c r="M307" s="140"/>
      <c r="N307" s="141"/>
      <c r="O307" s="140"/>
      <c r="P307" s="141"/>
      <c r="Q307" s="140"/>
      <c r="R307" s="141"/>
      <c r="S307" s="118"/>
      <c r="T307" s="119"/>
      <c r="U307" s="118"/>
      <c r="V307" s="119"/>
      <c r="W307" s="118"/>
      <c r="X307" s="119"/>
      <c r="Y307" s="118"/>
      <c r="Z307" s="119"/>
      <c r="AA307" s="118"/>
      <c r="AB307" s="119"/>
      <c r="AI307" s="25">
        <f t="shared" si="20"/>
        <v>0</v>
      </c>
      <c r="AJ307" s="164"/>
      <c r="AK307" s="381"/>
    </row>
    <row r="308" spans="1:37" ht="36.6" customHeight="1" thickBot="1" x14ac:dyDescent="0.75">
      <c r="A308" s="36"/>
      <c r="B308" s="353"/>
      <c r="C308" s="149" t="s">
        <v>950</v>
      </c>
      <c r="D308" s="158" t="s">
        <v>430</v>
      </c>
      <c r="E308" s="130"/>
      <c r="F308" s="130"/>
      <c r="G308" s="130"/>
      <c r="H308" s="130"/>
      <c r="I308" s="130"/>
      <c r="J308" s="130"/>
      <c r="K308" s="130"/>
      <c r="L308" s="130"/>
      <c r="M308" s="141"/>
      <c r="N308" s="141"/>
      <c r="O308" s="141"/>
      <c r="P308" s="141"/>
      <c r="Q308" s="141"/>
      <c r="R308" s="141"/>
      <c r="S308" s="119"/>
      <c r="T308" s="119"/>
      <c r="U308" s="119"/>
      <c r="V308" s="119"/>
      <c r="W308" s="119"/>
      <c r="X308" s="119"/>
      <c r="Y308" s="119"/>
      <c r="Z308" s="119"/>
      <c r="AA308" s="119"/>
      <c r="AB308" s="119"/>
      <c r="AI308" s="25">
        <f t="shared" si="20"/>
        <v>0</v>
      </c>
      <c r="AJ308" s="164"/>
      <c r="AK308" s="381"/>
    </row>
    <row r="309" spans="1:37" ht="36.6" customHeight="1" thickBot="1" x14ac:dyDescent="0.75">
      <c r="A309" s="36"/>
      <c r="B309" s="353"/>
      <c r="C309" s="149" t="s">
        <v>95</v>
      </c>
      <c r="D309" s="158" t="s">
        <v>431</v>
      </c>
      <c r="E309" s="130"/>
      <c r="F309" s="130"/>
      <c r="G309" s="130"/>
      <c r="H309" s="130"/>
      <c r="I309" s="130"/>
      <c r="J309" s="130"/>
      <c r="K309" s="130"/>
      <c r="L309" s="130"/>
      <c r="M309" s="141"/>
      <c r="N309" s="141"/>
      <c r="O309" s="141"/>
      <c r="P309" s="141"/>
      <c r="Q309" s="141"/>
      <c r="R309" s="141"/>
      <c r="S309" s="119"/>
      <c r="T309" s="119"/>
      <c r="U309" s="119"/>
      <c r="V309" s="119"/>
      <c r="W309" s="119"/>
      <c r="X309" s="119"/>
      <c r="Y309" s="119"/>
      <c r="Z309" s="119"/>
      <c r="AA309" s="119"/>
      <c r="AB309" s="119"/>
      <c r="AI309" s="25">
        <f t="shared" si="20"/>
        <v>0</v>
      </c>
      <c r="AJ309" s="164"/>
      <c r="AK309" s="381"/>
    </row>
    <row r="310" spans="1:37" ht="36.6" customHeight="1" thickBot="1" x14ac:dyDescent="0.75">
      <c r="A310" s="36"/>
      <c r="B310" s="353"/>
      <c r="C310" s="149" t="s">
        <v>96</v>
      </c>
      <c r="D310" s="158" t="s">
        <v>432</v>
      </c>
      <c r="E310" s="130"/>
      <c r="F310" s="130"/>
      <c r="G310" s="130"/>
      <c r="H310" s="130"/>
      <c r="I310" s="130"/>
      <c r="J310" s="130"/>
      <c r="K310" s="130"/>
      <c r="L310" s="130"/>
      <c r="M310" s="141"/>
      <c r="N310" s="141"/>
      <c r="O310" s="141"/>
      <c r="P310" s="141"/>
      <c r="Q310" s="141"/>
      <c r="R310" s="141"/>
      <c r="S310" s="119"/>
      <c r="T310" s="119"/>
      <c r="U310" s="119"/>
      <c r="V310" s="119"/>
      <c r="W310" s="119"/>
      <c r="X310" s="119"/>
      <c r="Y310" s="119"/>
      <c r="Z310" s="119"/>
      <c r="AA310" s="119"/>
      <c r="AB310" s="119"/>
      <c r="AI310" s="25">
        <f t="shared" si="20"/>
        <v>0</v>
      </c>
      <c r="AJ310" s="164"/>
      <c r="AK310" s="381"/>
    </row>
    <row r="311" spans="1:37" ht="36.6" customHeight="1" thickBot="1" x14ac:dyDescent="0.75">
      <c r="A311" s="36"/>
      <c r="B311" s="354"/>
      <c r="C311" s="152" t="s">
        <v>948</v>
      </c>
      <c r="D311" s="158" t="s">
        <v>433</v>
      </c>
      <c r="E311" s="130"/>
      <c r="F311" s="130"/>
      <c r="G311" s="130"/>
      <c r="H311" s="130"/>
      <c r="I311" s="130"/>
      <c r="J311" s="130"/>
      <c r="K311" s="130"/>
      <c r="L311" s="130"/>
      <c r="M311" s="145"/>
      <c r="N311" s="146"/>
      <c r="O311" s="145"/>
      <c r="P311" s="146"/>
      <c r="Q311" s="145"/>
      <c r="R311" s="146"/>
      <c r="S311" s="132"/>
      <c r="T311" s="133"/>
      <c r="U311" s="132"/>
      <c r="V311" s="133"/>
      <c r="W311" s="132"/>
      <c r="X311" s="133"/>
      <c r="Y311" s="132"/>
      <c r="Z311" s="133"/>
      <c r="AA311" s="132"/>
      <c r="AB311" s="133"/>
      <c r="AI311" s="111">
        <f t="shared" si="20"/>
        <v>0</v>
      </c>
      <c r="AJ311" s="164"/>
      <c r="AK311" s="381"/>
    </row>
    <row r="312" spans="1:37" ht="36.6" customHeight="1" thickBot="1" x14ac:dyDescent="0.75">
      <c r="A312" s="36"/>
      <c r="B312" s="345" t="s">
        <v>133</v>
      </c>
      <c r="C312" s="148" t="s">
        <v>945</v>
      </c>
      <c r="D312" s="157" t="s">
        <v>434</v>
      </c>
      <c r="E312" s="134"/>
      <c r="F312" s="134"/>
      <c r="G312" s="134"/>
      <c r="H312" s="134"/>
      <c r="I312" s="134"/>
      <c r="J312" s="134"/>
      <c r="K312" s="134"/>
      <c r="L312" s="134"/>
      <c r="M312" s="297">
        <f>M125-(M213+M222+M231+M240+M249+M258+M267+M276+M285+M294+M303)</f>
        <v>0</v>
      </c>
      <c r="N312" s="297">
        <f t="shared" ref="N312:R312" si="21">N125-(N213+N222+N231+N240+N249+N258+N267+N276+N285+N294+N303)</f>
        <v>0</v>
      </c>
      <c r="O312" s="297">
        <f t="shared" si="21"/>
        <v>0</v>
      </c>
      <c r="P312" s="297">
        <f t="shared" si="21"/>
        <v>0</v>
      </c>
      <c r="Q312" s="297">
        <f t="shared" si="21"/>
        <v>0</v>
      </c>
      <c r="R312" s="297">
        <f t="shared" si="21"/>
        <v>0</v>
      </c>
      <c r="S312" s="115"/>
      <c r="T312" s="115"/>
      <c r="U312" s="115"/>
      <c r="V312" s="115"/>
      <c r="W312" s="115"/>
      <c r="X312" s="115"/>
      <c r="Y312" s="115"/>
      <c r="Z312" s="115"/>
      <c r="AA312" s="115"/>
      <c r="AB312" s="115"/>
      <c r="AC312" s="42"/>
      <c r="AD312" s="42"/>
      <c r="AE312" s="42"/>
      <c r="AF312" s="42"/>
      <c r="AG312" s="42"/>
      <c r="AH312" s="42"/>
      <c r="AI312" s="25">
        <f t="shared" si="20"/>
        <v>0</v>
      </c>
      <c r="AJ312" t="str">
        <f>IF(COUNTIF(M312:R312,"&lt;0")&gt;0,"Ensure that Sum of Reasons for Discontinuing Prep for "&amp;C312&amp;" Population is equal to Number Discontinued Prep this month"&amp;" "&amp;CHAR(10),"")</f>
        <v/>
      </c>
      <c r="AK312" s="381"/>
    </row>
    <row r="313" spans="1:37" ht="36.6" customHeight="1" thickBot="1" x14ac:dyDescent="0.75">
      <c r="A313" s="36"/>
      <c r="B313" s="346"/>
      <c r="C313" s="149" t="s">
        <v>946</v>
      </c>
      <c r="D313" s="158" t="s">
        <v>435</v>
      </c>
      <c r="E313" s="135"/>
      <c r="F313" s="135"/>
      <c r="G313" s="135"/>
      <c r="H313" s="135"/>
      <c r="I313" s="135"/>
      <c r="J313" s="135"/>
      <c r="K313" s="135"/>
      <c r="L313" s="135"/>
      <c r="M313" s="190"/>
      <c r="N313" s="297">
        <f>N126-(N214+N223+N232+N241+N250+N259+N268+N277+N286+N295+N304)</f>
        <v>0</v>
      </c>
      <c r="O313" s="190"/>
      <c r="P313" s="297">
        <f>P126-(P214+P223+P232+P241+P250+P259+P268+P277+P286+P295+P304)</f>
        <v>0</v>
      </c>
      <c r="Q313" s="190"/>
      <c r="R313" s="190"/>
      <c r="S313" s="118"/>
      <c r="T313" s="119"/>
      <c r="U313" s="118"/>
      <c r="V313" s="119"/>
      <c r="W313" s="118"/>
      <c r="X313" s="119"/>
      <c r="Y313" s="118"/>
      <c r="Z313" s="119"/>
      <c r="AA313" s="118"/>
      <c r="AB313" s="119"/>
      <c r="AC313" s="17"/>
      <c r="AD313" s="17"/>
      <c r="AE313" s="17"/>
      <c r="AF313" s="17"/>
      <c r="AG313" s="17"/>
      <c r="AH313" s="17"/>
      <c r="AI313" s="25">
        <f t="shared" si="20"/>
        <v>0</v>
      </c>
      <c r="AJ313" t="str">
        <f t="shared" ref="AJ313:AJ320" si="22">IF(COUNTIF(M313:R313,"&lt;0")&gt;0,"Ensure that Sum of Reasons for Discontinuing Prep for "&amp;C313&amp;" Population is equal to Number Discontinued Prep this month"&amp;" "&amp;CHAR(10),"")</f>
        <v/>
      </c>
      <c r="AK313" s="381"/>
    </row>
    <row r="314" spans="1:37" ht="36.6" customHeight="1" thickBot="1" x14ac:dyDescent="0.75">
      <c r="A314" s="36"/>
      <c r="B314" s="346"/>
      <c r="C314" s="149" t="s">
        <v>949</v>
      </c>
      <c r="D314" s="158" t="s">
        <v>436</v>
      </c>
      <c r="E314" s="135"/>
      <c r="F314" s="135"/>
      <c r="G314" s="135"/>
      <c r="H314" s="135"/>
      <c r="I314" s="135"/>
      <c r="J314" s="135"/>
      <c r="K314" s="135"/>
      <c r="L314" s="135"/>
      <c r="M314" s="297">
        <f>M127-(M215+M224+M233+M242+M251+M260+M269+M278+M287+M296+M305)</f>
        <v>0</v>
      </c>
      <c r="N314" s="190"/>
      <c r="O314" s="297">
        <f>O127-(O215+O224+O233+O242+O251+O260+O269+O278+O287+O296+O305)</f>
        <v>0</v>
      </c>
      <c r="P314" s="190"/>
      <c r="Q314" s="297">
        <f>Q127-(Q215+Q224+Q233+Q242+Q251+Q260+Q269+Q278+Q287+Q296+Q305)</f>
        <v>0</v>
      </c>
      <c r="R314" s="190"/>
      <c r="S314" s="119"/>
      <c r="T314" s="118"/>
      <c r="U314" s="119"/>
      <c r="V314" s="118"/>
      <c r="W314" s="119"/>
      <c r="X314" s="118"/>
      <c r="Y314" s="119"/>
      <c r="Z314" s="118"/>
      <c r="AA314" s="119"/>
      <c r="AB314" s="118"/>
      <c r="AC314" s="17"/>
      <c r="AD314" s="17"/>
      <c r="AE314" s="17"/>
      <c r="AF314" s="17"/>
      <c r="AG314" s="17"/>
      <c r="AH314" s="17"/>
      <c r="AI314" s="25">
        <f t="shared" si="20"/>
        <v>0</v>
      </c>
      <c r="AJ314" t="str">
        <f t="shared" si="22"/>
        <v/>
      </c>
      <c r="AK314" s="381"/>
    </row>
    <row r="315" spans="1:37" ht="36.6" customHeight="1" thickBot="1" x14ac:dyDescent="0.75">
      <c r="A315" s="36"/>
      <c r="B315" s="346"/>
      <c r="C315" s="149" t="s">
        <v>94</v>
      </c>
      <c r="D315" s="158" t="s">
        <v>437</v>
      </c>
      <c r="E315" s="135"/>
      <c r="F315" s="135"/>
      <c r="G315" s="135"/>
      <c r="H315" s="135"/>
      <c r="I315" s="135"/>
      <c r="J315" s="135"/>
      <c r="K315" s="135"/>
      <c r="L315" s="135"/>
      <c r="M315" s="297">
        <f>M128-(M216+M225+M234+M243+M252+M261+M270+M279+M288+M297+M306)</f>
        <v>0</v>
      </c>
      <c r="N315" s="190"/>
      <c r="O315" s="297">
        <f>O128-(O216+O225+O234+O243+O252+O261+O270+O279+O288+O297+O306)</f>
        <v>0</v>
      </c>
      <c r="P315" s="190"/>
      <c r="Q315" s="297">
        <f>Q128-(Q216+Q225+Q234+Q243+Q252+Q261+Q270+Q279+Q288+Q297+Q306)</f>
        <v>0</v>
      </c>
      <c r="R315" s="191"/>
      <c r="S315" s="119"/>
      <c r="T315" s="118"/>
      <c r="U315" s="119"/>
      <c r="V315" s="118"/>
      <c r="W315" s="119"/>
      <c r="X315" s="118"/>
      <c r="Y315" s="119"/>
      <c r="Z315" s="118"/>
      <c r="AA315" s="119"/>
      <c r="AB315" s="118"/>
      <c r="AC315" s="17"/>
      <c r="AD315" s="17"/>
      <c r="AE315" s="17"/>
      <c r="AF315" s="17"/>
      <c r="AG315" s="17"/>
      <c r="AH315" s="17"/>
      <c r="AI315" s="25">
        <f t="shared" si="20"/>
        <v>0</v>
      </c>
      <c r="AJ315" t="str">
        <f t="shared" si="22"/>
        <v/>
      </c>
      <c r="AK315" s="381"/>
    </row>
    <row r="316" spans="1:37" ht="36.6" customHeight="1" thickBot="1" x14ac:dyDescent="0.75">
      <c r="A316" s="36"/>
      <c r="B316" s="346"/>
      <c r="C316" s="149" t="s">
        <v>947</v>
      </c>
      <c r="D316" s="158" t="s">
        <v>438</v>
      </c>
      <c r="E316" s="135"/>
      <c r="F316" s="135"/>
      <c r="G316" s="135"/>
      <c r="H316" s="135"/>
      <c r="I316" s="135"/>
      <c r="J316" s="135"/>
      <c r="K316" s="135"/>
      <c r="L316" s="135"/>
      <c r="M316" s="190"/>
      <c r="N316" s="298">
        <f t="shared" ref="N316:R316" si="23">N129-(N217+N226+N235+N244+N253+N262+N271+N280+N289+N298+N307)</f>
        <v>0</v>
      </c>
      <c r="O316" s="190"/>
      <c r="P316" s="298">
        <f t="shared" si="23"/>
        <v>0</v>
      </c>
      <c r="Q316" s="190"/>
      <c r="R316" s="298">
        <f t="shared" si="23"/>
        <v>0</v>
      </c>
      <c r="S316" s="118"/>
      <c r="T316" s="119"/>
      <c r="U316" s="118"/>
      <c r="V316" s="119"/>
      <c r="W316" s="118"/>
      <c r="X316" s="119"/>
      <c r="Y316" s="118"/>
      <c r="Z316" s="119"/>
      <c r="AA316" s="118"/>
      <c r="AB316" s="119"/>
      <c r="AC316" s="17"/>
      <c r="AD316" s="17"/>
      <c r="AE316" s="17"/>
      <c r="AF316" s="17"/>
      <c r="AG316" s="17"/>
      <c r="AH316" s="17"/>
      <c r="AI316" s="25">
        <f t="shared" si="20"/>
        <v>0</v>
      </c>
      <c r="AJ316" t="str">
        <f t="shared" si="22"/>
        <v/>
      </c>
      <c r="AK316" s="381"/>
    </row>
    <row r="317" spans="1:37" ht="36.6" customHeight="1" thickBot="1" x14ac:dyDescent="0.75">
      <c r="A317" s="36"/>
      <c r="B317" s="346"/>
      <c r="C317" s="149" t="s">
        <v>950</v>
      </c>
      <c r="D317" s="158" t="s">
        <v>439</v>
      </c>
      <c r="E317" s="135"/>
      <c r="F317" s="135"/>
      <c r="G317" s="135"/>
      <c r="H317" s="135"/>
      <c r="I317" s="135"/>
      <c r="J317" s="135"/>
      <c r="K317" s="135"/>
      <c r="L317" s="135"/>
      <c r="M317" s="298">
        <f t="shared" ref="M317:Q318" si="24">M130-(M218+M227+M236+M245+M254+M263+M272+M281+M290+M299+M308)</f>
        <v>0</v>
      </c>
      <c r="N317" s="298">
        <f t="shared" si="24"/>
        <v>0</v>
      </c>
      <c r="O317" s="298">
        <f t="shared" si="24"/>
        <v>0</v>
      </c>
      <c r="P317" s="298">
        <f t="shared" si="24"/>
        <v>0</v>
      </c>
      <c r="Q317" s="298">
        <f t="shared" si="24"/>
        <v>0</v>
      </c>
      <c r="R317" s="298">
        <f t="shared" ref="R317" si="25">R130-(R218+R227+R236+R245+R254+R263+R272+R281+R290+R299+R308)</f>
        <v>0</v>
      </c>
      <c r="S317" s="119"/>
      <c r="T317" s="119"/>
      <c r="U317" s="119"/>
      <c r="V317" s="119"/>
      <c r="W317" s="119"/>
      <c r="X317" s="119"/>
      <c r="Y317" s="119"/>
      <c r="Z317" s="119"/>
      <c r="AA317" s="119"/>
      <c r="AB317" s="119"/>
      <c r="AC317" s="17"/>
      <c r="AD317" s="17"/>
      <c r="AE317" s="17"/>
      <c r="AF317" s="17"/>
      <c r="AG317" s="17"/>
      <c r="AH317" s="17"/>
      <c r="AI317" s="25">
        <f t="shared" si="20"/>
        <v>0</v>
      </c>
      <c r="AJ317" t="str">
        <f t="shared" si="22"/>
        <v/>
      </c>
      <c r="AK317" s="381"/>
    </row>
    <row r="318" spans="1:37" ht="36.6" customHeight="1" thickBot="1" x14ac:dyDescent="0.75">
      <c r="A318" s="36"/>
      <c r="B318" s="346"/>
      <c r="C318" s="149" t="s">
        <v>95</v>
      </c>
      <c r="D318" s="158" t="s">
        <v>440</v>
      </c>
      <c r="E318" s="135"/>
      <c r="F318" s="135"/>
      <c r="G318" s="135"/>
      <c r="H318" s="135"/>
      <c r="I318" s="135"/>
      <c r="J318" s="135"/>
      <c r="K318" s="135"/>
      <c r="L318" s="135"/>
      <c r="M318" s="298">
        <f t="shared" si="24"/>
        <v>0</v>
      </c>
      <c r="N318" s="298">
        <f t="shared" si="24"/>
        <v>0</v>
      </c>
      <c r="O318" s="298">
        <f t="shared" si="24"/>
        <v>0</v>
      </c>
      <c r="P318" s="298">
        <f t="shared" si="24"/>
        <v>0</v>
      </c>
      <c r="Q318" s="298">
        <f t="shared" si="24"/>
        <v>0</v>
      </c>
      <c r="R318" s="298">
        <f>R131-(R219+R228+R237+R246+R255+R264+R273+R282+R291+R300+R309)</f>
        <v>0</v>
      </c>
      <c r="S318" s="119"/>
      <c r="T318" s="119"/>
      <c r="U318" s="119"/>
      <c r="V318" s="119"/>
      <c r="W318" s="119"/>
      <c r="X318" s="119"/>
      <c r="Y318" s="119"/>
      <c r="Z318" s="119"/>
      <c r="AA318" s="119"/>
      <c r="AB318" s="119"/>
      <c r="AC318" s="17"/>
      <c r="AD318" s="17"/>
      <c r="AE318" s="17"/>
      <c r="AF318" s="17"/>
      <c r="AG318" s="17"/>
      <c r="AH318" s="17"/>
      <c r="AI318" s="25">
        <f t="shared" si="20"/>
        <v>0</v>
      </c>
      <c r="AJ318" t="str">
        <f t="shared" si="22"/>
        <v/>
      </c>
      <c r="AK318" s="381"/>
    </row>
    <row r="319" spans="1:37" ht="36.6" customHeight="1" thickBot="1" x14ac:dyDescent="0.75">
      <c r="A319" s="36"/>
      <c r="B319" s="346"/>
      <c r="C319" s="149" t="s">
        <v>96</v>
      </c>
      <c r="D319" s="158" t="s">
        <v>441</v>
      </c>
      <c r="E319" s="135"/>
      <c r="F319" s="135"/>
      <c r="G319" s="135"/>
      <c r="H319" s="135"/>
      <c r="I319" s="135"/>
      <c r="J319" s="135"/>
      <c r="K319" s="135"/>
      <c r="L319" s="135"/>
      <c r="M319" s="298">
        <f t="shared" ref="M319:Q319" si="26">M132-(M220+M229+M238+M247+M256+M265+M274+M283+M292+M301+M310)</f>
        <v>0</v>
      </c>
      <c r="N319" s="298">
        <f t="shared" si="26"/>
        <v>0</v>
      </c>
      <c r="O319" s="298">
        <f t="shared" si="26"/>
        <v>0</v>
      </c>
      <c r="P319" s="298">
        <f t="shared" si="26"/>
        <v>0</v>
      </c>
      <c r="Q319" s="298">
        <f t="shared" si="26"/>
        <v>0</v>
      </c>
      <c r="R319" s="298">
        <f t="shared" ref="R319" si="27">R132-(R220+R229+R238+R247+R256+R265+R274+R283+R292+R301+R310)</f>
        <v>0</v>
      </c>
      <c r="S319" s="119"/>
      <c r="T319" s="119"/>
      <c r="U319" s="119"/>
      <c r="V319" s="119"/>
      <c r="W319" s="119"/>
      <c r="X319" s="119"/>
      <c r="Y319" s="119"/>
      <c r="Z319" s="119"/>
      <c r="AA319" s="119"/>
      <c r="AB319" s="119"/>
      <c r="AC319" s="17"/>
      <c r="AD319" s="17"/>
      <c r="AE319" s="17"/>
      <c r="AF319" s="17"/>
      <c r="AG319" s="17"/>
      <c r="AH319" s="17"/>
      <c r="AI319" s="25">
        <f t="shared" si="20"/>
        <v>0</v>
      </c>
      <c r="AJ319" t="str">
        <f t="shared" si="22"/>
        <v/>
      </c>
      <c r="AK319" s="381"/>
    </row>
    <row r="320" spans="1:37" ht="36.6" customHeight="1" thickBot="1" x14ac:dyDescent="0.75">
      <c r="A320" s="36"/>
      <c r="B320" s="347"/>
      <c r="C320" s="150" t="s">
        <v>948</v>
      </c>
      <c r="D320" s="158" t="s">
        <v>442</v>
      </c>
      <c r="E320" s="136"/>
      <c r="F320" s="136"/>
      <c r="G320" s="136"/>
      <c r="H320" s="136"/>
      <c r="I320" s="136"/>
      <c r="J320" s="136"/>
      <c r="K320" s="136"/>
      <c r="L320" s="136"/>
      <c r="M320" s="299"/>
      <c r="N320" s="298">
        <f t="shared" ref="N320:R320" si="28">N133-(N221+N230+N239+N248+N257+N266+N275+N284+N293+N302+N311)</f>
        <v>0</v>
      </c>
      <c r="O320" s="299"/>
      <c r="P320" s="298">
        <f t="shared" si="28"/>
        <v>0</v>
      </c>
      <c r="Q320" s="299"/>
      <c r="R320" s="298">
        <f t="shared" si="28"/>
        <v>0</v>
      </c>
      <c r="S320" s="124"/>
      <c r="T320" s="125"/>
      <c r="U320" s="124"/>
      <c r="V320" s="125"/>
      <c r="W320" s="124"/>
      <c r="X320" s="125"/>
      <c r="Y320" s="124"/>
      <c r="Z320" s="125"/>
      <c r="AA320" s="124"/>
      <c r="AB320" s="125"/>
      <c r="AC320" s="43"/>
      <c r="AD320" s="43"/>
      <c r="AE320" s="43"/>
      <c r="AF320" s="43"/>
      <c r="AG320" s="43"/>
      <c r="AH320" s="43"/>
      <c r="AI320" s="54">
        <f t="shared" si="20"/>
        <v>0</v>
      </c>
      <c r="AJ320" t="str">
        <f t="shared" si="22"/>
        <v/>
      </c>
      <c r="AK320" s="382"/>
    </row>
    <row r="321" spans="2:37" ht="55.15" customHeight="1" thickBot="1" x14ac:dyDescent="0.5">
      <c r="B321" s="322" t="s">
        <v>847</v>
      </c>
      <c r="C321" s="323"/>
      <c r="D321" s="323"/>
      <c r="E321" s="323"/>
      <c r="F321" s="323"/>
      <c r="G321" s="323"/>
      <c r="H321" s="323"/>
      <c r="I321" s="323"/>
      <c r="J321" s="323"/>
      <c r="K321" s="323"/>
      <c r="L321" s="323"/>
      <c r="M321" s="323"/>
      <c r="N321" s="323"/>
      <c r="O321" s="323"/>
      <c r="P321" s="323"/>
      <c r="Q321" s="323"/>
      <c r="R321" s="323"/>
      <c r="S321" s="323"/>
      <c r="T321" s="323"/>
      <c r="U321" s="323"/>
      <c r="V321" s="323"/>
      <c r="W321" s="323"/>
      <c r="X321" s="323"/>
      <c r="Y321" s="323"/>
      <c r="Z321" s="323"/>
      <c r="AA321" s="323"/>
      <c r="AB321" s="323"/>
      <c r="AC321" s="323"/>
      <c r="AD321" s="323"/>
      <c r="AE321" s="323"/>
      <c r="AF321" s="323"/>
      <c r="AG321" s="323"/>
      <c r="AH321" s="323"/>
      <c r="AI321" s="323"/>
      <c r="AJ321" s="323"/>
      <c r="AK321" s="324"/>
    </row>
    <row r="322" spans="2:37" ht="26.1" customHeight="1" x14ac:dyDescent="0.45">
      <c r="B322" s="386" t="str">
        <f>CONCATENATE(AK285,AK267,AK249,AK231,AK213,AK184,AK166,AK148,AK135,AK116,AK98,AK80,AK62,AK44,AK26,AK8)</f>
        <v/>
      </c>
      <c r="C322" s="387"/>
      <c r="D322" s="387"/>
      <c r="E322" s="387"/>
      <c r="F322" s="387"/>
      <c r="G322" s="387"/>
      <c r="H322" s="387"/>
      <c r="I322" s="387"/>
      <c r="J322" s="387"/>
      <c r="K322" s="387"/>
      <c r="L322" s="387"/>
      <c r="M322" s="387"/>
      <c r="N322" s="387"/>
      <c r="O322" s="387"/>
      <c r="P322" s="387"/>
      <c r="Q322" s="387"/>
      <c r="R322" s="387"/>
      <c r="S322" s="387"/>
      <c r="T322" s="387"/>
      <c r="U322" s="387"/>
      <c r="V322" s="387"/>
      <c r="W322" s="387"/>
      <c r="X322" s="387"/>
      <c r="Y322" s="387"/>
      <c r="Z322" s="387"/>
      <c r="AA322" s="387"/>
      <c r="AB322" s="387"/>
      <c r="AC322" s="387"/>
      <c r="AD322" s="387"/>
      <c r="AE322" s="387"/>
      <c r="AF322" s="387"/>
      <c r="AG322" s="387"/>
      <c r="AH322" s="387"/>
      <c r="AI322" s="388"/>
    </row>
    <row r="323" spans="2:37" ht="14.25" x14ac:dyDescent="0.45">
      <c r="B323" s="389"/>
      <c r="C323" s="390"/>
      <c r="D323" s="390"/>
      <c r="E323" s="390"/>
      <c r="F323" s="390"/>
      <c r="G323" s="390"/>
      <c r="H323" s="390"/>
      <c r="I323" s="390"/>
      <c r="J323" s="390"/>
      <c r="K323" s="390"/>
      <c r="L323" s="390"/>
      <c r="M323" s="390"/>
      <c r="N323" s="390"/>
      <c r="O323" s="390"/>
      <c r="P323" s="390"/>
      <c r="Q323" s="390"/>
      <c r="R323" s="390"/>
      <c r="S323" s="390"/>
      <c r="T323" s="390"/>
      <c r="U323" s="390"/>
      <c r="V323" s="390"/>
      <c r="W323" s="390"/>
      <c r="X323" s="390"/>
      <c r="Y323" s="390"/>
      <c r="Z323" s="390"/>
      <c r="AA323" s="390"/>
      <c r="AB323" s="390"/>
      <c r="AC323" s="390"/>
      <c r="AD323" s="390"/>
      <c r="AE323" s="390"/>
      <c r="AF323" s="390"/>
      <c r="AG323" s="390"/>
      <c r="AH323" s="390"/>
      <c r="AI323" s="391"/>
    </row>
    <row r="324" spans="2:37" ht="14.25" x14ac:dyDescent="0.45">
      <c r="B324" s="389"/>
      <c r="C324" s="390"/>
      <c r="D324" s="390"/>
      <c r="E324" s="390"/>
      <c r="F324" s="390"/>
      <c r="G324" s="390"/>
      <c r="H324" s="390"/>
      <c r="I324" s="390"/>
      <c r="J324" s="390"/>
      <c r="K324" s="390"/>
      <c r="L324" s="390"/>
      <c r="M324" s="390"/>
      <c r="N324" s="390"/>
      <c r="O324" s="390"/>
      <c r="P324" s="390"/>
      <c r="Q324" s="390"/>
      <c r="R324" s="390"/>
      <c r="S324" s="390"/>
      <c r="T324" s="390"/>
      <c r="U324" s="390"/>
      <c r="V324" s="390"/>
      <c r="W324" s="390"/>
      <c r="X324" s="390"/>
      <c r="Y324" s="390"/>
      <c r="Z324" s="390"/>
      <c r="AA324" s="390"/>
      <c r="AB324" s="390"/>
      <c r="AC324" s="390"/>
      <c r="AD324" s="390"/>
      <c r="AE324" s="390"/>
      <c r="AF324" s="390"/>
      <c r="AG324" s="390"/>
      <c r="AH324" s="390"/>
      <c r="AI324" s="391"/>
    </row>
    <row r="325" spans="2:37" ht="14.25" x14ac:dyDescent="0.45">
      <c r="B325" s="389"/>
      <c r="C325" s="390"/>
      <c r="D325" s="390"/>
      <c r="E325" s="390"/>
      <c r="F325" s="390"/>
      <c r="G325" s="390"/>
      <c r="H325" s="390"/>
      <c r="I325" s="390"/>
      <c r="J325" s="390"/>
      <c r="K325" s="390"/>
      <c r="L325" s="390"/>
      <c r="M325" s="390"/>
      <c r="N325" s="390"/>
      <c r="O325" s="390"/>
      <c r="P325" s="390"/>
      <c r="Q325" s="390"/>
      <c r="R325" s="390"/>
      <c r="S325" s="390"/>
      <c r="T325" s="390"/>
      <c r="U325" s="390"/>
      <c r="V325" s="390"/>
      <c r="W325" s="390"/>
      <c r="X325" s="390"/>
      <c r="Y325" s="390"/>
      <c r="Z325" s="390"/>
      <c r="AA325" s="390"/>
      <c r="AB325" s="390"/>
      <c r="AC325" s="390"/>
      <c r="AD325" s="390"/>
      <c r="AE325" s="390"/>
      <c r="AF325" s="390"/>
      <c r="AG325" s="390"/>
      <c r="AH325" s="390"/>
      <c r="AI325" s="391"/>
    </row>
    <row r="326" spans="2:37" ht="14.25" x14ac:dyDescent="0.45">
      <c r="B326" s="389"/>
      <c r="C326" s="390"/>
      <c r="D326" s="390"/>
      <c r="E326" s="390"/>
      <c r="F326" s="390"/>
      <c r="G326" s="390"/>
      <c r="H326" s="390"/>
      <c r="I326" s="390"/>
      <c r="J326" s="390"/>
      <c r="K326" s="390"/>
      <c r="L326" s="390"/>
      <c r="M326" s="390"/>
      <c r="N326" s="390"/>
      <c r="O326" s="390"/>
      <c r="P326" s="390"/>
      <c r="Q326" s="390"/>
      <c r="R326" s="390"/>
      <c r="S326" s="390"/>
      <c r="T326" s="390"/>
      <c r="U326" s="390"/>
      <c r="V326" s="390"/>
      <c r="W326" s="390"/>
      <c r="X326" s="390"/>
      <c r="Y326" s="390"/>
      <c r="Z326" s="390"/>
      <c r="AA326" s="390"/>
      <c r="AB326" s="390"/>
      <c r="AC326" s="390"/>
      <c r="AD326" s="390"/>
      <c r="AE326" s="390"/>
      <c r="AF326" s="390"/>
      <c r="AG326" s="390"/>
      <c r="AH326" s="390"/>
      <c r="AI326" s="391"/>
    </row>
    <row r="327" spans="2:37" ht="14.25" x14ac:dyDescent="0.45">
      <c r="B327" s="389"/>
      <c r="C327" s="390"/>
      <c r="D327" s="390"/>
      <c r="E327" s="390"/>
      <c r="F327" s="390"/>
      <c r="G327" s="390"/>
      <c r="H327" s="390"/>
      <c r="I327" s="390"/>
      <c r="J327" s="390"/>
      <c r="K327" s="390"/>
      <c r="L327" s="390"/>
      <c r="M327" s="390"/>
      <c r="N327" s="390"/>
      <c r="O327" s="390"/>
      <c r="P327" s="390"/>
      <c r="Q327" s="390"/>
      <c r="R327" s="390"/>
      <c r="S327" s="390"/>
      <c r="T327" s="390"/>
      <c r="U327" s="390"/>
      <c r="V327" s="390"/>
      <c r="W327" s="390"/>
      <c r="X327" s="390"/>
      <c r="Y327" s="390"/>
      <c r="Z327" s="390"/>
      <c r="AA327" s="390"/>
      <c r="AB327" s="390"/>
      <c r="AC327" s="390"/>
      <c r="AD327" s="390"/>
      <c r="AE327" s="390"/>
      <c r="AF327" s="390"/>
      <c r="AG327" s="390"/>
      <c r="AH327" s="390"/>
      <c r="AI327" s="391"/>
    </row>
    <row r="328" spans="2:37" ht="14.25" x14ac:dyDescent="0.45">
      <c r="B328" s="389"/>
      <c r="C328" s="390"/>
      <c r="D328" s="390"/>
      <c r="E328" s="390"/>
      <c r="F328" s="390"/>
      <c r="G328" s="390"/>
      <c r="H328" s="390"/>
      <c r="I328" s="390"/>
      <c r="J328" s="390"/>
      <c r="K328" s="390"/>
      <c r="L328" s="390"/>
      <c r="M328" s="390"/>
      <c r="N328" s="390"/>
      <c r="O328" s="390"/>
      <c r="P328" s="390"/>
      <c r="Q328" s="390"/>
      <c r="R328" s="390"/>
      <c r="S328" s="390"/>
      <c r="T328" s="390"/>
      <c r="U328" s="390"/>
      <c r="V328" s="390"/>
      <c r="W328" s="390"/>
      <c r="X328" s="390"/>
      <c r="Y328" s="390"/>
      <c r="Z328" s="390"/>
      <c r="AA328" s="390"/>
      <c r="AB328" s="390"/>
      <c r="AC328" s="390"/>
      <c r="AD328" s="390"/>
      <c r="AE328" s="390"/>
      <c r="AF328" s="390"/>
      <c r="AG328" s="390"/>
      <c r="AH328" s="390"/>
      <c r="AI328" s="391"/>
    </row>
    <row r="329" spans="2:37" ht="14.25" x14ac:dyDescent="0.45">
      <c r="B329" s="389"/>
      <c r="C329" s="390"/>
      <c r="D329" s="390"/>
      <c r="E329" s="390"/>
      <c r="F329" s="390"/>
      <c r="G329" s="390"/>
      <c r="H329" s="390"/>
      <c r="I329" s="390"/>
      <c r="J329" s="390"/>
      <c r="K329" s="390"/>
      <c r="L329" s="390"/>
      <c r="M329" s="390"/>
      <c r="N329" s="390"/>
      <c r="O329" s="390"/>
      <c r="P329" s="390"/>
      <c r="Q329" s="390"/>
      <c r="R329" s="390"/>
      <c r="S329" s="390"/>
      <c r="T329" s="390"/>
      <c r="U329" s="390"/>
      <c r="V329" s="390"/>
      <c r="W329" s="390"/>
      <c r="X329" s="390"/>
      <c r="Y329" s="390"/>
      <c r="Z329" s="390"/>
      <c r="AA329" s="390"/>
      <c r="AB329" s="390"/>
      <c r="AC329" s="390"/>
      <c r="AD329" s="390"/>
      <c r="AE329" s="390"/>
      <c r="AF329" s="390"/>
      <c r="AG329" s="390"/>
      <c r="AH329" s="390"/>
      <c r="AI329" s="391"/>
    </row>
    <row r="330" spans="2:37" ht="14.25" x14ac:dyDescent="0.45">
      <c r="B330" s="389"/>
      <c r="C330" s="390"/>
      <c r="D330" s="390"/>
      <c r="E330" s="390"/>
      <c r="F330" s="390"/>
      <c r="G330" s="390"/>
      <c r="H330" s="390"/>
      <c r="I330" s="390"/>
      <c r="J330" s="390"/>
      <c r="K330" s="390"/>
      <c r="L330" s="390"/>
      <c r="M330" s="390"/>
      <c r="N330" s="390"/>
      <c r="O330" s="390"/>
      <c r="P330" s="390"/>
      <c r="Q330" s="390"/>
      <c r="R330" s="390"/>
      <c r="S330" s="390"/>
      <c r="T330" s="390"/>
      <c r="U330" s="390"/>
      <c r="V330" s="390"/>
      <c r="W330" s="390"/>
      <c r="X330" s="390"/>
      <c r="Y330" s="390"/>
      <c r="Z330" s="390"/>
      <c r="AA330" s="390"/>
      <c r="AB330" s="390"/>
      <c r="AC330" s="390"/>
      <c r="AD330" s="390"/>
      <c r="AE330" s="390"/>
      <c r="AF330" s="390"/>
      <c r="AG330" s="390"/>
      <c r="AH330" s="390"/>
      <c r="AI330" s="391"/>
    </row>
    <row r="331" spans="2:37" ht="14.25" x14ac:dyDescent="0.45">
      <c r="B331" s="389"/>
      <c r="C331" s="390"/>
      <c r="D331" s="390"/>
      <c r="E331" s="390"/>
      <c r="F331" s="390"/>
      <c r="G331" s="390"/>
      <c r="H331" s="390"/>
      <c r="I331" s="390"/>
      <c r="J331" s="390"/>
      <c r="K331" s="390"/>
      <c r="L331" s="390"/>
      <c r="M331" s="390"/>
      <c r="N331" s="390"/>
      <c r="O331" s="390"/>
      <c r="P331" s="390"/>
      <c r="Q331" s="390"/>
      <c r="R331" s="390"/>
      <c r="S331" s="390"/>
      <c r="T331" s="390"/>
      <c r="U331" s="390"/>
      <c r="V331" s="390"/>
      <c r="W331" s="390"/>
      <c r="X331" s="390"/>
      <c r="Y331" s="390"/>
      <c r="Z331" s="390"/>
      <c r="AA331" s="390"/>
      <c r="AB331" s="390"/>
      <c r="AC331" s="390"/>
      <c r="AD331" s="390"/>
      <c r="AE331" s="390"/>
      <c r="AF331" s="390"/>
      <c r="AG331" s="390"/>
      <c r="AH331" s="390"/>
      <c r="AI331" s="391"/>
    </row>
    <row r="332" spans="2:37" ht="14.25" x14ac:dyDescent="0.45">
      <c r="B332" s="389"/>
      <c r="C332" s="390"/>
      <c r="D332" s="390"/>
      <c r="E332" s="390"/>
      <c r="F332" s="390"/>
      <c r="G332" s="390"/>
      <c r="H332" s="390"/>
      <c r="I332" s="390"/>
      <c r="J332" s="390"/>
      <c r="K332" s="390"/>
      <c r="L332" s="390"/>
      <c r="M332" s="390"/>
      <c r="N332" s="390"/>
      <c r="O332" s="390"/>
      <c r="P332" s="390"/>
      <c r="Q332" s="390"/>
      <c r="R332" s="390"/>
      <c r="S332" s="390"/>
      <c r="T332" s="390"/>
      <c r="U332" s="390"/>
      <c r="V332" s="390"/>
      <c r="W332" s="390"/>
      <c r="X332" s="390"/>
      <c r="Y332" s="390"/>
      <c r="Z332" s="390"/>
      <c r="AA332" s="390"/>
      <c r="AB332" s="390"/>
      <c r="AC332" s="390"/>
      <c r="AD332" s="390"/>
      <c r="AE332" s="390"/>
      <c r="AF332" s="390"/>
      <c r="AG332" s="390"/>
      <c r="AH332" s="390"/>
      <c r="AI332" s="391"/>
    </row>
    <row r="333" spans="2:37" ht="14.25" x14ac:dyDescent="0.45">
      <c r="B333" s="389"/>
      <c r="C333" s="390"/>
      <c r="D333" s="390"/>
      <c r="E333" s="390"/>
      <c r="F333" s="390"/>
      <c r="G333" s="390"/>
      <c r="H333" s="390"/>
      <c r="I333" s="390"/>
      <c r="J333" s="390"/>
      <c r="K333" s="390"/>
      <c r="L333" s="390"/>
      <c r="M333" s="390"/>
      <c r="N333" s="390"/>
      <c r="O333" s="390"/>
      <c r="P333" s="390"/>
      <c r="Q333" s="390"/>
      <c r="R333" s="390"/>
      <c r="S333" s="390"/>
      <c r="T333" s="390"/>
      <c r="U333" s="390"/>
      <c r="V333" s="390"/>
      <c r="W333" s="390"/>
      <c r="X333" s="390"/>
      <c r="Y333" s="390"/>
      <c r="Z333" s="390"/>
      <c r="AA333" s="390"/>
      <c r="AB333" s="390"/>
      <c r="AC333" s="390"/>
      <c r="AD333" s="390"/>
      <c r="AE333" s="390"/>
      <c r="AF333" s="390"/>
      <c r="AG333" s="390"/>
      <c r="AH333" s="390"/>
      <c r="AI333" s="391"/>
    </row>
    <row r="334" spans="2:37" ht="14.25" x14ac:dyDescent="0.45">
      <c r="B334" s="389"/>
      <c r="C334" s="390"/>
      <c r="D334" s="390"/>
      <c r="E334" s="390"/>
      <c r="F334" s="390"/>
      <c r="G334" s="390"/>
      <c r="H334" s="390"/>
      <c r="I334" s="390"/>
      <c r="J334" s="390"/>
      <c r="K334" s="390"/>
      <c r="L334" s="390"/>
      <c r="M334" s="390"/>
      <c r="N334" s="390"/>
      <c r="O334" s="390"/>
      <c r="P334" s="390"/>
      <c r="Q334" s="390"/>
      <c r="R334" s="390"/>
      <c r="S334" s="390"/>
      <c r="T334" s="390"/>
      <c r="U334" s="390"/>
      <c r="V334" s="390"/>
      <c r="W334" s="390"/>
      <c r="X334" s="390"/>
      <c r="Y334" s="390"/>
      <c r="Z334" s="390"/>
      <c r="AA334" s="390"/>
      <c r="AB334" s="390"/>
      <c r="AC334" s="390"/>
      <c r="AD334" s="390"/>
      <c r="AE334" s="390"/>
      <c r="AF334" s="390"/>
      <c r="AG334" s="390"/>
      <c r="AH334" s="390"/>
      <c r="AI334" s="391"/>
    </row>
    <row r="335" spans="2:37" ht="14.25" x14ac:dyDescent="0.45">
      <c r="B335" s="389"/>
      <c r="C335" s="390"/>
      <c r="D335" s="390"/>
      <c r="E335" s="390"/>
      <c r="F335" s="390"/>
      <c r="G335" s="390"/>
      <c r="H335" s="390"/>
      <c r="I335" s="390"/>
      <c r="J335" s="390"/>
      <c r="K335" s="390"/>
      <c r="L335" s="390"/>
      <c r="M335" s="390"/>
      <c r="N335" s="390"/>
      <c r="O335" s="390"/>
      <c r="P335" s="390"/>
      <c r="Q335" s="390"/>
      <c r="R335" s="390"/>
      <c r="S335" s="390"/>
      <c r="T335" s="390"/>
      <c r="U335" s="390"/>
      <c r="V335" s="390"/>
      <c r="W335" s="390"/>
      <c r="X335" s="390"/>
      <c r="Y335" s="390"/>
      <c r="Z335" s="390"/>
      <c r="AA335" s="390"/>
      <c r="AB335" s="390"/>
      <c r="AC335" s="390"/>
      <c r="AD335" s="390"/>
      <c r="AE335" s="390"/>
      <c r="AF335" s="390"/>
      <c r="AG335" s="390"/>
      <c r="AH335" s="390"/>
      <c r="AI335" s="391"/>
    </row>
    <row r="336" spans="2:37" ht="14.25" x14ac:dyDescent="0.45">
      <c r="B336" s="389"/>
      <c r="C336" s="390"/>
      <c r="D336" s="390"/>
      <c r="E336" s="390"/>
      <c r="F336" s="390"/>
      <c r="G336" s="390"/>
      <c r="H336" s="390"/>
      <c r="I336" s="390"/>
      <c r="J336" s="390"/>
      <c r="K336" s="390"/>
      <c r="L336" s="390"/>
      <c r="M336" s="390"/>
      <c r="N336" s="390"/>
      <c r="O336" s="390"/>
      <c r="P336" s="390"/>
      <c r="Q336" s="390"/>
      <c r="R336" s="390"/>
      <c r="S336" s="390"/>
      <c r="T336" s="390"/>
      <c r="U336" s="390"/>
      <c r="V336" s="390"/>
      <c r="W336" s="390"/>
      <c r="X336" s="390"/>
      <c r="Y336" s="390"/>
      <c r="Z336" s="390"/>
      <c r="AA336" s="390"/>
      <c r="AB336" s="390"/>
      <c r="AC336" s="390"/>
      <c r="AD336" s="390"/>
      <c r="AE336" s="390"/>
      <c r="AF336" s="390"/>
      <c r="AG336" s="390"/>
      <c r="AH336" s="390"/>
      <c r="AI336" s="391"/>
    </row>
    <row r="337" spans="2:35" ht="14.25" x14ac:dyDescent="0.45">
      <c r="B337" s="389"/>
      <c r="C337" s="390"/>
      <c r="D337" s="390"/>
      <c r="E337" s="390"/>
      <c r="F337" s="390"/>
      <c r="G337" s="390"/>
      <c r="H337" s="390"/>
      <c r="I337" s="390"/>
      <c r="J337" s="390"/>
      <c r="K337" s="390"/>
      <c r="L337" s="390"/>
      <c r="M337" s="390"/>
      <c r="N337" s="390"/>
      <c r="O337" s="390"/>
      <c r="P337" s="390"/>
      <c r="Q337" s="390"/>
      <c r="R337" s="390"/>
      <c r="S337" s="390"/>
      <c r="T337" s="390"/>
      <c r="U337" s="390"/>
      <c r="V337" s="390"/>
      <c r="W337" s="390"/>
      <c r="X337" s="390"/>
      <c r="Y337" s="390"/>
      <c r="Z337" s="390"/>
      <c r="AA337" s="390"/>
      <c r="AB337" s="390"/>
      <c r="AC337" s="390"/>
      <c r="AD337" s="390"/>
      <c r="AE337" s="390"/>
      <c r="AF337" s="390"/>
      <c r="AG337" s="390"/>
      <c r="AH337" s="390"/>
      <c r="AI337" s="391"/>
    </row>
    <row r="338" spans="2:35" ht="14.25" x14ac:dyDescent="0.45">
      <c r="B338" s="389"/>
      <c r="C338" s="390"/>
      <c r="D338" s="390"/>
      <c r="E338" s="390"/>
      <c r="F338" s="390"/>
      <c r="G338" s="390"/>
      <c r="H338" s="390"/>
      <c r="I338" s="390"/>
      <c r="J338" s="390"/>
      <c r="K338" s="390"/>
      <c r="L338" s="390"/>
      <c r="M338" s="390"/>
      <c r="N338" s="390"/>
      <c r="O338" s="390"/>
      <c r="P338" s="390"/>
      <c r="Q338" s="390"/>
      <c r="R338" s="390"/>
      <c r="S338" s="390"/>
      <c r="T338" s="390"/>
      <c r="U338" s="390"/>
      <c r="V338" s="390"/>
      <c r="W338" s="390"/>
      <c r="X338" s="390"/>
      <c r="Y338" s="390"/>
      <c r="Z338" s="390"/>
      <c r="AA338" s="390"/>
      <c r="AB338" s="390"/>
      <c r="AC338" s="390"/>
      <c r="AD338" s="390"/>
      <c r="AE338" s="390"/>
      <c r="AF338" s="390"/>
      <c r="AG338" s="390"/>
      <c r="AH338" s="390"/>
      <c r="AI338" s="391"/>
    </row>
    <row r="339" spans="2:35" ht="14.25" x14ac:dyDescent="0.45">
      <c r="B339" s="389"/>
      <c r="C339" s="390"/>
      <c r="D339" s="390"/>
      <c r="E339" s="390"/>
      <c r="F339" s="390"/>
      <c r="G339" s="390"/>
      <c r="H339" s="390"/>
      <c r="I339" s="390"/>
      <c r="J339" s="390"/>
      <c r="K339" s="390"/>
      <c r="L339" s="390"/>
      <c r="M339" s="390"/>
      <c r="N339" s="390"/>
      <c r="O339" s="390"/>
      <c r="P339" s="390"/>
      <c r="Q339" s="390"/>
      <c r="R339" s="390"/>
      <c r="S339" s="390"/>
      <c r="T339" s="390"/>
      <c r="U339" s="390"/>
      <c r="V339" s="390"/>
      <c r="W339" s="390"/>
      <c r="X339" s="390"/>
      <c r="Y339" s="390"/>
      <c r="Z339" s="390"/>
      <c r="AA339" s="390"/>
      <c r="AB339" s="390"/>
      <c r="AC339" s="390"/>
      <c r="AD339" s="390"/>
      <c r="AE339" s="390"/>
      <c r="AF339" s="390"/>
      <c r="AG339" s="390"/>
      <c r="AH339" s="390"/>
      <c r="AI339" s="391"/>
    </row>
    <row r="340" spans="2:35" ht="14.25" x14ac:dyDescent="0.45">
      <c r="B340" s="389"/>
      <c r="C340" s="390"/>
      <c r="D340" s="390"/>
      <c r="E340" s="390"/>
      <c r="F340" s="390"/>
      <c r="G340" s="390"/>
      <c r="H340" s="390"/>
      <c r="I340" s="390"/>
      <c r="J340" s="390"/>
      <c r="K340" s="390"/>
      <c r="L340" s="390"/>
      <c r="M340" s="390"/>
      <c r="N340" s="390"/>
      <c r="O340" s="390"/>
      <c r="P340" s="390"/>
      <c r="Q340" s="390"/>
      <c r="R340" s="390"/>
      <c r="S340" s="390"/>
      <c r="T340" s="390"/>
      <c r="U340" s="390"/>
      <c r="V340" s="390"/>
      <c r="W340" s="390"/>
      <c r="X340" s="390"/>
      <c r="Y340" s="390"/>
      <c r="Z340" s="390"/>
      <c r="AA340" s="390"/>
      <c r="AB340" s="390"/>
      <c r="AC340" s="390"/>
      <c r="AD340" s="390"/>
      <c r="AE340" s="390"/>
      <c r="AF340" s="390"/>
      <c r="AG340" s="390"/>
      <c r="AH340" s="390"/>
      <c r="AI340" s="391"/>
    </row>
    <row r="341" spans="2:35" ht="14.25" x14ac:dyDescent="0.45">
      <c r="B341" s="389"/>
      <c r="C341" s="390"/>
      <c r="D341" s="390"/>
      <c r="E341" s="390"/>
      <c r="F341" s="390"/>
      <c r="G341" s="390"/>
      <c r="H341" s="390"/>
      <c r="I341" s="390"/>
      <c r="J341" s="390"/>
      <c r="K341" s="390"/>
      <c r="L341" s="390"/>
      <c r="M341" s="390"/>
      <c r="N341" s="390"/>
      <c r="O341" s="390"/>
      <c r="P341" s="390"/>
      <c r="Q341" s="390"/>
      <c r="R341" s="390"/>
      <c r="S341" s="390"/>
      <c r="T341" s="390"/>
      <c r="U341" s="390"/>
      <c r="V341" s="390"/>
      <c r="W341" s="390"/>
      <c r="X341" s="390"/>
      <c r="Y341" s="390"/>
      <c r="Z341" s="390"/>
      <c r="AA341" s="390"/>
      <c r="AB341" s="390"/>
      <c r="AC341" s="390"/>
      <c r="AD341" s="390"/>
      <c r="AE341" s="390"/>
      <c r="AF341" s="390"/>
      <c r="AG341" s="390"/>
      <c r="AH341" s="390"/>
      <c r="AI341" s="391"/>
    </row>
    <row r="342" spans="2:35" ht="14.25" x14ac:dyDescent="0.45">
      <c r="B342" s="389"/>
      <c r="C342" s="390"/>
      <c r="D342" s="390"/>
      <c r="E342" s="390"/>
      <c r="F342" s="390"/>
      <c r="G342" s="390"/>
      <c r="H342" s="390"/>
      <c r="I342" s="390"/>
      <c r="J342" s="390"/>
      <c r="K342" s="390"/>
      <c r="L342" s="390"/>
      <c r="M342" s="390"/>
      <c r="N342" s="390"/>
      <c r="O342" s="390"/>
      <c r="P342" s="390"/>
      <c r="Q342" s="390"/>
      <c r="R342" s="390"/>
      <c r="S342" s="390"/>
      <c r="T342" s="390"/>
      <c r="U342" s="390"/>
      <c r="V342" s="390"/>
      <c r="W342" s="390"/>
      <c r="X342" s="390"/>
      <c r="Y342" s="390"/>
      <c r="Z342" s="390"/>
      <c r="AA342" s="390"/>
      <c r="AB342" s="390"/>
      <c r="AC342" s="390"/>
      <c r="AD342" s="390"/>
      <c r="AE342" s="390"/>
      <c r="AF342" s="390"/>
      <c r="AG342" s="390"/>
      <c r="AH342" s="390"/>
      <c r="AI342" s="391"/>
    </row>
    <row r="343" spans="2:35" ht="14.25" x14ac:dyDescent="0.45">
      <c r="B343" s="389"/>
      <c r="C343" s="390"/>
      <c r="D343" s="390"/>
      <c r="E343" s="390"/>
      <c r="F343" s="390"/>
      <c r="G343" s="390"/>
      <c r="H343" s="390"/>
      <c r="I343" s="390"/>
      <c r="J343" s="390"/>
      <c r="K343" s="390"/>
      <c r="L343" s="390"/>
      <c r="M343" s="390"/>
      <c r="N343" s="390"/>
      <c r="O343" s="390"/>
      <c r="P343" s="390"/>
      <c r="Q343" s="390"/>
      <c r="R343" s="390"/>
      <c r="S343" s="390"/>
      <c r="T343" s="390"/>
      <c r="U343" s="390"/>
      <c r="V343" s="390"/>
      <c r="W343" s="390"/>
      <c r="X343" s="390"/>
      <c r="Y343" s="390"/>
      <c r="Z343" s="390"/>
      <c r="AA343" s="390"/>
      <c r="AB343" s="390"/>
      <c r="AC343" s="390"/>
      <c r="AD343" s="390"/>
      <c r="AE343" s="390"/>
      <c r="AF343" s="390"/>
      <c r="AG343" s="390"/>
      <c r="AH343" s="390"/>
      <c r="AI343" s="391"/>
    </row>
    <row r="344" spans="2:35" ht="14.25" x14ac:dyDescent="0.45">
      <c r="B344" s="389"/>
      <c r="C344" s="390"/>
      <c r="D344" s="390"/>
      <c r="E344" s="390"/>
      <c r="F344" s="390"/>
      <c r="G344" s="390"/>
      <c r="H344" s="390"/>
      <c r="I344" s="390"/>
      <c r="J344" s="390"/>
      <c r="K344" s="390"/>
      <c r="L344" s="390"/>
      <c r="M344" s="390"/>
      <c r="N344" s="390"/>
      <c r="O344" s="390"/>
      <c r="P344" s="390"/>
      <c r="Q344" s="390"/>
      <c r="R344" s="390"/>
      <c r="S344" s="390"/>
      <c r="T344" s="390"/>
      <c r="U344" s="390"/>
      <c r="V344" s="390"/>
      <c r="W344" s="390"/>
      <c r="X344" s="390"/>
      <c r="Y344" s="390"/>
      <c r="Z344" s="390"/>
      <c r="AA344" s="390"/>
      <c r="AB344" s="390"/>
      <c r="AC344" s="390"/>
      <c r="AD344" s="390"/>
      <c r="AE344" s="390"/>
      <c r="AF344" s="390"/>
      <c r="AG344" s="390"/>
      <c r="AH344" s="390"/>
      <c r="AI344" s="391"/>
    </row>
    <row r="345" spans="2:35" ht="14.25" x14ac:dyDescent="0.45">
      <c r="B345" s="389"/>
      <c r="C345" s="390"/>
      <c r="D345" s="390"/>
      <c r="E345" s="390"/>
      <c r="F345" s="390"/>
      <c r="G345" s="390"/>
      <c r="H345" s="390"/>
      <c r="I345" s="390"/>
      <c r="J345" s="390"/>
      <c r="K345" s="390"/>
      <c r="L345" s="390"/>
      <c r="M345" s="390"/>
      <c r="N345" s="390"/>
      <c r="O345" s="390"/>
      <c r="P345" s="390"/>
      <c r="Q345" s="390"/>
      <c r="R345" s="390"/>
      <c r="S345" s="390"/>
      <c r="T345" s="390"/>
      <c r="U345" s="390"/>
      <c r="V345" s="390"/>
      <c r="W345" s="390"/>
      <c r="X345" s="390"/>
      <c r="Y345" s="390"/>
      <c r="Z345" s="390"/>
      <c r="AA345" s="390"/>
      <c r="AB345" s="390"/>
      <c r="AC345" s="390"/>
      <c r="AD345" s="390"/>
      <c r="AE345" s="390"/>
      <c r="AF345" s="390"/>
      <c r="AG345" s="390"/>
      <c r="AH345" s="390"/>
      <c r="AI345" s="391"/>
    </row>
    <row r="346" spans="2:35" ht="14.25" x14ac:dyDescent="0.45">
      <c r="B346" s="389"/>
      <c r="C346" s="390"/>
      <c r="D346" s="390"/>
      <c r="E346" s="390"/>
      <c r="F346" s="390"/>
      <c r="G346" s="390"/>
      <c r="H346" s="390"/>
      <c r="I346" s="390"/>
      <c r="J346" s="390"/>
      <c r="K346" s="390"/>
      <c r="L346" s="390"/>
      <c r="M346" s="390"/>
      <c r="N346" s="390"/>
      <c r="O346" s="390"/>
      <c r="P346" s="390"/>
      <c r="Q346" s="390"/>
      <c r="R346" s="390"/>
      <c r="S346" s="390"/>
      <c r="T346" s="390"/>
      <c r="U346" s="390"/>
      <c r="V346" s="390"/>
      <c r="W346" s="390"/>
      <c r="X346" s="390"/>
      <c r="Y346" s="390"/>
      <c r="Z346" s="390"/>
      <c r="AA346" s="390"/>
      <c r="AB346" s="390"/>
      <c r="AC346" s="390"/>
      <c r="AD346" s="390"/>
      <c r="AE346" s="390"/>
      <c r="AF346" s="390"/>
      <c r="AG346" s="390"/>
      <c r="AH346" s="390"/>
      <c r="AI346" s="391"/>
    </row>
    <row r="347" spans="2:35" ht="14.25" x14ac:dyDescent="0.45">
      <c r="B347" s="389"/>
      <c r="C347" s="390"/>
      <c r="D347" s="390"/>
      <c r="E347" s="390"/>
      <c r="F347" s="390"/>
      <c r="G347" s="390"/>
      <c r="H347" s="390"/>
      <c r="I347" s="390"/>
      <c r="J347" s="390"/>
      <c r="K347" s="390"/>
      <c r="L347" s="390"/>
      <c r="M347" s="390"/>
      <c r="N347" s="390"/>
      <c r="O347" s="390"/>
      <c r="P347" s="390"/>
      <c r="Q347" s="390"/>
      <c r="R347" s="390"/>
      <c r="S347" s="390"/>
      <c r="T347" s="390"/>
      <c r="U347" s="390"/>
      <c r="V347" s="390"/>
      <c r="W347" s="390"/>
      <c r="X347" s="390"/>
      <c r="Y347" s="390"/>
      <c r="Z347" s="390"/>
      <c r="AA347" s="390"/>
      <c r="AB347" s="390"/>
      <c r="AC347" s="390"/>
      <c r="AD347" s="390"/>
      <c r="AE347" s="390"/>
      <c r="AF347" s="390"/>
      <c r="AG347" s="390"/>
      <c r="AH347" s="390"/>
      <c r="AI347" s="391"/>
    </row>
    <row r="348" spans="2:35" ht="14.25" x14ac:dyDescent="0.45">
      <c r="B348" s="389"/>
      <c r="C348" s="390"/>
      <c r="D348" s="390"/>
      <c r="E348" s="390"/>
      <c r="F348" s="390"/>
      <c r="G348" s="390"/>
      <c r="H348" s="390"/>
      <c r="I348" s="390"/>
      <c r="J348" s="390"/>
      <c r="K348" s="390"/>
      <c r="L348" s="390"/>
      <c r="M348" s="390"/>
      <c r="N348" s="390"/>
      <c r="O348" s="390"/>
      <c r="P348" s="390"/>
      <c r="Q348" s="390"/>
      <c r="R348" s="390"/>
      <c r="S348" s="390"/>
      <c r="T348" s="390"/>
      <c r="U348" s="390"/>
      <c r="V348" s="390"/>
      <c r="W348" s="390"/>
      <c r="X348" s="390"/>
      <c r="Y348" s="390"/>
      <c r="Z348" s="390"/>
      <c r="AA348" s="390"/>
      <c r="AB348" s="390"/>
      <c r="AC348" s="390"/>
      <c r="AD348" s="390"/>
      <c r="AE348" s="390"/>
      <c r="AF348" s="390"/>
      <c r="AG348" s="390"/>
      <c r="AH348" s="390"/>
      <c r="AI348" s="391"/>
    </row>
    <row r="349" spans="2:35" ht="14.25" x14ac:dyDescent="0.45">
      <c r="B349" s="389"/>
      <c r="C349" s="390"/>
      <c r="D349" s="390"/>
      <c r="E349" s="390"/>
      <c r="F349" s="390"/>
      <c r="G349" s="390"/>
      <c r="H349" s="390"/>
      <c r="I349" s="390"/>
      <c r="J349" s="390"/>
      <c r="K349" s="390"/>
      <c r="L349" s="390"/>
      <c r="M349" s="390"/>
      <c r="N349" s="390"/>
      <c r="O349" s="390"/>
      <c r="P349" s="390"/>
      <c r="Q349" s="390"/>
      <c r="R349" s="390"/>
      <c r="S349" s="390"/>
      <c r="T349" s="390"/>
      <c r="U349" s="390"/>
      <c r="V349" s="390"/>
      <c r="W349" s="390"/>
      <c r="X349" s="390"/>
      <c r="Y349" s="390"/>
      <c r="Z349" s="390"/>
      <c r="AA349" s="390"/>
      <c r="AB349" s="390"/>
      <c r="AC349" s="390"/>
      <c r="AD349" s="390"/>
      <c r="AE349" s="390"/>
      <c r="AF349" s="390"/>
      <c r="AG349" s="390"/>
      <c r="AH349" s="390"/>
      <c r="AI349" s="391"/>
    </row>
    <row r="350" spans="2:35" ht="14.25" x14ac:dyDescent="0.45">
      <c r="B350" s="389"/>
      <c r="C350" s="390"/>
      <c r="D350" s="390"/>
      <c r="E350" s="390"/>
      <c r="F350" s="390"/>
      <c r="G350" s="390"/>
      <c r="H350" s="390"/>
      <c r="I350" s="390"/>
      <c r="J350" s="390"/>
      <c r="K350" s="390"/>
      <c r="L350" s="390"/>
      <c r="M350" s="390"/>
      <c r="N350" s="390"/>
      <c r="O350" s="390"/>
      <c r="P350" s="390"/>
      <c r="Q350" s="390"/>
      <c r="R350" s="390"/>
      <c r="S350" s="390"/>
      <c r="T350" s="390"/>
      <c r="U350" s="390"/>
      <c r="V350" s="390"/>
      <c r="W350" s="390"/>
      <c r="X350" s="390"/>
      <c r="Y350" s="390"/>
      <c r="Z350" s="390"/>
      <c r="AA350" s="390"/>
      <c r="AB350" s="390"/>
      <c r="AC350" s="390"/>
      <c r="AD350" s="390"/>
      <c r="AE350" s="390"/>
      <c r="AF350" s="390"/>
      <c r="AG350" s="390"/>
      <c r="AH350" s="390"/>
      <c r="AI350" s="391"/>
    </row>
    <row r="351" spans="2:35" ht="14.25" x14ac:dyDescent="0.45">
      <c r="B351" s="389"/>
      <c r="C351" s="390"/>
      <c r="D351" s="390"/>
      <c r="E351" s="390"/>
      <c r="F351" s="390"/>
      <c r="G351" s="390"/>
      <c r="H351" s="390"/>
      <c r="I351" s="390"/>
      <c r="J351" s="390"/>
      <c r="K351" s="390"/>
      <c r="L351" s="390"/>
      <c r="M351" s="390"/>
      <c r="N351" s="390"/>
      <c r="O351" s="390"/>
      <c r="P351" s="390"/>
      <c r="Q351" s="390"/>
      <c r="R351" s="390"/>
      <c r="S351" s="390"/>
      <c r="T351" s="390"/>
      <c r="U351" s="390"/>
      <c r="V351" s="390"/>
      <c r="W351" s="390"/>
      <c r="X351" s="390"/>
      <c r="Y351" s="390"/>
      <c r="Z351" s="390"/>
      <c r="AA351" s="390"/>
      <c r="AB351" s="390"/>
      <c r="AC351" s="390"/>
      <c r="AD351" s="390"/>
      <c r="AE351" s="390"/>
      <c r="AF351" s="390"/>
      <c r="AG351" s="390"/>
      <c r="AH351" s="390"/>
      <c r="AI351" s="391"/>
    </row>
    <row r="352" spans="2:35" ht="14.25" x14ac:dyDescent="0.45">
      <c r="B352" s="389"/>
      <c r="C352" s="390"/>
      <c r="D352" s="390"/>
      <c r="E352" s="390"/>
      <c r="F352" s="390"/>
      <c r="G352" s="390"/>
      <c r="H352" s="390"/>
      <c r="I352" s="390"/>
      <c r="J352" s="390"/>
      <c r="K352" s="390"/>
      <c r="L352" s="390"/>
      <c r="M352" s="390"/>
      <c r="N352" s="390"/>
      <c r="O352" s="390"/>
      <c r="P352" s="390"/>
      <c r="Q352" s="390"/>
      <c r="R352" s="390"/>
      <c r="S352" s="390"/>
      <c r="T352" s="390"/>
      <c r="U352" s="390"/>
      <c r="V352" s="390"/>
      <c r="W352" s="390"/>
      <c r="X352" s="390"/>
      <c r="Y352" s="390"/>
      <c r="Z352" s="390"/>
      <c r="AA352" s="390"/>
      <c r="AB352" s="390"/>
      <c r="AC352" s="390"/>
      <c r="AD352" s="390"/>
      <c r="AE352" s="390"/>
      <c r="AF352" s="390"/>
      <c r="AG352" s="390"/>
      <c r="AH352" s="390"/>
      <c r="AI352" s="391"/>
    </row>
    <row r="353" spans="2:35" ht="14.25" x14ac:dyDescent="0.45">
      <c r="B353" s="389"/>
      <c r="C353" s="390"/>
      <c r="D353" s="390"/>
      <c r="E353" s="390"/>
      <c r="F353" s="390"/>
      <c r="G353" s="390"/>
      <c r="H353" s="390"/>
      <c r="I353" s="390"/>
      <c r="J353" s="390"/>
      <c r="K353" s="390"/>
      <c r="L353" s="390"/>
      <c r="M353" s="390"/>
      <c r="N353" s="390"/>
      <c r="O353" s="390"/>
      <c r="P353" s="390"/>
      <c r="Q353" s="390"/>
      <c r="R353" s="390"/>
      <c r="S353" s="390"/>
      <c r="T353" s="390"/>
      <c r="U353" s="390"/>
      <c r="V353" s="390"/>
      <c r="W353" s="390"/>
      <c r="X353" s="390"/>
      <c r="Y353" s="390"/>
      <c r="Z353" s="390"/>
      <c r="AA353" s="390"/>
      <c r="AB353" s="390"/>
      <c r="AC353" s="390"/>
      <c r="AD353" s="390"/>
      <c r="AE353" s="390"/>
      <c r="AF353" s="390"/>
      <c r="AG353" s="390"/>
      <c r="AH353" s="390"/>
      <c r="AI353" s="391"/>
    </row>
    <row r="354" spans="2:35" ht="14.25" x14ac:dyDescent="0.45">
      <c r="B354" s="389"/>
      <c r="C354" s="390"/>
      <c r="D354" s="390"/>
      <c r="E354" s="390"/>
      <c r="F354" s="390"/>
      <c r="G354" s="390"/>
      <c r="H354" s="390"/>
      <c r="I354" s="390"/>
      <c r="J354" s="390"/>
      <c r="K354" s="390"/>
      <c r="L354" s="390"/>
      <c r="M354" s="390"/>
      <c r="N354" s="390"/>
      <c r="O354" s="390"/>
      <c r="P354" s="390"/>
      <c r="Q354" s="390"/>
      <c r="R354" s="390"/>
      <c r="S354" s="390"/>
      <c r="T354" s="390"/>
      <c r="U354" s="390"/>
      <c r="V354" s="390"/>
      <c r="W354" s="390"/>
      <c r="X354" s="390"/>
      <c r="Y354" s="390"/>
      <c r="Z354" s="390"/>
      <c r="AA354" s="390"/>
      <c r="AB354" s="390"/>
      <c r="AC354" s="390"/>
      <c r="AD354" s="390"/>
      <c r="AE354" s="390"/>
      <c r="AF354" s="390"/>
      <c r="AG354" s="390"/>
      <c r="AH354" s="390"/>
      <c r="AI354" s="391"/>
    </row>
    <row r="355" spans="2:35" ht="14.25" x14ac:dyDescent="0.45">
      <c r="B355" s="389"/>
      <c r="C355" s="390"/>
      <c r="D355" s="390"/>
      <c r="E355" s="390"/>
      <c r="F355" s="390"/>
      <c r="G355" s="390"/>
      <c r="H355" s="390"/>
      <c r="I355" s="390"/>
      <c r="J355" s="390"/>
      <c r="K355" s="390"/>
      <c r="L355" s="390"/>
      <c r="M355" s="390"/>
      <c r="N355" s="390"/>
      <c r="O355" s="390"/>
      <c r="P355" s="390"/>
      <c r="Q355" s="390"/>
      <c r="R355" s="390"/>
      <c r="S355" s="390"/>
      <c r="T355" s="390"/>
      <c r="U355" s="390"/>
      <c r="V355" s="390"/>
      <c r="W355" s="390"/>
      <c r="X355" s="390"/>
      <c r="Y355" s="390"/>
      <c r="Z355" s="390"/>
      <c r="AA355" s="390"/>
      <c r="AB355" s="390"/>
      <c r="AC355" s="390"/>
      <c r="AD355" s="390"/>
      <c r="AE355" s="390"/>
      <c r="AF355" s="390"/>
      <c r="AG355" s="390"/>
      <c r="AH355" s="390"/>
      <c r="AI355" s="391"/>
    </row>
    <row r="356" spans="2:35" ht="14.25" x14ac:dyDescent="0.45">
      <c r="B356" s="389"/>
      <c r="C356" s="390"/>
      <c r="D356" s="390"/>
      <c r="E356" s="390"/>
      <c r="F356" s="390"/>
      <c r="G356" s="390"/>
      <c r="H356" s="390"/>
      <c r="I356" s="390"/>
      <c r="J356" s="390"/>
      <c r="K356" s="390"/>
      <c r="L356" s="390"/>
      <c r="M356" s="390"/>
      <c r="N356" s="390"/>
      <c r="O356" s="390"/>
      <c r="P356" s="390"/>
      <c r="Q356" s="390"/>
      <c r="R356" s="390"/>
      <c r="S356" s="390"/>
      <c r="T356" s="390"/>
      <c r="U356" s="390"/>
      <c r="V356" s="390"/>
      <c r="W356" s="390"/>
      <c r="X356" s="390"/>
      <c r="Y356" s="390"/>
      <c r="Z356" s="390"/>
      <c r="AA356" s="390"/>
      <c r="AB356" s="390"/>
      <c r="AC356" s="390"/>
      <c r="AD356" s="390"/>
      <c r="AE356" s="390"/>
      <c r="AF356" s="390"/>
      <c r="AG356" s="390"/>
      <c r="AH356" s="390"/>
      <c r="AI356" s="391"/>
    </row>
    <row r="357" spans="2:35" ht="14.25" x14ac:dyDescent="0.45">
      <c r="B357" s="389"/>
      <c r="C357" s="390"/>
      <c r="D357" s="390"/>
      <c r="E357" s="390"/>
      <c r="F357" s="390"/>
      <c r="G357" s="390"/>
      <c r="H357" s="390"/>
      <c r="I357" s="390"/>
      <c r="J357" s="390"/>
      <c r="K357" s="390"/>
      <c r="L357" s="390"/>
      <c r="M357" s="390"/>
      <c r="N357" s="390"/>
      <c r="O357" s="390"/>
      <c r="P357" s="390"/>
      <c r="Q357" s="390"/>
      <c r="R357" s="390"/>
      <c r="S357" s="390"/>
      <c r="T357" s="390"/>
      <c r="U357" s="390"/>
      <c r="V357" s="390"/>
      <c r="W357" s="390"/>
      <c r="X357" s="390"/>
      <c r="Y357" s="390"/>
      <c r="Z357" s="390"/>
      <c r="AA357" s="390"/>
      <c r="AB357" s="390"/>
      <c r="AC357" s="390"/>
      <c r="AD357" s="390"/>
      <c r="AE357" s="390"/>
      <c r="AF357" s="390"/>
      <c r="AG357" s="390"/>
      <c r="AH357" s="390"/>
      <c r="AI357" s="391"/>
    </row>
    <row r="358" spans="2:35" ht="14.25" x14ac:dyDescent="0.45">
      <c r="B358" s="389"/>
      <c r="C358" s="390"/>
      <c r="D358" s="390"/>
      <c r="E358" s="390"/>
      <c r="F358" s="390"/>
      <c r="G358" s="390"/>
      <c r="H358" s="390"/>
      <c r="I358" s="390"/>
      <c r="J358" s="390"/>
      <c r="K358" s="390"/>
      <c r="L358" s="390"/>
      <c r="M358" s="390"/>
      <c r="N358" s="390"/>
      <c r="O358" s="390"/>
      <c r="P358" s="390"/>
      <c r="Q358" s="390"/>
      <c r="R358" s="390"/>
      <c r="S358" s="390"/>
      <c r="T358" s="390"/>
      <c r="U358" s="390"/>
      <c r="V358" s="390"/>
      <c r="W358" s="390"/>
      <c r="X358" s="390"/>
      <c r="Y358" s="390"/>
      <c r="Z358" s="390"/>
      <c r="AA358" s="390"/>
      <c r="AB358" s="390"/>
      <c r="AC358" s="390"/>
      <c r="AD358" s="390"/>
      <c r="AE358" s="390"/>
      <c r="AF358" s="390"/>
      <c r="AG358" s="390"/>
      <c r="AH358" s="390"/>
      <c r="AI358" s="391"/>
    </row>
    <row r="359" spans="2:35" ht="14.25" x14ac:dyDescent="0.45">
      <c r="B359" s="389"/>
      <c r="C359" s="390"/>
      <c r="D359" s="390"/>
      <c r="E359" s="390"/>
      <c r="F359" s="390"/>
      <c r="G359" s="390"/>
      <c r="H359" s="390"/>
      <c r="I359" s="390"/>
      <c r="J359" s="390"/>
      <c r="K359" s="390"/>
      <c r="L359" s="390"/>
      <c r="M359" s="390"/>
      <c r="N359" s="390"/>
      <c r="O359" s="390"/>
      <c r="P359" s="390"/>
      <c r="Q359" s="390"/>
      <c r="R359" s="390"/>
      <c r="S359" s="390"/>
      <c r="T359" s="390"/>
      <c r="U359" s="390"/>
      <c r="V359" s="390"/>
      <c r="W359" s="390"/>
      <c r="X359" s="390"/>
      <c r="Y359" s="390"/>
      <c r="Z359" s="390"/>
      <c r="AA359" s="390"/>
      <c r="AB359" s="390"/>
      <c r="AC359" s="390"/>
      <c r="AD359" s="390"/>
      <c r="AE359" s="390"/>
      <c r="AF359" s="390"/>
      <c r="AG359" s="390"/>
      <c r="AH359" s="390"/>
      <c r="AI359" s="391"/>
    </row>
    <row r="360" spans="2:35" ht="14.25" x14ac:dyDescent="0.45">
      <c r="B360" s="389"/>
      <c r="C360" s="390"/>
      <c r="D360" s="390"/>
      <c r="E360" s="390"/>
      <c r="F360" s="390"/>
      <c r="G360" s="390"/>
      <c r="H360" s="390"/>
      <c r="I360" s="390"/>
      <c r="J360" s="390"/>
      <c r="K360" s="390"/>
      <c r="L360" s="390"/>
      <c r="M360" s="390"/>
      <c r="N360" s="390"/>
      <c r="O360" s="390"/>
      <c r="P360" s="390"/>
      <c r="Q360" s="390"/>
      <c r="R360" s="390"/>
      <c r="S360" s="390"/>
      <c r="T360" s="390"/>
      <c r="U360" s="390"/>
      <c r="V360" s="390"/>
      <c r="W360" s="390"/>
      <c r="X360" s="390"/>
      <c r="Y360" s="390"/>
      <c r="Z360" s="390"/>
      <c r="AA360" s="390"/>
      <c r="AB360" s="390"/>
      <c r="AC360" s="390"/>
      <c r="AD360" s="390"/>
      <c r="AE360" s="390"/>
      <c r="AF360" s="390"/>
      <c r="AG360" s="390"/>
      <c r="AH360" s="390"/>
      <c r="AI360" s="391"/>
    </row>
    <row r="361" spans="2:35" ht="14.25" x14ac:dyDescent="0.45">
      <c r="B361" s="389"/>
      <c r="C361" s="390"/>
      <c r="D361" s="390"/>
      <c r="E361" s="390"/>
      <c r="F361" s="390"/>
      <c r="G361" s="390"/>
      <c r="H361" s="390"/>
      <c r="I361" s="390"/>
      <c r="J361" s="390"/>
      <c r="K361" s="390"/>
      <c r="L361" s="390"/>
      <c r="M361" s="390"/>
      <c r="N361" s="390"/>
      <c r="O361" s="390"/>
      <c r="P361" s="390"/>
      <c r="Q361" s="390"/>
      <c r="R361" s="390"/>
      <c r="S361" s="390"/>
      <c r="T361" s="390"/>
      <c r="U361" s="390"/>
      <c r="V361" s="390"/>
      <c r="W361" s="390"/>
      <c r="X361" s="390"/>
      <c r="Y361" s="390"/>
      <c r="Z361" s="390"/>
      <c r="AA361" s="390"/>
      <c r="AB361" s="390"/>
      <c r="AC361" s="390"/>
      <c r="AD361" s="390"/>
      <c r="AE361" s="390"/>
      <c r="AF361" s="390"/>
      <c r="AG361" s="390"/>
      <c r="AH361" s="390"/>
      <c r="AI361" s="391"/>
    </row>
    <row r="362" spans="2:35" ht="14.25" x14ac:dyDescent="0.45">
      <c r="B362" s="389"/>
      <c r="C362" s="390"/>
      <c r="D362" s="390"/>
      <c r="E362" s="390"/>
      <c r="F362" s="390"/>
      <c r="G362" s="390"/>
      <c r="H362" s="390"/>
      <c r="I362" s="390"/>
      <c r="J362" s="390"/>
      <c r="K362" s="390"/>
      <c r="L362" s="390"/>
      <c r="M362" s="390"/>
      <c r="N362" s="390"/>
      <c r="O362" s="390"/>
      <c r="P362" s="390"/>
      <c r="Q362" s="390"/>
      <c r="R362" s="390"/>
      <c r="S362" s="390"/>
      <c r="T362" s="390"/>
      <c r="U362" s="390"/>
      <c r="V362" s="390"/>
      <c r="W362" s="390"/>
      <c r="X362" s="390"/>
      <c r="Y362" s="390"/>
      <c r="Z362" s="390"/>
      <c r="AA362" s="390"/>
      <c r="AB362" s="390"/>
      <c r="AC362" s="390"/>
      <c r="AD362" s="390"/>
      <c r="AE362" s="390"/>
      <c r="AF362" s="390"/>
      <c r="AG362" s="390"/>
      <c r="AH362" s="390"/>
      <c r="AI362" s="391"/>
    </row>
    <row r="363" spans="2:35" ht="14.25" x14ac:dyDescent="0.45">
      <c r="B363" s="389"/>
      <c r="C363" s="390"/>
      <c r="D363" s="390"/>
      <c r="E363" s="390"/>
      <c r="F363" s="390"/>
      <c r="G363" s="390"/>
      <c r="H363" s="390"/>
      <c r="I363" s="390"/>
      <c r="J363" s="390"/>
      <c r="K363" s="390"/>
      <c r="L363" s="390"/>
      <c r="M363" s="390"/>
      <c r="N363" s="390"/>
      <c r="O363" s="390"/>
      <c r="P363" s="390"/>
      <c r="Q363" s="390"/>
      <c r="R363" s="390"/>
      <c r="S363" s="390"/>
      <c r="T363" s="390"/>
      <c r="U363" s="390"/>
      <c r="V363" s="390"/>
      <c r="W363" s="390"/>
      <c r="X363" s="390"/>
      <c r="Y363" s="390"/>
      <c r="Z363" s="390"/>
      <c r="AA363" s="390"/>
      <c r="AB363" s="390"/>
      <c r="AC363" s="390"/>
      <c r="AD363" s="390"/>
      <c r="AE363" s="390"/>
      <c r="AF363" s="390"/>
      <c r="AG363" s="390"/>
      <c r="AH363" s="390"/>
      <c r="AI363" s="391"/>
    </row>
    <row r="364" spans="2:35" ht="14.25" x14ac:dyDescent="0.45">
      <c r="B364" s="389"/>
      <c r="C364" s="390"/>
      <c r="D364" s="390"/>
      <c r="E364" s="390"/>
      <c r="F364" s="390"/>
      <c r="G364" s="390"/>
      <c r="H364" s="390"/>
      <c r="I364" s="390"/>
      <c r="J364" s="390"/>
      <c r="K364" s="390"/>
      <c r="L364" s="390"/>
      <c r="M364" s="390"/>
      <c r="N364" s="390"/>
      <c r="O364" s="390"/>
      <c r="P364" s="390"/>
      <c r="Q364" s="390"/>
      <c r="R364" s="390"/>
      <c r="S364" s="390"/>
      <c r="T364" s="390"/>
      <c r="U364" s="390"/>
      <c r="V364" s="390"/>
      <c r="W364" s="390"/>
      <c r="X364" s="390"/>
      <c r="Y364" s="390"/>
      <c r="Z364" s="390"/>
      <c r="AA364" s="390"/>
      <c r="AB364" s="390"/>
      <c r="AC364" s="390"/>
      <c r="AD364" s="390"/>
      <c r="AE364" s="390"/>
      <c r="AF364" s="390"/>
      <c r="AG364" s="390"/>
      <c r="AH364" s="390"/>
      <c r="AI364" s="391"/>
    </row>
    <row r="365" spans="2:35" ht="14.25" x14ac:dyDescent="0.45">
      <c r="B365" s="389"/>
      <c r="C365" s="390"/>
      <c r="D365" s="390"/>
      <c r="E365" s="390"/>
      <c r="F365" s="390"/>
      <c r="G365" s="390"/>
      <c r="H365" s="390"/>
      <c r="I365" s="390"/>
      <c r="J365" s="390"/>
      <c r="K365" s="390"/>
      <c r="L365" s="390"/>
      <c r="M365" s="390"/>
      <c r="N365" s="390"/>
      <c r="O365" s="390"/>
      <c r="P365" s="390"/>
      <c r="Q365" s="390"/>
      <c r="R365" s="390"/>
      <c r="S365" s="390"/>
      <c r="T365" s="390"/>
      <c r="U365" s="390"/>
      <c r="V365" s="390"/>
      <c r="W365" s="390"/>
      <c r="X365" s="390"/>
      <c r="Y365" s="390"/>
      <c r="Z365" s="390"/>
      <c r="AA365" s="390"/>
      <c r="AB365" s="390"/>
      <c r="AC365" s="390"/>
      <c r="AD365" s="390"/>
      <c r="AE365" s="390"/>
      <c r="AF365" s="390"/>
      <c r="AG365" s="390"/>
      <c r="AH365" s="390"/>
      <c r="AI365" s="391"/>
    </row>
    <row r="366" spans="2:35" ht="14.25" x14ac:dyDescent="0.45">
      <c r="B366" s="389"/>
      <c r="C366" s="390"/>
      <c r="D366" s="390"/>
      <c r="E366" s="390"/>
      <c r="F366" s="390"/>
      <c r="G366" s="390"/>
      <c r="H366" s="390"/>
      <c r="I366" s="390"/>
      <c r="J366" s="390"/>
      <c r="K366" s="390"/>
      <c r="L366" s="390"/>
      <c r="M366" s="390"/>
      <c r="N366" s="390"/>
      <c r="O366" s="390"/>
      <c r="P366" s="390"/>
      <c r="Q366" s="390"/>
      <c r="R366" s="390"/>
      <c r="S366" s="390"/>
      <c r="T366" s="390"/>
      <c r="U366" s="390"/>
      <c r="V366" s="390"/>
      <c r="W366" s="390"/>
      <c r="X366" s="390"/>
      <c r="Y366" s="390"/>
      <c r="Z366" s="390"/>
      <c r="AA366" s="390"/>
      <c r="AB366" s="390"/>
      <c r="AC366" s="390"/>
      <c r="AD366" s="390"/>
      <c r="AE366" s="390"/>
      <c r="AF366" s="390"/>
      <c r="AG366" s="390"/>
      <c r="AH366" s="390"/>
      <c r="AI366" s="391"/>
    </row>
    <row r="367" spans="2:35" ht="14.25" x14ac:dyDescent="0.45">
      <c r="B367" s="389"/>
      <c r="C367" s="390"/>
      <c r="D367" s="390"/>
      <c r="E367" s="390"/>
      <c r="F367" s="390"/>
      <c r="G367" s="390"/>
      <c r="H367" s="390"/>
      <c r="I367" s="390"/>
      <c r="J367" s="390"/>
      <c r="K367" s="390"/>
      <c r="L367" s="390"/>
      <c r="M367" s="390"/>
      <c r="N367" s="390"/>
      <c r="O367" s="390"/>
      <c r="P367" s="390"/>
      <c r="Q367" s="390"/>
      <c r="R367" s="390"/>
      <c r="S367" s="390"/>
      <c r="T367" s="390"/>
      <c r="U367" s="390"/>
      <c r="V367" s="390"/>
      <c r="W367" s="390"/>
      <c r="X367" s="390"/>
      <c r="Y367" s="390"/>
      <c r="Z367" s="390"/>
      <c r="AA367" s="390"/>
      <c r="AB367" s="390"/>
      <c r="AC367" s="390"/>
      <c r="AD367" s="390"/>
      <c r="AE367" s="390"/>
      <c r="AF367" s="390"/>
      <c r="AG367" s="390"/>
      <c r="AH367" s="390"/>
      <c r="AI367" s="391"/>
    </row>
    <row r="368" spans="2:35" ht="14.25" x14ac:dyDescent="0.45">
      <c r="B368" s="389"/>
      <c r="C368" s="390"/>
      <c r="D368" s="390"/>
      <c r="E368" s="390"/>
      <c r="F368" s="390"/>
      <c r="G368" s="390"/>
      <c r="H368" s="390"/>
      <c r="I368" s="390"/>
      <c r="J368" s="390"/>
      <c r="K368" s="390"/>
      <c r="L368" s="390"/>
      <c r="M368" s="390"/>
      <c r="N368" s="390"/>
      <c r="O368" s="390"/>
      <c r="P368" s="390"/>
      <c r="Q368" s="390"/>
      <c r="R368" s="390"/>
      <c r="S368" s="390"/>
      <c r="T368" s="390"/>
      <c r="U368" s="390"/>
      <c r="V368" s="390"/>
      <c r="W368" s="390"/>
      <c r="X368" s="390"/>
      <c r="Y368" s="390"/>
      <c r="Z368" s="390"/>
      <c r="AA368" s="390"/>
      <c r="AB368" s="390"/>
      <c r="AC368" s="390"/>
      <c r="AD368" s="390"/>
      <c r="AE368" s="390"/>
      <c r="AF368" s="390"/>
      <c r="AG368" s="390"/>
      <c r="AH368" s="390"/>
      <c r="AI368" s="391"/>
    </row>
    <row r="369" spans="2:35" ht="14.25" x14ac:dyDescent="0.45">
      <c r="B369" s="389"/>
      <c r="C369" s="390"/>
      <c r="D369" s="390"/>
      <c r="E369" s="390"/>
      <c r="F369" s="390"/>
      <c r="G369" s="390"/>
      <c r="H369" s="390"/>
      <c r="I369" s="390"/>
      <c r="J369" s="390"/>
      <c r="K369" s="390"/>
      <c r="L369" s="390"/>
      <c r="M369" s="390"/>
      <c r="N369" s="390"/>
      <c r="O369" s="390"/>
      <c r="P369" s="390"/>
      <c r="Q369" s="390"/>
      <c r="R369" s="390"/>
      <c r="S369" s="390"/>
      <c r="T369" s="390"/>
      <c r="U369" s="390"/>
      <c r="V369" s="390"/>
      <c r="W369" s="390"/>
      <c r="X369" s="390"/>
      <c r="Y369" s="390"/>
      <c r="Z369" s="390"/>
      <c r="AA369" s="390"/>
      <c r="AB369" s="390"/>
      <c r="AC369" s="390"/>
      <c r="AD369" s="390"/>
      <c r="AE369" s="390"/>
      <c r="AF369" s="390"/>
      <c r="AG369" s="390"/>
      <c r="AH369" s="390"/>
      <c r="AI369" s="391"/>
    </row>
    <row r="370" spans="2:35" ht="14.25" x14ac:dyDescent="0.45">
      <c r="B370" s="389"/>
      <c r="C370" s="390"/>
      <c r="D370" s="390"/>
      <c r="E370" s="390"/>
      <c r="F370" s="390"/>
      <c r="G370" s="390"/>
      <c r="H370" s="390"/>
      <c r="I370" s="390"/>
      <c r="J370" s="390"/>
      <c r="K370" s="390"/>
      <c r="L370" s="390"/>
      <c r="M370" s="390"/>
      <c r="N370" s="390"/>
      <c r="O370" s="390"/>
      <c r="P370" s="390"/>
      <c r="Q370" s="390"/>
      <c r="R370" s="390"/>
      <c r="S370" s="390"/>
      <c r="T370" s="390"/>
      <c r="U370" s="390"/>
      <c r="V370" s="390"/>
      <c r="W370" s="390"/>
      <c r="X370" s="390"/>
      <c r="Y370" s="390"/>
      <c r="Z370" s="390"/>
      <c r="AA370" s="390"/>
      <c r="AB370" s="390"/>
      <c r="AC370" s="390"/>
      <c r="AD370" s="390"/>
      <c r="AE370" s="390"/>
      <c r="AF370" s="390"/>
      <c r="AG370" s="390"/>
      <c r="AH370" s="390"/>
      <c r="AI370" s="391"/>
    </row>
    <row r="371" spans="2:35" ht="14.25" x14ac:dyDescent="0.45">
      <c r="B371" s="389"/>
      <c r="C371" s="390"/>
      <c r="D371" s="390"/>
      <c r="E371" s="390"/>
      <c r="F371" s="390"/>
      <c r="G371" s="390"/>
      <c r="H371" s="390"/>
      <c r="I371" s="390"/>
      <c r="J371" s="390"/>
      <c r="K371" s="390"/>
      <c r="L371" s="390"/>
      <c r="M371" s="390"/>
      <c r="N371" s="390"/>
      <c r="O371" s="390"/>
      <c r="P371" s="390"/>
      <c r="Q371" s="390"/>
      <c r="R371" s="390"/>
      <c r="S371" s="390"/>
      <c r="T371" s="390"/>
      <c r="U371" s="390"/>
      <c r="V371" s="390"/>
      <c r="W371" s="390"/>
      <c r="X371" s="390"/>
      <c r="Y371" s="390"/>
      <c r="Z371" s="390"/>
      <c r="AA371" s="390"/>
      <c r="AB371" s="390"/>
      <c r="AC371" s="390"/>
      <c r="AD371" s="390"/>
      <c r="AE371" s="390"/>
      <c r="AF371" s="390"/>
      <c r="AG371" s="390"/>
      <c r="AH371" s="390"/>
      <c r="AI371" s="391"/>
    </row>
    <row r="372" spans="2:35" ht="14.25" x14ac:dyDescent="0.45">
      <c r="B372" s="389"/>
      <c r="C372" s="390"/>
      <c r="D372" s="390"/>
      <c r="E372" s="390"/>
      <c r="F372" s="390"/>
      <c r="G372" s="390"/>
      <c r="H372" s="390"/>
      <c r="I372" s="390"/>
      <c r="J372" s="390"/>
      <c r="K372" s="390"/>
      <c r="L372" s="390"/>
      <c r="M372" s="390"/>
      <c r="N372" s="390"/>
      <c r="O372" s="390"/>
      <c r="P372" s="390"/>
      <c r="Q372" s="390"/>
      <c r="R372" s="390"/>
      <c r="S372" s="390"/>
      <c r="T372" s="390"/>
      <c r="U372" s="390"/>
      <c r="V372" s="390"/>
      <c r="W372" s="390"/>
      <c r="X372" s="390"/>
      <c r="Y372" s="390"/>
      <c r="Z372" s="390"/>
      <c r="AA372" s="390"/>
      <c r="AB372" s="390"/>
      <c r="AC372" s="390"/>
      <c r="AD372" s="390"/>
      <c r="AE372" s="390"/>
      <c r="AF372" s="390"/>
      <c r="AG372" s="390"/>
      <c r="AH372" s="390"/>
      <c r="AI372" s="391"/>
    </row>
    <row r="373" spans="2:35" ht="14.25" x14ac:dyDescent="0.45">
      <c r="B373" s="389"/>
      <c r="C373" s="390"/>
      <c r="D373" s="390"/>
      <c r="E373" s="390"/>
      <c r="F373" s="390"/>
      <c r="G373" s="390"/>
      <c r="H373" s="390"/>
      <c r="I373" s="390"/>
      <c r="J373" s="390"/>
      <c r="K373" s="390"/>
      <c r="L373" s="390"/>
      <c r="M373" s="390"/>
      <c r="N373" s="390"/>
      <c r="O373" s="390"/>
      <c r="P373" s="390"/>
      <c r="Q373" s="390"/>
      <c r="R373" s="390"/>
      <c r="S373" s="390"/>
      <c r="T373" s="390"/>
      <c r="U373" s="390"/>
      <c r="V373" s="390"/>
      <c r="W373" s="390"/>
      <c r="X373" s="390"/>
      <c r="Y373" s="390"/>
      <c r="Z373" s="390"/>
      <c r="AA373" s="390"/>
      <c r="AB373" s="390"/>
      <c r="AC373" s="390"/>
      <c r="AD373" s="390"/>
      <c r="AE373" s="390"/>
      <c r="AF373" s="390"/>
      <c r="AG373" s="390"/>
      <c r="AH373" s="390"/>
      <c r="AI373" s="391"/>
    </row>
    <row r="374" spans="2:35" ht="14.25" x14ac:dyDescent="0.45">
      <c r="B374" s="389"/>
      <c r="C374" s="390"/>
      <c r="D374" s="390"/>
      <c r="E374" s="390"/>
      <c r="F374" s="390"/>
      <c r="G374" s="390"/>
      <c r="H374" s="390"/>
      <c r="I374" s="390"/>
      <c r="J374" s="390"/>
      <c r="K374" s="390"/>
      <c r="L374" s="390"/>
      <c r="M374" s="390"/>
      <c r="N374" s="390"/>
      <c r="O374" s="390"/>
      <c r="P374" s="390"/>
      <c r="Q374" s="390"/>
      <c r="R374" s="390"/>
      <c r="S374" s="390"/>
      <c r="T374" s="390"/>
      <c r="U374" s="390"/>
      <c r="V374" s="390"/>
      <c r="W374" s="390"/>
      <c r="X374" s="390"/>
      <c r="Y374" s="390"/>
      <c r="Z374" s="390"/>
      <c r="AA374" s="390"/>
      <c r="AB374" s="390"/>
      <c r="AC374" s="390"/>
      <c r="AD374" s="390"/>
      <c r="AE374" s="390"/>
      <c r="AF374" s="390"/>
      <c r="AG374" s="390"/>
      <c r="AH374" s="390"/>
      <c r="AI374" s="391"/>
    </row>
    <row r="375" spans="2:35" ht="14.25" x14ac:dyDescent="0.45">
      <c r="B375" s="389"/>
      <c r="C375" s="390"/>
      <c r="D375" s="390"/>
      <c r="E375" s="390"/>
      <c r="F375" s="390"/>
      <c r="G375" s="390"/>
      <c r="H375" s="390"/>
      <c r="I375" s="390"/>
      <c r="J375" s="390"/>
      <c r="K375" s="390"/>
      <c r="L375" s="390"/>
      <c r="M375" s="390"/>
      <c r="N375" s="390"/>
      <c r="O375" s="390"/>
      <c r="P375" s="390"/>
      <c r="Q375" s="390"/>
      <c r="R375" s="390"/>
      <c r="S375" s="390"/>
      <c r="T375" s="390"/>
      <c r="U375" s="390"/>
      <c r="V375" s="390"/>
      <c r="W375" s="390"/>
      <c r="X375" s="390"/>
      <c r="Y375" s="390"/>
      <c r="Z375" s="390"/>
      <c r="AA375" s="390"/>
      <c r="AB375" s="390"/>
      <c r="AC375" s="390"/>
      <c r="AD375" s="390"/>
      <c r="AE375" s="390"/>
      <c r="AF375" s="390"/>
      <c r="AG375" s="390"/>
      <c r="AH375" s="390"/>
      <c r="AI375" s="391"/>
    </row>
    <row r="376" spans="2:35" ht="14.25" x14ac:dyDescent="0.45">
      <c r="B376" s="389"/>
      <c r="C376" s="390"/>
      <c r="D376" s="390"/>
      <c r="E376" s="390"/>
      <c r="F376" s="390"/>
      <c r="G376" s="390"/>
      <c r="H376" s="390"/>
      <c r="I376" s="390"/>
      <c r="J376" s="390"/>
      <c r="K376" s="390"/>
      <c r="L376" s="390"/>
      <c r="M376" s="390"/>
      <c r="N376" s="390"/>
      <c r="O376" s="390"/>
      <c r="P376" s="390"/>
      <c r="Q376" s="390"/>
      <c r="R376" s="390"/>
      <c r="S376" s="390"/>
      <c r="T376" s="390"/>
      <c r="U376" s="390"/>
      <c r="V376" s="390"/>
      <c r="W376" s="390"/>
      <c r="X376" s="390"/>
      <c r="Y376" s="390"/>
      <c r="Z376" s="390"/>
      <c r="AA376" s="390"/>
      <c r="AB376" s="390"/>
      <c r="AC376" s="390"/>
      <c r="AD376" s="390"/>
      <c r="AE376" s="390"/>
      <c r="AF376" s="390"/>
      <c r="AG376" s="390"/>
      <c r="AH376" s="390"/>
      <c r="AI376" s="391"/>
    </row>
    <row r="377" spans="2:35" ht="14.25" x14ac:dyDescent="0.45">
      <c r="B377" s="389"/>
      <c r="C377" s="390"/>
      <c r="D377" s="390"/>
      <c r="E377" s="390"/>
      <c r="F377" s="390"/>
      <c r="G377" s="390"/>
      <c r="H377" s="390"/>
      <c r="I377" s="390"/>
      <c r="J377" s="390"/>
      <c r="K377" s="390"/>
      <c r="L377" s="390"/>
      <c r="M377" s="390"/>
      <c r="N377" s="390"/>
      <c r="O377" s="390"/>
      <c r="P377" s="390"/>
      <c r="Q377" s="390"/>
      <c r="R377" s="390"/>
      <c r="S377" s="390"/>
      <c r="T377" s="390"/>
      <c r="U377" s="390"/>
      <c r="V377" s="390"/>
      <c r="W377" s="390"/>
      <c r="X377" s="390"/>
      <c r="Y377" s="390"/>
      <c r="Z377" s="390"/>
      <c r="AA377" s="390"/>
      <c r="AB377" s="390"/>
      <c r="AC377" s="390"/>
      <c r="AD377" s="390"/>
      <c r="AE377" s="390"/>
      <c r="AF377" s="390"/>
      <c r="AG377" s="390"/>
      <c r="AH377" s="390"/>
      <c r="AI377" s="391"/>
    </row>
    <row r="378" spans="2:35" ht="14.25" x14ac:dyDescent="0.45">
      <c r="B378" s="389"/>
      <c r="C378" s="390"/>
      <c r="D378" s="390"/>
      <c r="E378" s="390"/>
      <c r="F378" s="390"/>
      <c r="G378" s="390"/>
      <c r="H378" s="390"/>
      <c r="I378" s="390"/>
      <c r="J378" s="390"/>
      <c r="K378" s="390"/>
      <c r="L378" s="390"/>
      <c r="M378" s="390"/>
      <c r="N378" s="390"/>
      <c r="O378" s="390"/>
      <c r="P378" s="390"/>
      <c r="Q378" s="390"/>
      <c r="R378" s="390"/>
      <c r="S378" s="390"/>
      <c r="T378" s="390"/>
      <c r="U378" s="390"/>
      <c r="V378" s="390"/>
      <c r="W378" s="390"/>
      <c r="X378" s="390"/>
      <c r="Y378" s="390"/>
      <c r="Z378" s="390"/>
      <c r="AA378" s="390"/>
      <c r="AB378" s="390"/>
      <c r="AC378" s="390"/>
      <c r="AD378" s="390"/>
      <c r="AE378" s="390"/>
      <c r="AF378" s="390"/>
      <c r="AG378" s="390"/>
      <c r="AH378" s="390"/>
      <c r="AI378" s="391"/>
    </row>
    <row r="379" spans="2:35" ht="14.25" x14ac:dyDescent="0.45">
      <c r="B379" s="389"/>
      <c r="C379" s="390"/>
      <c r="D379" s="390"/>
      <c r="E379" s="390"/>
      <c r="F379" s="390"/>
      <c r="G379" s="390"/>
      <c r="H379" s="390"/>
      <c r="I379" s="390"/>
      <c r="J379" s="390"/>
      <c r="K379" s="390"/>
      <c r="L379" s="390"/>
      <c r="M379" s="390"/>
      <c r="N379" s="390"/>
      <c r="O379" s="390"/>
      <c r="P379" s="390"/>
      <c r="Q379" s="390"/>
      <c r="R379" s="390"/>
      <c r="S379" s="390"/>
      <c r="T379" s="390"/>
      <c r="U379" s="390"/>
      <c r="V379" s="390"/>
      <c r="W379" s="390"/>
      <c r="X379" s="390"/>
      <c r="Y379" s="390"/>
      <c r="Z379" s="390"/>
      <c r="AA379" s="390"/>
      <c r="AB379" s="390"/>
      <c r="AC379" s="390"/>
      <c r="AD379" s="390"/>
      <c r="AE379" s="390"/>
      <c r="AF379" s="390"/>
      <c r="AG379" s="390"/>
      <c r="AH379" s="390"/>
      <c r="AI379" s="391"/>
    </row>
    <row r="380" spans="2:35" ht="14.25" x14ac:dyDescent="0.45">
      <c r="B380" s="389"/>
      <c r="C380" s="390"/>
      <c r="D380" s="390"/>
      <c r="E380" s="390"/>
      <c r="F380" s="390"/>
      <c r="G380" s="390"/>
      <c r="H380" s="390"/>
      <c r="I380" s="390"/>
      <c r="J380" s="390"/>
      <c r="K380" s="390"/>
      <c r="L380" s="390"/>
      <c r="M380" s="390"/>
      <c r="N380" s="390"/>
      <c r="O380" s="390"/>
      <c r="P380" s="390"/>
      <c r="Q380" s="390"/>
      <c r="R380" s="390"/>
      <c r="S380" s="390"/>
      <c r="T380" s="390"/>
      <c r="U380" s="390"/>
      <c r="V380" s="390"/>
      <c r="W380" s="390"/>
      <c r="X380" s="390"/>
      <c r="Y380" s="390"/>
      <c r="Z380" s="390"/>
      <c r="AA380" s="390"/>
      <c r="AB380" s="390"/>
      <c r="AC380" s="390"/>
      <c r="AD380" s="390"/>
      <c r="AE380" s="390"/>
      <c r="AF380" s="390"/>
      <c r="AG380" s="390"/>
      <c r="AH380" s="390"/>
      <c r="AI380" s="391"/>
    </row>
    <row r="381" spans="2:35" ht="14.25" x14ac:dyDescent="0.45">
      <c r="B381" s="389"/>
      <c r="C381" s="390"/>
      <c r="D381" s="390"/>
      <c r="E381" s="390"/>
      <c r="F381" s="390"/>
      <c r="G381" s="390"/>
      <c r="H381" s="390"/>
      <c r="I381" s="390"/>
      <c r="J381" s="390"/>
      <c r="K381" s="390"/>
      <c r="L381" s="390"/>
      <c r="M381" s="390"/>
      <c r="N381" s="390"/>
      <c r="O381" s="390"/>
      <c r="P381" s="390"/>
      <c r="Q381" s="390"/>
      <c r="R381" s="390"/>
      <c r="S381" s="390"/>
      <c r="T381" s="390"/>
      <c r="U381" s="390"/>
      <c r="V381" s="390"/>
      <c r="W381" s="390"/>
      <c r="X381" s="390"/>
      <c r="Y381" s="390"/>
      <c r="Z381" s="390"/>
      <c r="AA381" s="390"/>
      <c r="AB381" s="390"/>
      <c r="AC381" s="390"/>
      <c r="AD381" s="390"/>
      <c r="AE381" s="390"/>
      <c r="AF381" s="390"/>
      <c r="AG381" s="390"/>
      <c r="AH381" s="390"/>
      <c r="AI381" s="391"/>
    </row>
    <row r="382" spans="2:35" ht="14.25" x14ac:dyDescent="0.45">
      <c r="B382" s="389"/>
      <c r="C382" s="390"/>
      <c r="D382" s="390"/>
      <c r="E382" s="390"/>
      <c r="F382" s="390"/>
      <c r="G382" s="390"/>
      <c r="H382" s="390"/>
      <c r="I382" s="390"/>
      <c r="J382" s="390"/>
      <c r="K382" s="390"/>
      <c r="L382" s="390"/>
      <c r="M382" s="390"/>
      <c r="N382" s="390"/>
      <c r="O382" s="390"/>
      <c r="P382" s="390"/>
      <c r="Q382" s="390"/>
      <c r="R382" s="390"/>
      <c r="S382" s="390"/>
      <c r="T382" s="390"/>
      <c r="U382" s="390"/>
      <c r="V382" s="390"/>
      <c r="W382" s="390"/>
      <c r="X382" s="390"/>
      <c r="Y382" s="390"/>
      <c r="Z382" s="390"/>
      <c r="AA382" s="390"/>
      <c r="AB382" s="390"/>
      <c r="AC382" s="390"/>
      <c r="AD382" s="390"/>
      <c r="AE382" s="390"/>
      <c r="AF382" s="390"/>
      <c r="AG382" s="390"/>
      <c r="AH382" s="390"/>
      <c r="AI382" s="391"/>
    </row>
    <row r="383" spans="2:35" ht="14.25" x14ac:dyDescent="0.45">
      <c r="B383" s="389"/>
      <c r="C383" s="390"/>
      <c r="D383" s="390"/>
      <c r="E383" s="390"/>
      <c r="F383" s="390"/>
      <c r="G383" s="390"/>
      <c r="H383" s="390"/>
      <c r="I383" s="390"/>
      <c r="J383" s="390"/>
      <c r="K383" s="390"/>
      <c r="L383" s="390"/>
      <c r="M383" s="390"/>
      <c r="N383" s="390"/>
      <c r="O383" s="390"/>
      <c r="P383" s="390"/>
      <c r="Q383" s="390"/>
      <c r="R383" s="390"/>
      <c r="S383" s="390"/>
      <c r="T383" s="390"/>
      <c r="U383" s="390"/>
      <c r="V383" s="390"/>
      <c r="W383" s="390"/>
      <c r="X383" s="390"/>
      <c r="Y383" s="390"/>
      <c r="Z383" s="390"/>
      <c r="AA383" s="390"/>
      <c r="AB383" s="390"/>
      <c r="AC383" s="390"/>
      <c r="AD383" s="390"/>
      <c r="AE383" s="390"/>
      <c r="AF383" s="390"/>
      <c r="AG383" s="390"/>
      <c r="AH383" s="390"/>
      <c r="AI383" s="391"/>
    </row>
    <row r="384" spans="2:35" ht="14.25" x14ac:dyDescent="0.45">
      <c r="B384" s="389"/>
      <c r="C384" s="390"/>
      <c r="D384" s="390"/>
      <c r="E384" s="390"/>
      <c r="F384" s="390"/>
      <c r="G384" s="390"/>
      <c r="H384" s="390"/>
      <c r="I384" s="390"/>
      <c r="J384" s="390"/>
      <c r="K384" s="390"/>
      <c r="L384" s="390"/>
      <c r="M384" s="390"/>
      <c r="N384" s="390"/>
      <c r="O384" s="390"/>
      <c r="P384" s="390"/>
      <c r="Q384" s="390"/>
      <c r="R384" s="390"/>
      <c r="S384" s="390"/>
      <c r="T384" s="390"/>
      <c r="U384" s="390"/>
      <c r="V384" s="390"/>
      <c r="W384" s="390"/>
      <c r="X384" s="390"/>
      <c r="Y384" s="390"/>
      <c r="Z384" s="390"/>
      <c r="AA384" s="390"/>
      <c r="AB384" s="390"/>
      <c r="AC384" s="390"/>
      <c r="AD384" s="390"/>
      <c r="AE384" s="390"/>
      <c r="AF384" s="390"/>
      <c r="AG384" s="390"/>
      <c r="AH384" s="390"/>
      <c r="AI384" s="391"/>
    </row>
    <row r="385" spans="2:35" ht="14.25" x14ac:dyDescent="0.45">
      <c r="B385" s="389"/>
      <c r="C385" s="390"/>
      <c r="D385" s="390"/>
      <c r="E385" s="390"/>
      <c r="F385" s="390"/>
      <c r="G385" s="390"/>
      <c r="H385" s="390"/>
      <c r="I385" s="390"/>
      <c r="J385" s="390"/>
      <c r="K385" s="390"/>
      <c r="L385" s="390"/>
      <c r="M385" s="390"/>
      <c r="N385" s="390"/>
      <c r="O385" s="390"/>
      <c r="P385" s="390"/>
      <c r="Q385" s="390"/>
      <c r="R385" s="390"/>
      <c r="S385" s="390"/>
      <c r="T385" s="390"/>
      <c r="U385" s="390"/>
      <c r="V385" s="390"/>
      <c r="W385" s="390"/>
      <c r="X385" s="390"/>
      <c r="Y385" s="390"/>
      <c r="Z385" s="390"/>
      <c r="AA385" s="390"/>
      <c r="AB385" s="390"/>
      <c r="AC385" s="390"/>
      <c r="AD385" s="390"/>
      <c r="AE385" s="390"/>
      <c r="AF385" s="390"/>
      <c r="AG385" s="390"/>
      <c r="AH385" s="390"/>
      <c r="AI385" s="391"/>
    </row>
    <row r="386" spans="2:35" ht="14.25" x14ac:dyDescent="0.45">
      <c r="B386" s="389"/>
      <c r="C386" s="390"/>
      <c r="D386" s="390"/>
      <c r="E386" s="390"/>
      <c r="F386" s="390"/>
      <c r="G386" s="390"/>
      <c r="H386" s="390"/>
      <c r="I386" s="390"/>
      <c r="J386" s="390"/>
      <c r="K386" s="390"/>
      <c r="L386" s="390"/>
      <c r="M386" s="390"/>
      <c r="N386" s="390"/>
      <c r="O386" s="390"/>
      <c r="P386" s="390"/>
      <c r="Q386" s="390"/>
      <c r="R386" s="390"/>
      <c r="S386" s="390"/>
      <c r="T386" s="390"/>
      <c r="U386" s="390"/>
      <c r="V386" s="390"/>
      <c r="W386" s="390"/>
      <c r="X386" s="390"/>
      <c r="Y386" s="390"/>
      <c r="Z386" s="390"/>
      <c r="AA386" s="390"/>
      <c r="AB386" s="390"/>
      <c r="AC386" s="390"/>
      <c r="AD386" s="390"/>
      <c r="AE386" s="390"/>
      <c r="AF386" s="390"/>
      <c r="AG386" s="390"/>
      <c r="AH386" s="390"/>
      <c r="AI386" s="391"/>
    </row>
    <row r="387" spans="2:35" ht="14.25" x14ac:dyDescent="0.45">
      <c r="B387" s="389"/>
      <c r="C387" s="390"/>
      <c r="D387" s="390"/>
      <c r="E387" s="390"/>
      <c r="F387" s="390"/>
      <c r="G387" s="390"/>
      <c r="H387" s="390"/>
      <c r="I387" s="390"/>
      <c r="J387" s="390"/>
      <c r="K387" s="390"/>
      <c r="L387" s="390"/>
      <c r="M387" s="390"/>
      <c r="N387" s="390"/>
      <c r="O387" s="390"/>
      <c r="P387" s="390"/>
      <c r="Q387" s="390"/>
      <c r="R387" s="390"/>
      <c r="S387" s="390"/>
      <c r="T387" s="390"/>
      <c r="U387" s="390"/>
      <c r="V387" s="390"/>
      <c r="W387" s="390"/>
      <c r="X387" s="390"/>
      <c r="Y387" s="390"/>
      <c r="Z387" s="390"/>
      <c r="AA387" s="390"/>
      <c r="AB387" s="390"/>
      <c r="AC387" s="390"/>
      <c r="AD387" s="390"/>
      <c r="AE387" s="390"/>
      <c r="AF387" s="390"/>
      <c r="AG387" s="390"/>
      <c r="AH387" s="390"/>
      <c r="AI387" s="391"/>
    </row>
    <row r="388" spans="2:35" ht="14.25" x14ac:dyDescent="0.45">
      <c r="B388" s="389"/>
      <c r="C388" s="390"/>
      <c r="D388" s="390"/>
      <c r="E388" s="390"/>
      <c r="F388" s="390"/>
      <c r="G388" s="390"/>
      <c r="H388" s="390"/>
      <c r="I388" s="390"/>
      <c r="J388" s="390"/>
      <c r="K388" s="390"/>
      <c r="L388" s="390"/>
      <c r="M388" s="390"/>
      <c r="N388" s="390"/>
      <c r="O388" s="390"/>
      <c r="P388" s="390"/>
      <c r="Q388" s="390"/>
      <c r="R388" s="390"/>
      <c r="S388" s="390"/>
      <c r="T388" s="390"/>
      <c r="U388" s="390"/>
      <c r="V388" s="390"/>
      <c r="W388" s="390"/>
      <c r="X388" s="390"/>
      <c r="Y388" s="390"/>
      <c r="Z388" s="390"/>
      <c r="AA388" s="390"/>
      <c r="AB388" s="390"/>
      <c r="AC388" s="390"/>
      <c r="AD388" s="390"/>
      <c r="AE388" s="390"/>
      <c r="AF388" s="390"/>
      <c r="AG388" s="390"/>
      <c r="AH388" s="390"/>
      <c r="AI388" s="391"/>
    </row>
    <row r="389" spans="2:35" ht="14.25" x14ac:dyDescent="0.45">
      <c r="B389" s="389"/>
      <c r="C389" s="390"/>
      <c r="D389" s="390"/>
      <c r="E389" s="390"/>
      <c r="F389" s="390"/>
      <c r="G389" s="390"/>
      <c r="H389" s="390"/>
      <c r="I389" s="390"/>
      <c r="J389" s="390"/>
      <c r="K389" s="390"/>
      <c r="L389" s="390"/>
      <c r="M389" s="390"/>
      <c r="N389" s="390"/>
      <c r="O389" s="390"/>
      <c r="P389" s="390"/>
      <c r="Q389" s="390"/>
      <c r="R389" s="390"/>
      <c r="S389" s="390"/>
      <c r="T389" s="390"/>
      <c r="U389" s="390"/>
      <c r="V389" s="390"/>
      <c r="W389" s="390"/>
      <c r="X389" s="390"/>
      <c r="Y389" s="390"/>
      <c r="Z389" s="390"/>
      <c r="AA389" s="390"/>
      <c r="AB389" s="390"/>
      <c r="AC389" s="390"/>
      <c r="AD389" s="390"/>
      <c r="AE389" s="390"/>
      <c r="AF389" s="390"/>
      <c r="AG389" s="390"/>
      <c r="AH389" s="390"/>
      <c r="AI389" s="391"/>
    </row>
    <row r="390" spans="2:35" ht="14.25" x14ac:dyDescent="0.45">
      <c r="B390" s="389"/>
      <c r="C390" s="390"/>
      <c r="D390" s="390"/>
      <c r="E390" s="390"/>
      <c r="F390" s="390"/>
      <c r="G390" s="390"/>
      <c r="H390" s="390"/>
      <c r="I390" s="390"/>
      <c r="J390" s="390"/>
      <c r="K390" s="390"/>
      <c r="L390" s="390"/>
      <c r="M390" s="390"/>
      <c r="N390" s="390"/>
      <c r="O390" s="390"/>
      <c r="P390" s="390"/>
      <c r="Q390" s="390"/>
      <c r="R390" s="390"/>
      <c r="S390" s="390"/>
      <c r="T390" s="390"/>
      <c r="U390" s="390"/>
      <c r="V390" s="390"/>
      <c r="W390" s="390"/>
      <c r="X390" s="390"/>
      <c r="Y390" s="390"/>
      <c r="Z390" s="390"/>
      <c r="AA390" s="390"/>
      <c r="AB390" s="390"/>
      <c r="AC390" s="390"/>
      <c r="AD390" s="390"/>
      <c r="AE390" s="390"/>
      <c r="AF390" s="390"/>
      <c r="AG390" s="390"/>
      <c r="AH390" s="390"/>
      <c r="AI390" s="391"/>
    </row>
    <row r="391" spans="2:35" ht="14.25" x14ac:dyDescent="0.45">
      <c r="B391" s="389"/>
      <c r="C391" s="390"/>
      <c r="D391" s="390"/>
      <c r="E391" s="390"/>
      <c r="F391" s="390"/>
      <c r="G391" s="390"/>
      <c r="H391" s="390"/>
      <c r="I391" s="390"/>
      <c r="J391" s="390"/>
      <c r="K391" s="390"/>
      <c r="L391" s="390"/>
      <c r="M391" s="390"/>
      <c r="N391" s="390"/>
      <c r="O391" s="390"/>
      <c r="P391" s="390"/>
      <c r="Q391" s="390"/>
      <c r="R391" s="390"/>
      <c r="S391" s="390"/>
      <c r="T391" s="390"/>
      <c r="U391" s="390"/>
      <c r="V391" s="390"/>
      <c r="W391" s="390"/>
      <c r="X391" s="390"/>
      <c r="Y391" s="390"/>
      <c r="Z391" s="390"/>
      <c r="AA391" s="390"/>
      <c r="AB391" s="390"/>
      <c r="AC391" s="390"/>
      <c r="AD391" s="390"/>
      <c r="AE391" s="390"/>
      <c r="AF391" s="390"/>
      <c r="AG391" s="390"/>
      <c r="AH391" s="390"/>
      <c r="AI391" s="391"/>
    </row>
    <row r="392" spans="2:35" ht="14.25" x14ac:dyDescent="0.45">
      <c r="B392" s="389"/>
      <c r="C392" s="390"/>
      <c r="D392" s="390"/>
      <c r="E392" s="390"/>
      <c r="F392" s="390"/>
      <c r="G392" s="390"/>
      <c r="H392" s="390"/>
      <c r="I392" s="390"/>
      <c r="J392" s="390"/>
      <c r="K392" s="390"/>
      <c r="L392" s="390"/>
      <c r="M392" s="390"/>
      <c r="N392" s="390"/>
      <c r="O392" s="390"/>
      <c r="P392" s="390"/>
      <c r="Q392" s="390"/>
      <c r="R392" s="390"/>
      <c r="S392" s="390"/>
      <c r="T392" s="390"/>
      <c r="U392" s="390"/>
      <c r="V392" s="390"/>
      <c r="W392" s="390"/>
      <c r="X392" s="390"/>
      <c r="Y392" s="390"/>
      <c r="Z392" s="390"/>
      <c r="AA392" s="390"/>
      <c r="AB392" s="390"/>
      <c r="AC392" s="390"/>
      <c r="AD392" s="390"/>
      <c r="AE392" s="390"/>
      <c r="AF392" s="390"/>
      <c r="AG392" s="390"/>
      <c r="AH392" s="390"/>
      <c r="AI392" s="391"/>
    </row>
    <row r="393" spans="2:35" ht="14.25" x14ac:dyDescent="0.45">
      <c r="B393" s="389"/>
      <c r="C393" s="390"/>
      <c r="D393" s="390"/>
      <c r="E393" s="390"/>
      <c r="F393" s="390"/>
      <c r="G393" s="390"/>
      <c r="H393" s="390"/>
      <c r="I393" s="390"/>
      <c r="J393" s="390"/>
      <c r="K393" s="390"/>
      <c r="L393" s="390"/>
      <c r="M393" s="390"/>
      <c r="N393" s="390"/>
      <c r="O393" s="390"/>
      <c r="P393" s="390"/>
      <c r="Q393" s="390"/>
      <c r="R393" s="390"/>
      <c r="S393" s="390"/>
      <c r="T393" s="390"/>
      <c r="U393" s="390"/>
      <c r="V393" s="390"/>
      <c r="W393" s="390"/>
      <c r="X393" s="390"/>
      <c r="Y393" s="390"/>
      <c r="Z393" s="390"/>
      <c r="AA393" s="390"/>
      <c r="AB393" s="390"/>
      <c r="AC393" s="390"/>
      <c r="AD393" s="390"/>
      <c r="AE393" s="390"/>
      <c r="AF393" s="390"/>
      <c r="AG393" s="390"/>
      <c r="AH393" s="390"/>
      <c r="AI393" s="391"/>
    </row>
    <row r="394" spans="2:35" ht="14.25" x14ac:dyDescent="0.45">
      <c r="B394" s="389"/>
      <c r="C394" s="390"/>
      <c r="D394" s="390"/>
      <c r="E394" s="390"/>
      <c r="F394" s="390"/>
      <c r="G394" s="390"/>
      <c r="H394" s="390"/>
      <c r="I394" s="390"/>
      <c r="J394" s="390"/>
      <c r="K394" s="390"/>
      <c r="L394" s="390"/>
      <c r="M394" s="390"/>
      <c r="N394" s="390"/>
      <c r="O394" s="390"/>
      <c r="P394" s="390"/>
      <c r="Q394" s="390"/>
      <c r="R394" s="390"/>
      <c r="S394" s="390"/>
      <c r="T394" s="390"/>
      <c r="U394" s="390"/>
      <c r="V394" s="390"/>
      <c r="W394" s="390"/>
      <c r="X394" s="390"/>
      <c r="Y394" s="390"/>
      <c r="Z394" s="390"/>
      <c r="AA394" s="390"/>
      <c r="AB394" s="390"/>
      <c r="AC394" s="390"/>
      <c r="AD394" s="390"/>
      <c r="AE394" s="390"/>
      <c r="AF394" s="390"/>
      <c r="AG394" s="390"/>
      <c r="AH394" s="390"/>
      <c r="AI394" s="391"/>
    </row>
    <row r="395" spans="2:35" ht="14.25" x14ac:dyDescent="0.45">
      <c r="B395" s="389"/>
      <c r="C395" s="390"/>
      <c r="D395" s="390"/>
      <c r="E395" s="390"/>
      <c r="F395" s="390"/>
      <c r="G395" s="390"/>
      <c r="H395" s="390"/>
      <c r="I395" s="390"/>
      <c r="J395" s="390"/>
      <c r="K395" s="390"/>
      <c r="L395" s="390"/>
      <c r="M395" s="390"/>
      <c r="N395" s="390"/>
      <c r="O395" s="390"/>
      <c r="P395" s="390"/>
      <c r="Q395" s="390"/>
      <c r="R395" s="390"/>
      <c r="S395" s="390"/>
      <c r="T395" s="390"/>
      <c r="U395" s="390"/>
      <c r="V395" s="390"/>
      <c r="W395" s="390"/>
      <c r="X395" s="390"/>
      <c r="Y395" s="390"/>
      <c r="Z395" s="390"/>
      <c r="AA395" s="390"/>
      <c r="AB395" s="390"/>
      <c r="AC395" s="390"/>
      <c r="AD395" s="390"/>
      <c r="AE395" s="390"/>
      <c r="AF395" s="390"/>
      <c r="AG395" s="390"/>
      <c r="AH395" s="390"/>
      <c r="AI395" s="391"/>
    </row>
    <row r="396" spans="2:35" ht="14.25" x14ac:dyDescent="0.45">
      <c r="B396" s="389"/>
      <c r="C396" s="390"/>
      <c r="D396" s="390"/>
      <c r="E396" s="390"/>
      <c r="F396" s="390"/>
      <c r="G396" s="390"/>
      <c r="H396" s="390"/>
      <c r="I396" s="390"/>
      <c r="J396" s="390"/>
      <c r="K396" s="390"/>
      <c r="L396" s="390"/>
      <c r="M396" s="390"/>
      <c r="N396" s="390"/>
      <c r="O396" s="390"/>
      <c r="P396" s="390"/>
      <c r="Q396" s="390"/>
      <c r="R396" s="390"/>
      <c r="S396" s="390"/>
      <c r="T396" s="390"/>
      <c r="U396" s="390"/>
      <c r="V396" s="390"/>
      <c r="W396" s="390"/>
      <c r="X396" s="390"/>
      <c r="Y396" s="390"/>
      <c r="Z396" s="390"/>
      <c r="AA396" s="390"/>
      <c r="AB396" s="390"/>
      <c r="AC396" s="390"/>
      <c r="AD396" s="390"/>
      <c r="AE396" s="390"/>
      <c r="AF396" s="390"/>
      <c r="AG396" s="390"/>
      <c r="AH396" s="390"/>
      <c r="AI396" s="391"/>
    </row>
    <row r="397" spans="2:35" ht="14.25" x14ac:dyDescent="0.45">
      <c r="B397" s="389"/>
      <c r="C397" s="390"/>
      <c r="D397" s="390"/>
      <c r="E397" s="390"/>
      <c r="F397" s="390"/>
      <c r="G397" s="390"/>
      <c r="H397" s="390"/>
      <c r="I397" s="390"/>
      <c r="J397" s="390"/>
      <c r="K397" s="390"/>
      <c r="L397" s="390"/>
      <c r="M397" s="390"/>
      <c r="N397" s="390"/>
      <c r="O397" s="390"/>
      <c r="P397" s="390"/>
      <c r="Q397" s="390"/>
      <c r="R397" s="390"/>
      <c r="S397" s="390"/>
      <c r="T397" s="390"/>
      <c r="U397" s="390"/>
      <c r="V397" s="390"/>
      <c r="W397" s="390"/>
      <c r="X397" s="390"/>
      <c r="Y397" s="390"/>
      <c r="Z397" s="390"/>
      <c r="AA397" s="390"/>
      <c r="AB397" s="390"/>
      <c r="AC397" s="390"/>
      <c r="AD397" s="390"/>
      <c r="AE397" s="390"/>
      <c r="AF397" s="390"/>
      <c r="AG397" s="390"/>
      <c r="AH397" s="390"/>
      <c r="AI397" s="391"/>
    </row>
    <row r="398" spans="2:35" ht="14.25" x14ac:dyDescent="0.45">
      <c r="B398" s="389"/>
      <c r="C398" s="390"/>
      <c r="D398" s="390"/>
      <c r="E398" s="390"/>
      <c r="F398" s="390"/>
      <c r="G398" s="390"/>
      <c r="H398" s="390"/>
      <c r="I398" s="390"/>
      <c r="J398" s="390"/>
      <c r="K398" s="390"/>
      <c r="L398" s="390"/>
      <c r="M398" s="390"/>
      <c r="N398" s="390"/>
      <c r="O398" s="390"/>
      <c r="P398" s="390"/>
      <c r="Q398" s="390"/>
      <c r="R398" s="390"/>
      <c r="S398" s="390"/>
      <c r="T398" s="390"/>
      <c r="U398" s="390"/>
      <c r="V398" s="390"/>
      <c r="W398" s="390"/>
      <c r="X398" s="390"/>
      <c r="Y398" s="390"/>
      <c r="Z398" s="390"/>
      <c r="AA398" s="390"/>
      <c r="AB398" s="390"/>
      <c r="AC398" s="390"/>
      <c r="AD398" s="390"/>
      <c r="AE398" s="390"/>
      <c r="AF398" s="390"/>
      <c r="AG398" s="390"/>
      <c r="AH398" s="390"/>
      <c r="AI398" s="391"/>
    </row>
    <row r="399" spans="2:35" ht="14.25" x14ac:dyDescent="0.45">
      <c r="B399" s="389"/>
      <c r="C399" s="390"/>
      <c r="D399" s="390"/>
      <c r="E399" s="390"/>
      <c r="F399" s="390"/>
      <c r="G399" s="390"/>
      <c r="H399" s="390"/>
      <c r="I399" s="390"/>
      <c r="J399" s="390"/>
      <c r="K399" s="390"/>
      <c r="L399" s="390"/>
      <c r="M399" s="390"/>
      <c r="N399" s="390"/>
      <c r="O399" s="390"/>
      <c r="P399" s="390"/>
      <c r="Q399" s="390"/>
      <c r="R399" s="390"/>
      <c r="S399" s="390"/>
      <c r="T399" s="390"/>
      <c r="U399" s="390"/>
      <c r="V399" s="390"/>
      <c r="W399" s="390"/>
      <c r="X399" s="390"/>
      <c r="Y399" s="390"/>
      <c r="Z399" s="390"/>
      <c r="AA399" s="390"/>
      <c r="AB399" s="390"/>
      <c r="AC399" s="390"/>
      <c r="AD399" s="390"/>
      <c r="AE399" s="390"/>
      <c r="AF399" s="390"/>
      <c r="AG399" s="390"/>
      <c r="AH399" s="390"/>
      <c r="AI399" s="391"/>
    </row>
    <row r="400" spans="2:35" ht="14.25" x14ac:dyDescent="0.45">
      <c r="B400" s="389"/>
      <c r="C400" s="390"/>
      <c r="D400" s="390"/>
      <c r="E400" s="390"/>
      <c r="F400" s="390"/>
      <c r="G400" s="390"/>
      <c r="H400" s="390"/>
      <c r="I400" s="390"/>
      <c r="J400" s="390"/>
      <c r="K400" s="390"/>
      <c r="L400" s="390"/>
      <c r="M400" s="390"/>
      <c r="N400" s="390"/>
      <c r="O400" s="390"/>
      <c r="P400" s="390"/>
      <c r="Q400" s="390"/>
      <c r="R400" s="390"/>
      <c r="S400" s="390"/>
      <c r="T400" s="390"/>
      <c r="U400" s="390"/>
      <c r="V400" s="390"/>
      <c r="W400" s="390"/>
      <c r="X400" s="390"/>
      <c r="Y400" s="390"/>
      <c r="Z400" s="390"/>
      <c r="AA400" s="390"/>
      <c r="AB400" s="390"/>
      <c r="AC400" s="390"/>
      <c r="AD400" s="390"/>
      <c r="AE400" s="390"/>
      <c r="AF400" s="390"/>
      <c r="AG400" s="390"/>
      <c r="AH400" s="390"/>
      <c r="AI400" s="391"/>
    </row>
    <row r="401" spans="2:35" ht="14.25" x14ac:dyDescent="0.45">
      <c r="B401" s="389"/>
      <c r="C401" s="390"/>
      <c r="D401" s="390"/>
      <c r="E401" s="390"/>
      <c r="F401" s="390"/>
      <c r="G401" s="390"/>
      <c r="H401" s="390"/>
      <c r="I401" s="390"/>
      <c r="J401" s="390"/>
      <c r="K401" s="390"/>
      <c r="L401" s="390"/>
      <c r="M401" s="390"/>
      <c r="N401" s="390"/>
      <c r="O401" s="390"/>
      <c r="P401" s="390"/>
      <c r="Q401" s="390"/>
      <c r="R401" s="390"/>
      <c r="S401" s="390"/>
      <c r="T401" s="390"/>
      <c r="U401" s="390"/>
      <c r="V401" s="390"/>
      <c r="W401" s="390"/>
      <c r="X401" s="390"/>
      <c r="Y401" s="390"/>
      <c r="Z401" s="390"/>
      <c r="AA401" s="390"/>
      <c r="AB401" s="390"/>
      <c r="AC401" s="390"/>
      <c r="AD401" s="390"/>
      <c r="AE401" s="390"/>
      <c r="AF401" s="390"/>
      <c r="AG401" s="390"/>
      <c r="AH401" s="390"/>
      <c r="AI401" s="391"/>
    </row>
    <row r="402" spans="2:35" ht="14.25" x14ac:dyDescent="0.45">
      <c r="B402" s="389"/>
      <c r="C402" s="390"/>
      <c r="D402" s="390"/>
      <c r="E402" s="390"/>
      <c r="F402" s="390"/>
      <c r="G402" s="390"/>
      <c r="H402" s="390"/>
      <c r="I402" s="390"/>
      <c r="J402" s="390"/>
      <c r="K402" s="390"/>
      <c r="L402" s="390"/>
      <c r="M402" s="390"/>
      <c r="N402" s="390"/>
      <c r="O402" s="390"/>
      <c r="P402" s="390"/>
      <c r="Q402" s="390"/>
      <c r="R402" s="390"/>
      <c r="S402" s="390"/>
      <c r="T402" s="390"/>
      <c r="U402" s="390"/>
      <c r="V402" s="390"/>
      <c r="W402" s="390"/>
      <c r="X402" s="390"/>
      <c r="Y402" s="390"/>
      <c r="Z402" s="390"/>
      <c r="AA402" s="390"/>
      <c r="AB402" s="390"/>
      <c r="AC402" s="390"/>
      <c r="AD402" s="390"/>
      <c r="AE402" s="390"/>
      <c r="AF402" s="390"/>
      <c r="AG402" s="390"/>
      <c r="AH402" s="390"/>
      <c r="AI402" s="391"/>
    </row>
    <row r="403" spans="2:35" ht="14.25" x14ac:dyDescent="0.45">
      <c r="B403" s="389"/>
      <c r="C403" s="390"/>
      <c r="D403" s="390"/>
      <c r="E403" s="390"/>
      <c r="F403" s="390"/>
      <c r="G403" s="390"/>
      <c r="H403" s="390"/>
      <c r="I403" s="390"/>
      <c r="J403" s="390"/>
      <c r="K403" s="390"/>
      <c r="L403" s="390"/>
      <c r="M403" s="390"/>
      <c r="N403" s="390"/>
      <c r="O403" s="390"/>
      <c r="P403" s="390"/>
      <c r="Q403" s="390"/>
      <c r="R403" s="390"/>
      <c r="S403" s="390"/>
      <c r="T403" s="390"/>
      <c r="U403" s="390"/>
      <c r="V403" s="390"/>
      <c r="W403" s="390"/>
      <c r="X403" s="390"/>
      <c r="Y403" s="390"/>
      <c r="Z403" s="390"/>
      <c r="AA403" s="390"/>
      <c r="AB403" s="390"/>
      <c r="AC403" s="390"/>
      <c r="AD403" s="390"/>
      <c r="AE403" s="390"/>
      <c r="AF403" s="390"/>
      <c r="AG403" s="390"/>
      <c r="AH403" s="390"/>
      <c r="AI403" s="391"/>
    </row>
    <row r="404" spans="2:35" ht="14.25" x14ac:dyDescent="0.45">
      <c r="B404" s="389"/>
      <c r="C404" s="390"/>
      <c r="D404" s="390"/>
      <c r="E404" s="390"/>
      <c r="F404" s="390"/>
      <c r="G404" s="390"/>
      <c r="H404" s="390"/>
      <c r="I404" s="390"/>
      <c r="J404" s="390"/>
      <c r="K404" s="390"/>
      <c r="L404" s="390"/>
      <c r="M404" s="390"/>
      <c r="N404" s="390"/>
      <c r="O404" s="390"/>
      <c r="P404" s="390"/>
      <c r="Q404" s="390"/>
      <c r="R404" s="390"/>
      <c r="S404" s="390"/>
      <c r="T404" s="390"/>
      <c r="U404" s="390"/>
      <c r="V404" s="390"/>
      <c r="W404" s="390"/>
      <c r="X404" s="390"/>
      <c r="Y404" s="390"/>
      <c r="Z404" s="390"/>
      <c r="AA404" s="390"/>
      <c r="AB404" s="390"/>
      <c r="AC404" s="390"/>
      <c r="AD404" s="390"/>
      <c r="AE404" s="390"/>
      <c r="AF404" s="390"/>
      <c r="AG404" s="390"/>
      <c r="AH404" s="390"/>
      <c r="AI404" s="391"/>
    </row>
    <row r="405" spans="2:35" ht="14.25" x14ac:dyDescent="0.45">
      <c r="B405" s="389"/>
      <c r="C405" s="390"/>
      <c r="D405" s="390"/>
      <c r="E405" s="390"/>
      <c r="F405" s="390"/>
      <c r="G405" s="390"/>
      <c r="H405" s="390"/>
      <c r="I405" s="390"/>
      <c r="J405" s="390"/>
      <c r="K405" s="390"/>
      <c r="L405" s="390"/>
      <c r="M405" s="390"/>
      <c r="N405" s="390"/>
      <c r="O405" s="390"/>
      <c r="P405" s="390"/>
      <c r="Q405" s="390"/>
      <c r="R405" s="390"/>
      <c r="S405" s="390"/>
      <c r="T405" s="390"/>
      <c r="U405" s="390"/>
      <c r="V405" s="390"/>
      <c r="W405" s="390"/>
      <c r="X405" s="390"/>
      <c r="Y405" s="390"/>
      <c r="Z405" s="390"/>
      <c r="AA405" s="390"/>
      <c r="AB405" s="390"/>
      <c r="AC405" s="390"/>
      <c r="AD405" s="390"/>
      <c r="AE405" s="390"/>
      <c r="AF405" s="390"/>
      <c r="AG405" s="390"/>
      <c r="AH405" s="390"/>
      <c r="AI405" s="391"/>
    </row>
    <row r="406" spans="2:35" ht="14.25" x14ac:dyDescent="0.45">
      <c r="B406" s="389"/>
      <c r="C406" s="390"/>
      <c r="D406" s="390"/>
      <c r="E406" s="390"/>
      <c r="F406" s="390"/>
      <c r="G406" s="390"/>
      <c r="H406" s="390"/>
      <c r="I406" s="390"/>
      <c r="J406" s="390"/>
      <c r="K406" s="390"/>
      <c r="L406" s="390"/>
      <c r="M406" s="390"/>
      <c r="N406" s="390"/>
      <c r="O406" s="390"/>
      <c r="P406" s="390"/>
      <c r="Q406" s="390"/>
      <c r="R406" s="390"/>
      <c r="S406" s="390"/>
      <c r="T406" s="390"/>
      <c r="U406" s="390"/>
      <c r="V406" s="390"/>
      <c r="W406" s="390"/>
      <c r="X406" s="390"/>
      <c r="Y406" s="390"/>
      <c r="Z406" s="390"/>
      <c r="AA406" s="390"/>
      <c r="AB406" s="390"/>
      <c r="AC406" s="390"/>
      <c r="AD406" s="390"/>
      <c r="AE406" s="390"/>
      <c r="AF406" s="390"/>
      <c r="AG406" s="390"/>
      <c r="AH406" s="390"/>
      <c r="AI406" s="391"/>
    </row>
    <row r="407" spans="2:35" ht="14.65" thickBot="1" x14ac:dyDescent="0.5">
      <c r="B407" s="392"/>
      <c r="C407" s="393"/>
      <c r="D407" s="393"/>
      <c r="E407" s="393"/>
      <c r="F407" s="393"/>
      <c r="G407" s="393"/>
      <c r="H407" s="393"/>
      <c r="I407" s="393"/>
      <c r="J407" s="393"/>
      <c r="K407" s="393"/>
      <c r="L407" s="393"/>
      <c r="M407" s="393"/>
      <c r="N407" s="393"/>
      <c r="O407" s="393"/>
      <c r="P407" s="393"/>
      <c r="Q407" s="393"/>
      <c r="R407" s="393"/>
      <c r="S407" s="393"/>
      <c r="T407" s="393"/>
      <c r="U407" s="393"/>
      <c r="V407" s="393"/>
      <c r="W407" s="393"/>
      <c r="X407" s="393"/>
      <c r="Y407" s="393"/>
      <c r="Z407" s="393"/>
      <c r="AA407" s="393"/>
      <c r="AB407" s="393"/>
      <c r="AC407" s="393"/>
      <c r="AD407" s="393"/>
      <c r="AE407" s="393"/>
      <c r="AF407" s="393"/>
      <c r="AG407" s="393"/>
      <c r="AH407" s="393"/>
      <c r="AI407" s="394"/>
    </row>
  </sheetData>
  <sheetProtection password="CC71" sheet="1" selectLockedCells="1"/>
  <mergeCells count="88">
    <mergeCell ref="B321:AK321"/>
    <mergeCell ref="B322:AI407"/>
    <mergeCell ref="AK231:AK248"/>
    <mergeCell ref="AK267:AK284"/>
    <mergeCell ref="AK148:AK165"/>
    <mergeCell ref="AK166:AK183"/>
    <mergeCell ref="AK184:AK211"/>
    <mergeCell ref="B212:AK212"/>
    <mergeCell ref="AK213:AK230"/>
    <mergeCell ref="AK249:AK266"/>
    <mergeCell ref="AK285:AK320"/>
    <mergeCell ref="B194:B202"/>
    <mergeCell ref="B303:B311"/>
    <mergeCell ref="B312:B320"/>
    <mergeCell ref="B249:B257"/>
    <mergeCell ref="B258:B266"/>
    <mergeCell ref="AK116:AK133"/>
    <mergeCell ref="B134:AK134"/>
    <mergeCell ref="AK135:AK147"/>
    <mergeCell ref="AK26:AK43"/>
    <mergeCell ref="AK44:AK61"/>
    <mergeCell ref="AK62:AK79"/>
    <mergeCell ref="AK80:AK97"/>
    <mergeCell ref="AK98:AK115"/>
    <mergeCell ref="B44:B52"/>
    <mergeCell ref="B53:B61"/>
    <mergeCell ref="B62:B70"/>
    <mergeCell ref="B71:B79"/>
    <mergeCell ref="B80:B88"/>
    <mergeCell ref="B89:B97"/>
    <mergeCell ref="B26:B34"/>
    <mergeCell ref="B35:B43"/>
    <mergeCell ref="B267:B275"/>
    <mergeCell ref="B276:B284"/>
    <mergeCell ref="B285:B293"/>
    <mergeCell ref="B294:B302"/>
    <mergeCell ref="B203:B211"/>
    <mergeCell ref="B213:B221"/>
    <mergeCell ref="B222:B230"/>
    <mergeCell ref="B231:B239"/>
    <mergeCell ref="B240:B248"/>
    <mergeCell ref="B184:B192"/>
    <mergeCell ref="B98:B106"/>
    <mergeCell ref="B107:B115"/>
    <mergeCell ref="B116:B124"/>
    <mergeCell ref="B125:B133"/>
    <mergeCell ref="B136:B137"/>
    <mergeCell ref="B138:B147"/>
    <mergeCell ref="B148:B156"/>
    <mergeCell ref="B157:B165"/>
    <mergeCell ref="B166:B174"/>
    <mergeCell ref="B175:B183"/>
    <mergeCell ref="AG6:AH6"/>
    <mergeCell ref="AI6:AI7"/>
    <mergeCell ref="AJ6:AJ7"/>
    <mergeCell ref="AK6:AK7"/>
    <mergeCell ref="B8:B16"/>
    <mergeCell ref="Y6:Z6"/>
    <mergeCell ref="AA6:AB6"/>
    <mergeCell ref="AC6:AD6"/>
    <mergeCell ref="AE6:AF6"/>
    <mergeCell ref="AK8:AK25"/>
    <mergeCell ref="B17:B25"/>
    <mergeCell ref="U6:V6"/>
    <mergeCell ref="W6:X6"/>
    <mergeCell ref="I6:J6"/>
    <mergeCell ref="B6:B7"/>
    <mergeCell ref="C6:C7"/>
    <mergeCell ref="D6:D7"/>
    <mergeCell ref="E6:F6"/>
    <mergeCell ref="G6:H6"/>
    <mergeCell ref="K6:L6"/>
    <mergeCell ref="M6:N6"/>
    <mergeCell ref="O6:P6"/>
    <mergeCell ref="Q6:R6"/>
    <mergeCell ref="S6:T6"/>
    <mergeCell ref="X2:Y2"/>
    <mergeCell ref="Z2:AC2"/>
    <mergeCell ref="B3:C3"/>
    <mergeCell ref="AJ3:AK5"/>
    <mergeCell ref="B4:AI4"/>
    <mergeCell ref="B5:AI5"/>
    <mergeCell ref="D2:F2"/>
    <mergeCell ref="G2:H2"/>
    <mergeCell ref="I2:K2"/>
    <mergeCell ref="L2:R2"/>
    <mergeCell ref="S2:T2"/>
    <mergeCell ref="U2:W2"/>
  </mergeCells>
  <phoneticPr fontId="6" type="noConversion"/>
  <conditionalFormatting sqref="B2 AI8:AI133 AI135:AI201 AI213:AI320 AI203:AI211">
    <cfRule type="cellIs" dxfId="454" priority="207" operator="equal">
      <formula>0</formula>
    </cfRule>
  </conditionalFormatting>
  <conditionalFormatting sqref="D2">
    <cfRule type="cellIs" dxfId="453" priority="206" operator="equal">
      <formula>0</formula>
    </cfRule>
  </conditionalFormatting>
  <conditionalFormatting sqref="AK8">
    <cfRule type="notContainsBlanks" dxfId="452" priority="208">
      <formula>LEN(TRIM(AK8))&gt;0</formula>
    </cfRule>
  </conditionalFormatting>
  <conditionalFormatting sqref="AJ3:AK5">
    <cfRule type="notContainsBlanks" dxfId="451" priority="203">
      <formula>LEN(TRIM(AJ3))&gt;0</formula>
    </cfRule>
  </conditionalFormatting>
  <conditionalFormatting sqref="M8:R8 N9 P9">
    <cfRule type="expression" dxfId="450" priority="185">
      <formula>M17&gt;M8</formula>
    </cfRule>
  </conditionalFormatting>
  <conditionalFormatting sqref="N18 P18 M17:AH17">
    <cfRule type="expression" dxfId="449" priority="184">
      <formula>M17&gt;M8</formula>
    </cfRule>
  </conditionalFormatting>
  <conditionalFormatting sqref="AK26:AK43">
    <cfRule type="notContainsBlanks" dxfId="448" priority="133">
      <formula>LEN(TRIM(AK26))&gt;0</formula>
    </cfRule>
  </conditionalFormatting>
  <conditionalFormatting sqref="AK44:AK61">
    <cfRule type="notContainsBlanks" dxfId="447" priority="132">
      <formula>LEN(TRIM(AK44))&gt;0</formula>
    </cfRule>
  </conditionalFormatting>
  <conditionalFormatting sqref="AK62:AK79">
    <cfRule type="notContainsBlanks" dxfId="446" priority="131">
      <formula>LEN(TRIM(AK62))&gt;0</formula>
    </cfRule>
  </conditionalFormatting>
  <conditionalFormatting sqref="AK80">
    <cfRule type="notContainsBlanks" dxfId="445" priority="209">
      <formula>LEN(TRIM(AK80))&gt;0</formula>
    </cfRule>
  </conditionalFormatting>
  <conditionalFormatting sqref="AK98">
    <cfRule type="notContainsBlanks" dxfId="444" priority="129">
      <formula>LEN(TRIM(AK98))&gt;0</formula>
    </cfRule>
  </conditionalFormatting>
  <conditionalFormatting sqref="AK116">
    <cfRule type="notContainsBlanks" dxfId="443" priority="128">
      <formula>LEN(TRIM(AK116))&gt;0</formula>
    </cfRule>
  </conditionalFormatting>
  <conditionalFormatting sqref="AK135:AK147">
    <cfRule type="notContainsBlanks" dxfId="442" priority="127">
      <formula>LEN(TRIM(AK135))&gt;0</formula>
    </cfRule>
  </conditionalFormatting>
  <conditionalFormatting sqref="AK148:AK165">
    <cfRule type="notContainsBlanks" dxfId="441" priority="126">
      <formula>LEN(TRIM(AK148))&gt;0</formula>
    </cfRule>
  </conditionalFormatting>
  <conditionalFormatting sqref="AK166:AK183">
    <cfRule type="notContainsBlanks" dxfId="440" priority="125">
      <formula>LEN(TRIM(AK166))&gt;0</formula>
    </cfRule>
  </conditionalFormatting>
  <conditionalFormatting sqref="AK184">
    <cfRule type="notContainsBlanks" dxfId="439" priority="124">
      <formula>LEN(TRIM(AK184))&gt;0</formula>
    </cfRule>
  </conditionalFormatting>
  <conditionalFormatting sqref="AK213:AK230">
    <cfRule type="notContainsBlanks" dxfId="438" priority="123">
      <formula>LEN(TRIM(AK213))&gt;0</formula>
    </cfRule>
  </conditionalFormatting>
  <conditionalFormatting sqref="AK231:AK248">
    <cfRule type="notContainsBlanks" dxfId="437" priority="122">
      <formula>LEN(TRIM(AK231))&gt;0</formula>
    </cfRule>
  </conditionalFormatting>
  <conditionalFormatting sqref="AK249:AK266">
    <cfRule type="notContainsBlanks" dxfId="436" priority="121">
      <formula>LEN(TRIM(AK249))&gt;0</formula>
    </cfRule>
  </conditionalFormatting>
  <conditionalFormatting sqref="AK267:AK284">
    <cfRule type="notContainsBlanks" dxfId="435" priority="120">
      <formula>LEN(TRIM(AK267))&gt;0</formula>
    </cfRule>
  </conditionalFormatting>
  <conditionalFormatting sqref="AK285:AK320">
    <cfRule type="notContainsBlanks" dxfId="434" priority="119">
      <formula>LEN(TRIM(AK285))&gt;0</formula>
    </cfRule>
  </conditionalFormatting>
  <conditionalFormatting sqref="N18 P18 M17:AH17">
    <cfRule type="expression" dxfId="433" priority="118">
      <formula>M17&lt;M26</formula>
    </cfRule>
  </conditionalFormatting>
  <conditionalFormatting sqref="M26:R26 N27 P27">
    <cfRule type="expression" dxfId="432" priority="117">
      <formula>M17&lt;M26</formula>
    </cfRule>
  </conditionalFormatting>
  <conditionalFormatting sqref="Q19">
    <cfRule type="expression" dxfId="431" priority="116">
      <formula>Q19&gt;Q10</formula>
    </cfRule>
  </conditionalFormatting>
  <conditionalFormatting sqref="Q19">
    <cfRule type="expression" dxfId="430" priority="115">
      <formula>Q19&lt;Q28</formula>
    </cfRule>
  </conditionalFormatting>
  <conditionalFormatting sqref="O19">
    <cfRule type="expression" dxfId="429" priority="114">
      <formula>O19&gt;O10</formula>
    </cfRule>
  </conditionalFormatting>
  <conditionalFormatting sqref="O19">
    <cfRule type="expression" dxfId="428" priority="113">
      <formula>O19&lt;O28</formula>
    </cfRule>
  </conditionalFormatting>
  <conditionalFormatting sqref="M19">
    <cfRule type="expression" dxfId="427" priority="112">
      <formula>M19&gt;M10</formula>
    </cfRule>
  </conditionalFormatting>
  <conditionalFormatting sqref="M19">
    <cfRule type="expression" dxfId="426" priority="111">
      <formula>M19&lt;M28</formula>
    </cfRule>
  </conditionalFormatting>
  <conditionalFormatting sqref="M20">
    <cfRule type="expression" dxfId="425" priority="110">
      <formula>M20&gt;M11</formula>
    </cfRule>
  </conditionalFormatting>
  <conditionalFormatting sqref="M20">
    <cfRule type="expression" dxfId="424" priority="109">
      <formula>M20&lt;M29</formula>
    </cfRule>
  </conditionalFormatting>
  <conditionalFormatting sqref="O20">
    <cfRule type="expression" dxfId="423" priority="108">
      <formula>O20&gt;O11</formula>
    </cfRule>
  </conditionalFormatting>
  <conditionalFormatting sqref="O20">
    <cfRule type="expression" dxfId="422" priority="107">
      <formula>O20&lt;O29</formula>
    </cfRule>
  </conditionalFormatting>
  <conditionalFormatting sqref="Q20">
    <cfRule type="expression" dxfId="421" priority="106">
      <formula>Q20&gt;Q11</formula>
    </cfRule>
  </conditionalFormatting>
  <conditionalFormatting sqref="Q20">
    <cfRule type="expression" dxfId="420" priority="105">
      <formula>Q20&lt;Q29</formula>
    </cfRule>
  </conditionalFormatting>
  <conditionalFormatting sqref="N21 M22:R24 N25 P25 R25 P21">
    <cfRule type="expression" dxfId="419" priority="104">
      <formula>M21&gt;M12</formula>
    </cfRule>
  </conditionalFormatting>
  <conditionalFormatting sqref="N21 M22:R24 N25 P25 R25 P21">
    <cfRule type="expression" dxfId="418" priority="103">
      <formula>M21&lt;M30</formula>
    </cfRule>
  </conditionalFormatting>
  <conditionalFormatting sqref="R21">
    <cfRule type="expression" dxfId="417" priority="100">
      <formula>R21&gt;R12</formula>
    </cfRule>
  </conditionalFormatting>
  <conditionalFormatting sqref="R21">
    <cfRule type="expression" dxfId="416" priority="99">
      <formula>R21&lt;R30</formula>
    </cfRule>
  </conditionalFormatting>
  <conditionalFormatting sqref="M44:R44 N45 P45">
    <cfRule type="expression" dxfId="415" priority="85">
      <formula>(M44+M26)&gt;M8</formula>
    </cfRule>
  </conditionalFormatting>
  <conditionalFormatting sqref="M8:R8 N9 P9">
    <cfRule type="expression" dxfId="414" priority="84">
      <formula>(M44+M26)&gt;M8</formula>
    </cfRule>
  </conditionalFormatting>
  <conditionalFormatting sqref="M26:R26 N27 P27">
    <cfRule type="expression" dxfId="413" priority="83">
      <formula>(M44+M26)&gt;M8</formula>
    </cfRule>
  </conditionalFormatting>
  <conditionalFormatting sqref="M46:M47">
    <cfRule type="expression" dxfId="412" priority="82">
      <formula>(M46+M28)&gt;M10</formula>
    </cfRule>
  </conditionalFormatting>
  <conditionalFormatting sqref="O46:O47">
    <cfRule type="expression" dxfId="411" priority="81">
      <formula>(O46+O28)&gt;O10</formula>
    </cfRule>
  </conditionalFormatting>
  <conditionalFormatting sqref="Q46:Q47">
    <cfRule type="expression" dxfId="410" priority="80">
      <formula>(Q46+Q28)&gt;Q10</formula>
    </cfRule>
  </conditionalFormatting>
  <conditionalFormatting sqref="O49:R51 P52 N48:N52 R52">
    <cfRule type="expression" dxfId="409" priority="79">
      <formula>(N48+N30)&gt;N12</formula>
    </cfRule>
  </conditionalFormatting>
  <conditionalFormatting sqref="P48">
    <cfRule type="expression" dxfId="408" priority="78">
      <formula>(P48+P30)&gt;P12</formula>
    </cfRule>
  </conditionalFormatting>
  <conditionalFormatting sqref="R48">
    <cfRule type="expression" dxfId="407" priority="77">
      <formula>(R48+R30)&gt;R12</formula>
    </cfRule>
  </conditionalFormatting>
  <conditionalFormatting sqref="M49:M51">
    <cfRule type="expression" dxfId="406" priority="76">
      <formula>(M49+M31)&gt;M13</formula>
    </cfRule>
  </conditionalFormatting>
  <conditionalFormatting sqref="M10:M11">
    <cfRule type="expression" dxfId="405" priority="67">
      <formula>M19&gt;M10</formula>
    </cfRule>
  </conditionalFormatting>
  <conditionalFormatting sqref="M10:M11">
    <cfRule type="expression" dxfId="404" priority="66">
      <formula>(M46+M28)&gt;M10</formula>
    </cfRule>
  </conditionalFormatting>
  <conditionalFormatting sqref="O10:O11">
    <cfRule type="expression" dxfId="403" priority="65">
      <formula>O19&gt;O10</formula>
    </cfRule>
  </conditionalFormatting>
  <conditionalFormatting sqref="O10:O11">
    <cfRule type="expression" dxfId="402" priority="64">
      <formula>(O46+O28)&gt;O10</formula>
    </cfRule>
  </conditionalFormatting>
  <conditionalFormatting sqref="Q10:Q11">
    <cfRule type="expression" dxfId="401" priority="63">
      <formula>Q19&gt;Q10</formula>
    </cfRule>
  </conditionalFormatting>
  <conditionalFormatting sqref="Q10:Q11">
    <cfRule type="expression" dxfId="400" priority="62">
      <formula>(Q46+Q28)&gt;Q10</formula>
    </cfRule>
  </conditionalFormatting>
  <conditionalFormatting sqref="N12:N16 M13:M15 O13:R15 P12 R12 P16 R16">
    <cfRule type="expression" dxfId="399" priority="61">
      <formula>M21&gt;M12</formula>
    </cfRule>
  </conditionalFormatting>
  <conditionalFormatting sqref="N12:N16 M13:M15 O13:R15 P12 R12 P16 R16">
    <cfRule type="expression" dxfId="398" priority="60">
      <formula>(M48+M30)&gt;M12</formula>
    </cfRule>
  </conditionalFormatting>
  <conditionalFormatting sqref="M53:R53">
    <cfRule type="expression" dxfId="397" priority="59">
      <formula>M53&gt;M35</formula>
    </cfRule>
  </conditionalFormatting>
  <conditionalFormatting sqref="M35:R35 N36">
    <cfRule type="expression" dxfId="396" priority="58">
      <formula>M53&gt;M35</formula>
    </cfRule>
  </conditionalFormatting>
  <conditionalFormatting sqref="M62">
    <cfRule type="expression" dxfId="395" priority="49">
      <formula>M71&gt;M62</formula>
    </cfRule>
    <cfRule type="expression" dxfId="394" priority="54">
      <formula>M62&gt;M53</formula>
    </cfRule>
  </conditionalFormatting>
  <conditionalFormatting sqref="M53">
    <cfRule type="expression" dxfId="393" priority="52">
      <formula>M62&gt;M53</formula>
    </cfRule>
  </conditionalFormatting>
  <conditionalFormatting sqref="N61 P61 M58:Q60 R57:R61 N57 P57 Q55:Q56 O55:O56 M55:M56 N54 P54 N53:R53">
    <cfRule type="expression" dxfId="392" priority="51">
      <formula>M62&gt;M53</formula>
    </cfRule>
  </conditionalFormatting>
  <conditionalFormatting sqref="N61 P61 M58:Q60 R57:R61 N57 P57 Q55:Q56 O55:O56 M55:M56 N54 P54">
    <cfRule type="expression" dxfId="391" priority="50">
      <formula>M54&gt;M36</formula>
    </cfRule>
  </conditionalFormatting>
  <conditionalFormatting sqref="M71:R71">
    <cfRule type="expression" dxfId="390" priority="48">
      <formula>M71&gt;M62</formula>
    </cfRule>
  </conditionalFormatting>
  <conditionalFormatting sqref="P75 R75 R79 P79 O76:R78 M76:M78 N75:N79 M73:M74 O73:O74 Q73:Q74 P72 N72">
    <cfRule type="expression" dxfId="389" priority="47">
      <formula>M72&gt;M63</formula>
    </cfRule>
  </conditionalFormatting>
  <conditionalFormatting sqref="N70 P70 R70 M67:R69 R66 P66 N66 M64:M65 Q64:Q65 O64:O65 P63 O62:R62 N62:N63">
    <cfRule type="expression" dxfId="388" priority="45">
      <formula>M71&gt;M62</formula>
    </cfRule>
    <cfRule type="expression" dxfId="387" priority="46">
      <formula>M62&gt;M53</formula>
    </cfRule>
  </conditionalFormatting>
  <conditionalFormatting sqref="M80">
    <cfRule type="expression" dxfId="386" priority="37">
      <formula>M89&gt;M80</formula>
    </cfRule>
    <cfRule type="expression" dxfId="385" priority="44">
      <formula>M80&gt;M35</formula>
    </cfRule>
  </conditionalFormatting>
  <conditionalFormatting sqref="M35">
    <cfRule type="expression" dxfId="384" priority="43">
      <formula>M80&gt;M35</formula>
    </cfRule>
  </conditionalFormatting>
  <conditionalFormatting sqref="N43 P43 M40:Q42 P39 N39 Q37:Q38 O37:O38 M37:M38 P36 N36 N35:R35 R39:R43">
    <cfRule type="expression" dxfId="383" priority="42">
      <formula>M80&gt;M35</formula>
    </cfRule>
  </conditionalFormatting>
  <conditionalFormatting sqref="N43 P43 M40:Q42 P39 N39 Q37:Q38 O37:O38 M37:M38 P36 R39:R43">
    <cfRule type="expression" dxfId="382" priority="41">
      <formula>M54&gt;M36</formula>
    </cfRule>
  </conditionalFormatting>
  <conditionalFormatting sqref="M89">
    <cfRule type="expression" dxfId="381" priority="32">
      <formula>M98&gt;M89</formula>
    </cfRule>
    <cfRule type="expression" dxfId="380" priority="38">
      <formula>M89&gt;M80</formula>
    </cfRule>
  </conditionalFormatting>
  <conditionalFormatting sqref="N88 P88 R88 M85:R87 N84 P84 R84 M82:M83 O82:O83 Q82:Q83 P81 N81 N80:R80">
    <cfRule type="expression" dxfId="379" priority="35">
      <formula>M89&gt;M80</formula>
    </cfRule>
    <cfRule type="expression" dxfId="378" priority="36">
      <formula>M80&gt;M35</formula>
    </cfRule>
  </conditionalFormatting>
  <conditionalFormatting sqref="M98">
    <cfRule type="expression" dxfId="377" priority="33">
      <formula>M98&gt;M89</formula>
    </cfRule>
  </conditionalFormatting>
  <conditionalFormatting sqref="N106 P106 M103:Q105 R102:R106 N102 P102 Q100:Q101 O100:O101 M100:M101 N99 P99 N98:R98">
    <cfRule type="expression" dxfId="376" priority="31">
      <formula>M98&gt;M89</formula>
    </cfRule>
  </conditionalFormatting>
  <conditionalFormatting sqref="R97 P97 N97 M94:R96 N93 P93 R93 Q91:Q92 O91:O92 M91:M92 N90 P90 N89:R89">
    <cfRule type="expression" dxfId="375" priority="29">
      <formula>M98&gt;M89</formula>
    </cfRule>
    <cfRule type="expression" dxfId="374" priority="30">
      <formula>M89&gt;M80</formula>
    </cfRule>
  </conditionalFormatting>
  <conditionalFormatting sqref="AI202">
    <cfRule type="cellIs" dxfId="373" priority="28" operator="equal">
      <formula>0</formula>
    </cfRule>
  </conditionalFormatting>
  <conditionalFormatting sqref="M209:AH209 M210:R211 M203:R208">
    <cfRule type="cellIs" dxfId="372" priority="26" operator="lessThan">
      <formula>0</formula>
    </cfRule>
    <cfRule type="cellIs" dxfId="371" priority="27" operator="equal">
      <formula>0</formula>
    </cfRule>
  </conditionalFormatting>
  <conditionalFormatting sqref="M312:R320">
    <cfRule type="cellIs" dxfId="370" priority="24" operator="lessThan">
      <formula>0</formula>
    </cfRule>
    <cfRule type="cellIs" dxfId="369" priority="25" operator="equal">
      <formula>0</formula>
    </cfRule>
  </conditionalFormatting>
  <conditionalFormatting sqref="D2:D320 D408:D1048576">
    <cfRule type="duplicateValues" dxfId="368" priority="23"/>
  </conditionalFormatting>
  <conditionalFormatting sqref="D321">
    <cfRule type="duplicateValues" dxfId="367" priority="22"/>
  </conditionalFormatting>
  <conditionalFormatting sqref="M28">
    <cfRule type="expression" dxfId="366" priority="20">
      <formula>M19&lt;M28</formula>
    </cfRule>
  </conditionalFormatting>
  <conditionalFormatting sqref="M28">
    <cfRule type="expression" dxfId="365" priority="19">
      <formula>(M46+M28)&gt;M10</formula>
    </cfRule>
  </conditionalFormatting>
  <conditionalFormatting sqref="O28">
    <cfRule type="expression" dxfId="364" priority="18">
      <formula>O19&lt;O28</formula>
    </cfRule>
  </conditionalFormatting>
  <conditionalFormatting sqref="O28">
    <cfRule type="expression" dxfId="363" priority="17">
      <formula>(O46+O28)&gt;O10</formula>
    </cfRule>
  </conditionalFormatting>
  <conditionalFormatting sqref="Q28">
    <cfRule type="expression" dxfId="362" priority="16">
      <formula>Q19&lt;Q28</formula>
    </cfRule>
  </conditionalFormatting>
  <conditionalFormatting sqref="Q28">
    <cfRule type="expression" dxfId="361" priority="15">
      <formula>(Q46+Q28)&gt;Q10</formula>
    </cfRule>
  </conditionalFormatting>
  <conditionalFormatting sqref="Q29">
    <cfRule type="expression" dxfId="360" priority="14">
      <formula>Q20&lt;Q29</formula>
    </cfRule>
  </conditionalFormatting>
  <conditionalFormatting sqref="Q29">
    <cfRule type="expression" dxfId="359" priority="13">
      <formula>(Q47+Q29)&gt;Q11</formula>
    </cfRule>
  </conditionalFormatting>
  <conditionalFormatting sqref="O29">
    <cfRule type="expression" dxfId="358" priority="12">
      <formula>O20&lt;O29</formula>
    </cfRule>
  </conditionalFormatting>
  <conditionalFormatting sqref="O29">
    <cfRule type="expression" dxfId="357" priority="11">
      <formula>(O47+O29)&gt;O11</formula>
    </cfRule>
  </conditionalFormatting>
  <conditionalFormatting sqref="M29">
    <cfRule type="expression" dxfId="356" priority="10">
      <formula>M20&lt;M29</formula>
    </cfRule>
  </conditionalFormatting>
  <conditionalFormatting sqref="M29">
    <cfRule type="expression" dxfId="355" priority="9">
      <formula>(M47+M29)&gt;M11</formula>
    </cfRule>
  </conditionalFormatting>
  <conditionalFormatting sqref="P30">
    <cfRule type="expression" dxfId="354" priority="6">
      <formula>P21&lt;P30</formula>
    </cfRule>
  </conditionalFormatting>
  <conditionalFormatting sqref="P30">
    <cfRule type="expression" dxfId="353" priority="5">
      <formula>(P48+P30)&gt;P12</formula>
    </cfRule>
  </conditionalFormatting>
  <conditionalFormatting sqref="N30">
    <cfRule type="expression" dxfId="352" priority="4">
      <formula>N21&lt;N30</formula>
    </cfRule>
  </conditionalFormatting>
  <conditionalFormatting sqref="N30">
    <cfRule type="expression" dxfId="351" priority="3">
      <formula>(N48+N30)&gt;N12</formula>
    </cfRule>
  </conditionalFormatting>
  <conditionalFormatting sqref="N34 P34 M31:R33 R34 R30">
    <cfRule type="expression" dxfId="350" priority="2">
      <formula>M21&lt;M30</formula>
    </cfRule>
  </conditionalFormatting>
  <conditionalFormatting sqref="N34 P34 M31:R33 R34 R30">
    <cfRule type="expression" dxfId="349" priority="1">
      <formula>(M48+M30)&gt;M12</formula>
    </cfRule>
  </conditionalFormatting>
  <dataValidations count="1">
    <dataValidation type="whole" allowBlank="1" showInputMessage="1" showErrorMessage="1" errorTitle="Non-Numeric or abnormal value" error="Enter Numbers only between 0 and 99999" sqref="E8:L27 N8:AH17 S18:AH27 S36:AH36 M8:M43 N18:R43">
      <formula1>0</formula1>
      <formula2>99999</formula2>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D15"/>
  <sheetViews>
    <sheetView showGridLines="0" zoomScale="80" zoomScaleNormal="80" workbookViewId="0">
      <selection activeCell="C11" sqref="C11"/>
    </sheetView>
  </sheetViews>
  <sheetFormatPr defaultRowHeight="14.25" x14ac:dyDescent="0.45"/>
  <cols>
    <col min="1" max="1" width="13.86328125" customWidth="1"/>
    <col min="2" max="2" width="25" style="63" customWidth="1"/>
    <col min="3" max="3" width="123" style="72" customWidth="1"/>
    <col min="4" max="4" width="42.3984375" bestFit="1" customWidth="1"/>
  </cols>
  <sheetData>
    <row r="1" spans="1:4" s="71" customFormat="1" x14ac:dyDescent="0.45">
      <c r="A1" s="408" t="s">
        <v>541</v>
      </c>
      <c r="B1" s="409"/>
      <c r="C1" s="409"/>
      <c r="D1" s="64" t="s">
        <v>542</v>
      </c>
    </row>
    <row r="2" spans="1:4" x14ac:dyDescent="0.45">
      <c r="A2" s="410" t="s">
        <v>543</v>
      </c>
      <c r="B2" s="411"/>
      <c r="C2" s="59" t="s">
        <v>544</v>
      </c>
      <c r="D2" s="65" t="s">
        <v>545</v>
      </c>
    </row>
    <row r="3" spans="1:4" x14ac:dyDescent="0.45">
      <c r="A3" s="412" t="s">
        <v>546</v>
      </c>
      <c r="B3" s="66" t="s">
        <v>547</v>
      </c>
      <c r="C3" s="59" t="s">
        <v>548</v>
      </c>
      <c r="D3" s="65" t="s">
        <v>549</v>
      </c>
    </row>
    <row r="4" spans="1:4" ht="28.5" x14ac:dyDescent="0.45">
      <c r="A4" s="412"/>
      <c r="B4" s="62" t="s">
        <v>550</v>
      </c>
      <c r="C4" s="59" t="s">
        <v>551</v>
      </c>
      <c r="D4" s="65" t="s">
        <v>552</v>
      </c>
    </row>
    <row r="5" spans="1:4" ht="28.5" x14ac:dyDescent="0.45">
      <c r="A5" s="412"/>
      <c r="B5" s="62" t="s">
        <v>553</v>
      </c>
      <c r="C5" s="61" t="s">
        <v>554</v>
      </c>
      <c r="D5" s="65" t="s">
        <v>555</v>
      </c>
    </row>
    <row r="6" spans="1:4" ht="28.5" x14ac:dyDescent="0.45">
      <c r="A6" s="412"/>
      <c r="B6" s="62" t="s">
        <v>556</v>
      </c>
      <c r="C6" s="59" t="s">
        <v>557</v>
      </c>
      <c r="D6" s="65" t="s">
        <v>558</v>
      </c>
    </row>
    <row r="7" spans="1:4" x14ac:dyDescent="0.45">
      <c r="A7" s="404" t="s">
        <v>559</v>
      </c>
      <c r="B7" s="405"/>
      <c r="C7" s="59" t="s">
        <v>560</v>
      </c>
      <c r="D7" s="65" t="s">
        <v>561</v>
      </c>
    </row>
    <row r="8" spans="1:4" ht="28.5" x14ac:dyDescent="0.45">
      <c r="A8" s="67" t="s">
        <v>562</v>
      </c>
      <c r="B8" s="66"/>
      <c r="C8" s="61" t="s">
        <v>563</v>
      </c>
      <c r="D8" s="65" t="s">
        <v>564</v>
      </c>
    </row>
    <row r="9" spans="1:4" ht="28.5" x14ac:dyDescent="0.45">
      <c r="A9" s="68" t="s">
        <v>565</v>
      </c>
      <c r="B9" s="62"/>
      <c r="C9" s="61" t="s">
        <v>566</v>
      </c>
      <c r="D9" s="65" t="s">
        <v>564</v>
      </c>
    </row>
    <row r="10" spans="1:4" x14ac:dyDescent="0.45">
      <c r="A10" s="404" t="s">
        <v>567</v>
      </c>
      <c r="B10" s="405"/>
      <c r="C10" s="59" t="s">
        <v>568</v>
      </c>
      <c r="D10" s="65" t="s">
        <v>564</v>
      </c>
    </row>
    <row r="11" spans="1:4" ht="28.5" x14ac:dyDescent="0.45">
      <c r="A11" s="404" t="s">
        <v>569</v>
      </c>
      <c r="B11" s="405"/>
      <c r="C11" s="61" t="s">
        <v>570</v>
      </c>
      <c r="D11" s="65" t="s">
        <v>564</v>
      </c>
    </row>
    <row r="12" spans="1:4" x14ac:dyDescent="0.45">
      <c r="A12" s="404" t="s">
        <v>571</v>
      </c>
      <c r="B12" s="405"/>
      <c r="C12" s="59" t="s">
        <v>572</v>
      </c>
      <c r="D12" s="65" t="s">
        <v>564</v>
      </c>
    </row>
    <row r="13" spans="1:4" x14ac:dyDescent="0.45">
      <c r="A13" s="404" t="s">
        <v>573</v>
      </c>
      <c r="B13" s="405"/>
      <c r="C13" s="59" t="s">
        <v>574</v>
      </c>
      <c r="D13" s="65" t="s">
        <v>564</v>
      </c>
    </row>
    <row r="14" spans="1:4" x14ac:dyDescent="0.45">
      <c r="A14" s="404" t="s">
        <v>575</v>
      </c>
      <c r="B14" s="405"/>
      <c r="C14" s="59" t="s">
        <v>576</v>
      </c>
      <c r="D14" s="65" t="s">
        <v>564</v>
      </c>
    </row>
    <row r="15" spans="1:4" ht="28.9" thickBot="1" x14ac:dyDescent="0.5">
      <c r="A15" s="406" t="s">
        <v>577</v>
      </c>
      <c r="B15" s="407"/>
      <c r="C15" s="69" t="s">
        <v>578</v>
      </c>
      <c r="D15" s="70" t="s">
        <v>564</v>
      </c>
    </row>
  </sheetData>
  <mergeCells count="10">
    <mergeCell ref="A12:B12"/>
    <mergeCell ref="A13:B13"/>
    <mergeCell ref="A14:B14"/>
    <mergeCell ref="A15:B15"/>
    <mergeCell ref="A1:C1"/>
    <mergeCell ref="A2:B2"/>
    <mergeCell ref="A3:A6"/>
    <mergeCell ref="A7:B7"/>
    <mergeCell ref="A10:B10"/>
    <mergeCell ref="A11:B1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AL114"/>
  <sheetViews>
    <sheetView showGridLines="0" zoomScale="40" zoomScaleNormal="40" workbookViewId="0">
      <pane xSplit="3" ySplit="7" topLeftCell="D14" activePane="bottomRight" state="frozen"/>
      <selection pane="topRight" activeCell="D1" sqref="D1"/>
      <selection pane="bottomLeft" activeCell="A8" sqref="A8"/>
      <selection pane="bottomRight" activeCell="N14" sqref="N14"/>
    </sheetView>
  </sheetViews>
  <sheetFormatPr defaultRowHeight="14.25" x14ac:dyDescent="0.45"/>
  <cols>
    <col min="2" max="2" width="35.59765625" customWidth="1"/>
    <col min="3" max="3" width="179.86328125" customWidth="1"/>
    <col min="4" max="4" width="20" style="275" customWidth="1"/>
    <col min="5" max="13" width="10.86328125" hidden="1" customWidth="1"/>
    <col min="14" max="14" width="12" customWidth="1"/>
    <col min="15" max="15" width="12" hidden="1" customWidth="1"/>
    <col min="16" max="16" width="12" customWidth="1"/>
    <col min="17" max="17" width="12" hidden="1" customWidth="1"/>
    <col min="18" max="18" width="12" customWidth="1"/>
    <col min="19" max="19" width="12" hidden="1" customWidth="1"/>
    <col min="20" max="20" width="12" customWidth="1"/>
    <col min="21" max="21" width="12" hidden="1" customWidth="1"/>
    <col min="22" max="22" width="12" customWidth="1"/>
    <col min="23" max="23" width="12" hidden="1" customWidth="1"/>
    <col min="24" max="24" width="12" customWidth="1"/>
    <col min="25" max="25" width="12" hidden="1" customWidth="1"/>
    <col min="26" max="26" width="12" customWidth="1"/>
    <col min="27" max="27" width="12" hidden="1" customWidth="1"/>
    <col min="28" max="28" width="12" customWidth="1"/>
    <col min="29" max="34" width="10.86328125" hidden="1" customWidth="1"/>
    <col min="35" max="35" width="21" customWidth="1"/>
    <col min="36" max="36" width="142.59765625" hidden="1" customWidth="1"/>
    <col min="37" max="37" width="43.265625" customWidth="1"/>
  </cols>
  <sheetData>
    <row r="1" spans="2:38" s="17" customFormat="1" ht="41.25" customHeight="1" thickBot="1" x14ac:dyDescent="0.5">
      <c r="B1" s="16"/>
      <c r="C1" s="16"/>
      <c r="D1" s="274"/>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row>
    <row r="2" spans="2:38" ht="63.75" hidden="1" customHeight="1" thickBot="1" x14ac:dyDescent="0.95">
      <c r="B2" s="14" t="s">
        <v>0</v>
      </c>
      <c r="C2" s="200" t="str">
        <f>'Prep Partner Performance'!C2</f>
        <v>Kisima Health Centre</v>
      </c>
      <c r="D2" s="325" t="s">
        <v>1</v>
      </c>
      <c r="E2" s="325"/>
      <c r="F2" s="325"/>
      <c r="G2" s="419">
        <f>'Prep Partner Performance'!G2</f>
        <v>14943</v>
      </c>
      <c r="H2" s="419"/>
      <c r="I2" s="327" t="s">
        <v>2</v>
      </c>
      <c r="J2" s="327"/>
      <c r="K2" s="327"/>
      <c r="L2" s="419" t="str">
        <f>'Prep Partner Performance'!L2</f>
        <v>Samburu Central</v>
      </c>
      <c r="M2" s="419"/>
      <c r="N2" s="419"/>
      <c r="O2" s="419"/>
      <c r="P2" s="419"/>
      <c r="Q2" s="419"/>
      <c r="R2" s="419"/>
      <c r="S2" s="327" t="s">
        <v>3</v>
      </c>
      <c r="T2" s="327"/>
      <c r="U2" s="419" t="str">
        <f>'Prep Partner Performance'!U2</f>
        <v>Samburu</v>
      </c>
      <c r="V2" s="419"/>
      <c r="W2" s="419"/>
      <c r="X2" s="327" t="s">
        <v>4</v>
      </c>
      <c r="Y2" s="327"/>
      <c r="Z2" s="425" t="str">
        <f>'Prep Partner Performance'!Z2</f>
        <v>05</v>
      </c>
      <c r="AA2" s="426"/>
      <c r="AB2" s="426"/>
      <c r="AC2" s="426"/>
      <c r="AD2" s="15" t="s">
        <v>5</v>
      </c>
      <c r="AE2" s="201">
        <f>'Prep Partner Performance'!AE2</f>
        <v>2022</v>
      </c>
      <c r="AF2" s="12"/>
      <c r="AG2" s="12"/>
      <c r="AH2" s="12"/>
      <c r="AI2" s="13"/>
      <c r="AL2" s="99">
        <f>DATEVALUE(AE2&amp;"-"&amp;Z2&amp;"-01")</f>
        <v>44682</v>
      </c>
    </row>
    <row r="3" spans="2:38" ht="102" customHeight="1" thickBot="1" x14ac:dyDescent="0.5">
      <c r="B3" s="311" t="s">
        <v>995</v>
      </c>
      <c r="C3" s="312"/>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9"/>
      <c r="AJ3" s="444" t="str">
        <f>IF(LEN(AK9&amp;AK33&amp;AK57)&lt;1,"","Form Has Data Errors. Please correct them before uploading")</f>
        <v/>
      </c>
      <c r="AK3" s="445"/>
    </row>
    <row r="4" spans="2:38" ht="97.15" customHeight="1" thickBot="1" x14ac:dyDescent="0.5">
      <c r="B4" s="427" t="str">
        <f>"County: "&amp;U2&amp;"             sub-county: "&amp;L2&amp;"             Facility: "&amp;C2&amp;"             Mflcode: "&amp;G2&amp;"             Year: "&amp;AE2&amp;"             Month: "&amp;Z2</f>
        <v>County: Samburu             sub-county: Samburu Central             Facility: Kisima Health Centre             Mflcode: 14943             Year: 2022             Month: 05</v>
      </c>
      <c r="C4" s="428"/>
      <c r="D4" s="428"/>
      <c r="E4" s="428"/>
      <c r="F4" s="428"/>
      <c r="G4" s="428"/>
      <c r="H4" s="428"/>
      <c r="I4" s="428"/>
      <c r="J4" s="428"/>
      <c r="K4" s="428"/>
      <c r="L4" s="428"/>
      <c r="M4" s="428"/>
      <c r="N4" s="428"/>
      <c r="O4" s="428"/>
      <c r="P4" s="428"/>
      <c r="Q4" s="428"/>
      <c r="R4" s="428"/>
      <c r="S4" s="428"/>
      <c r="T4" s="428"/>
      <c r="U4" s="428"/>
      <c r="V4" s="428"/>
      <c r="W4" s="428"/>
      <c r="X4" s="428"/>
      <c r="Y4" s="428"/>
      <c r="Z4" s="428"/>
      <c r="AA4" s="428"/>
      <c r="AB4" s="428"/>
      <c r="AC4" s="428"/>
      <c r="AD4" s="428"/>
      <c r="AE4" s="428"/>
      <c r="AF4" s="428"/>
      <c r="AG4" s="428"/>
      <c r="AH4" s="428"/>
      <c r="AI4" s="429"/>
      <c r="AJ4" s="446"/>
      <c r="AK4" s="447"/>
    </row>
    <row r="5" spans="2:38" ht="45" hidden="1" customHeight="1" thickBot="1" x14ac:dyDescent="0.5">
      <c r="B5" s="322" t="s">
        <v>36</v>
      </c>
      <c r="C5" s="323"/>
      <c r="D5" s="323"/>
      <c r="E5" s="323"/>
      <c r="F5" s="323"/>
      <c r="G5" s="323"/>
      <c r="H5" s="323"/>
      <c r="I5" s="323"/>
      <c r="J5" s="323"/>
      <c r="K5" s="323"/>
      <c r="L5" s="323"/>
      <c r="M5" s="323"/>
      <c r="N5" s="323"/>
      <c r="O5" s="323"/>
      <c r="P5" s="323"/>
      <c r="Q5" s="323"/>
      <c r="R5" s="323"/>
      <c r="S5" s="323"/>
      <c r="T5" s="323"/>
      <c r="U5" s="323"/>
      <c r="V5" s="323"/>
      <c r="W5" s="323"/>
      <c r="X5" s="323"/>
      <c r="Y5" s="323"/>
      <c r="Z5" s="323"/>
      <c r="AA5" s="323"/>
      <c r="AB5" s="323"/>
      <c r="AC5" s="323"/>
      <c r="AD5" s="323"/>
      <c r="AE5" s="323"/>
      <c r="AF5" s="323"/>
      <c r="AG5" s="323"/>
      <c r="AH5" s="323"/>
      <c r="AI5" s="324"/>
      <c r="AJ5" s="448"/>
      <c r="AK5" s="449"/>
    </row>
    <row r="6" spans="2:38" ht="28.5" x14ac:dyDescent="0.45">
      <c r="B6" s="413" t="s">
        <v>6</v>
      </c>
      <c r="C6" s="415" t="s">
        <v>7</v>
      </c>
      <c r="D6" s="417" t="s">
        <v>8</v>
      </c>
      <c r="E6" s="333" t="s">
        <v>9</v>
      </c>
      <c r="F6" s="333"/>
      <c r="G6" s="333" t="s">
        <v>10</v>
      </c>
      <c r="H6" s="333"/>
      <c r="I6" s="333" t="s">
        <v>11</v>
      </c>
      <c r="J6" s="333"/>
      <c r="K6" s="333" t="s">
        <v>12</v>
      </c>
      <c r="L6" s="333"/>
      <c r="M6" s="328" t="s">
        <v>13</v>
      </c>
      <c r="N6" s="329"/>
      <c r="O6" s="328" t="s">
        <v>14</v>
      </c>
      <c r="P6" s="329"/>
      <c r="Q6" s="328" t="s">
        <v>15</v>
      </c>
      <c r="R6" s="329"/>
      <c r="S6" s="328" t="s">
        <v>16</v>
      </c>
      <c r="T6" s="329"/>
      <c r="U6" s="328" t="s">
        <v>17</v>
      </c>
      <c r="V6" s="329"/>
      <c r="W6" s="328" t="s">
        <v>18</v>
      </c>
      <c r="X6" s="329"/>
      <c r="Y6" s="328" t="s">
        <v>19</v>
      </c>
      <c r="Z6" s="329"/>
      <c r="AA6" s="328" t="s">
        <v>20</v>
      </c>
      <c r="AB6" s="329"/>
      <c r="AC6" s="333" t="s">
        <v>21</v>
      </c>
      <c r="AD6" s="333"/>
      <c r="AE6" s="333" t="s">
        <v>22</v>
      </c>
      <c r="AF6" s="333"/>
      <c r="AG6" s="333" t="s">
        <v>23</v>
      </c>
      <c r="AH6" s="333"/>
      <c r="AI6" s="334" t="s">
        <v>24</v>
      </c>
      <c r="AJ6" s="336" t="s">
        <v>90</v>
      </c>
      <c r="AK6" s="442" t="s">
        <v>91</v>
      </c>
    </row>
    <row r="7" spans="2:38" ht="28.9" customHeight="1" thickBot="1" x14ac:dyDescent="0.5">
      <c r="B7" s="414"/>
      <c r="C7" s="416"/>
      <c r="D7" s="418"/>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335"/>
      <c r="AJ7" s="337"/>
      <c r="AK7" s="443"/>
    </row>
    <row r="8" spans="2:38" ht="45" customHeight="1" thickBot="1" x14ac:dyDescent="0.5">
      <c r="B8" s="322" t="s">
        <v>36</v>
      </c>
      <c r="C8" s="323"/>
      <c r="D8" s="323"/>
      <c r="E8" s="323"/>
      <c r="F8" s="323"/>
      <c r="G8" s="323"/>
      <c r="H8" s="323"/>
      <c r="I8" s="323"/>
      <c r="J8" s="323"/>
      <c r="K8" s="323"/>
      <c r="L8" s="323"/>
      <c r="M8" s="323"/>
      <c r="N8" s="323"/>
      <c r="O8" s="323"/>
      <c r="P8" s="323"/>
      <c r="Q8" s="323"/>
      <c r="R8" s="323"/>
      <c r="S8" s="323"/>
      <c r="T8" s="323"/>
      <c r="U8" s="323"/>
      <c r="V8" s="323"/>
      <c r="W8" s="323"/>
      <c r="X8" s="323"/>
      <c r="Y8" s="323"/>
      <c r="Z8" s="323"/>
      <c r="AA8" s="323"/>
      <c r="AB8" s="323"/>
      <c r="AC8" s="323"/>
      <c r="AD8" s="323"/>
      <c r="AE8" s="323"/>
      <c r="AF8" s="323"/>
      <c r="AG8" s="323"/>
      <c r="AH8" s="323"/>
      <c r="AI8" s="324"/>
      <c r="AJ8" s="216"/>
      <c r="AK8" s="215"/>
    </row>
    <row r="9" spans="2:38" s="4" customFormat="1" ht="25.5" x14ac:dyDescent="0.45">
      <c r="B9" s="436" t="s">
        <v>38</v>
      </c>
      <c r="C9" s="266" t="s">
        <v>632</v>
      </c>
      <c r="D9" s="280" t="s">
        <v>40</v>
      </c>
      <c r="E9" s="80"/>
      <c r="F9" s="23"/>
      <c r="G9" s="23"/>
      <c r="H9" s="23"/>
      <c r="I9" s="23"/>
      <c r="J9" s="23"/>
      <c r="K9" s="23"/>
      <c r="L9" s="23"/>
      <c r="M9" s="24"/>
      <c r="N9" s="24"/>
      <c r="O9" s="24"/>
      <c r="P9" s="24"/>
      <c r="Q9" s="24"/>
      <c r="R9" s="24"/>
      <c r="S9" s="24"/>
      <c r="T9" s="24"/>
      <c r="U9" s="24"/>
      <c r="V9" s="24"/>
      <c r="W9" s="24"/>
      <c r="X9" s="24"/>
      <c r="Y9" s="24"/>
      <c r="Z9" s="24"/>
      <c r="AA9" s="24"/>
      <c r="AB9" s="24"/>
      <c r="AC9" s="23"/>
      <c r="AD9" s="23"/>
      <c r="AE9" s="23"/>
      <c r="AF9" s="23"/>
      <c r="AG9" s="23"/>
      <c r="AH9" s="23"/>
      <c r="AI9" s="25">
        <f t="shared" ref="AI9:AI29" si="0">SUM(M9:AB9)</f>
        <v>0</v>
      </c>
      <c r="AJ9" s="94" t="str">
        <f>CONCATENATE(IF(E10&gt;E9," * "&amp;$C10&amp;" For age "&amp;$E$6&amp;" "&amp;$E$7&amp;" is more than "&amp;$C9&amp;""&amp;CHAR(10),""),IF(F10&gt;F9," * "&amp;$C10&amp;" For age "&amp;$E$6&amp;" "&amp;$F$7&amp;" is more than "&amp;$C9&amp;""&amp;CHAR(10),""),IF(G10&gt;G9," * "&amp;$C10&amp;" For age "&amp;$G$6&amp;" "&amp;$G$7&amp;" is more than "&amp;$C9&amp;""&amp;CHAR(10),""),IF(H10&gt;H9," * "&amp;$C10&amp;" For age "&amp;$G$6&amp;" "&amp;$H$7&amp;" is more than "&amp;$C9&amp;""&amp;CHAR(10),""),IF(I10&gt;I9," * "&amp;$C10&amp;" For age "&amp;$I$6&amp;" "&amp;$I$7&amp;" is more than "&amp;$C9&amp;""&amp;CHAR(10),""),IF(J10&gt;J9," * "&amp;$C10&amp;" For age "&amp;$I$6&amp;" "&amp;$J$7&amp;" is more than "&amp;$C9&amp;""&amp;CHAR(10),""),IF(K10&gt;K9," * "&amp;$C10&amp;" For age "&amp;$K$6&amp;" "&amp;$K$7&amp;" is more than "&amp;$C9&amp;""&amp;CHAR(10),""),IF(L10&gt;L9," * "&amp;$C10&amp;" For age "&amp;$K$6&amp;" "&amp;$L$7&amp;" is more than "&amp;$C9&amp;""&amp;CHAR(10),""),IF(M10&gt;M9," * "&amp;$C10&amp;" For age "&amp;$M$6&amp;" "&amp;$M$7&amp;" is more than "&amp;$C9&amp;""&amp;CHAR(10),""),IF(N10&gt;N9," * "&amp;$C10&amp;" For age "&amp;$M$6&amp;" "&amp;$N$7&amp;" is more than "&amp;$C9&amp;""&amp;CHAR(10),""),IF(O10&gt;O9," * "&amp;$C10&amp;" For age "&amp;$O$6&amp;" "&amp;$O$7&amp;" is more than "&amp;$C9&amp;""&amp;CHAR(10),""),IF(P10&gt;P9," * "&amp;$C10&amp;" For age "&amp;$O$6&amp;" "&amp;$P$7&amp;" is more than "&amp;$C9&amp;""&amp;CHAR(10),""),IF(Q10&gt;Q9," * "&amp;$C10&amp;" For age "&amp;$Q$6&amp;" "&amp;$Q$7&amp;" is more than "&amp;$C9&amp;""&amp;CHAR(10),""),IF(R10&gt;R9," * "&amp;$C10&amp;" For age "&amp;$Q$6&amp;" "&amp;$R$7&amp;" is more than "&amp;$C9&amp;""&amp;CHAR(10),""),IF(S10&gt;S9," * "&amp;$C10&amp;" For age "&amp;$S$6&amp;" "&amp;$S$7&amp;" is more than "&amp;$C9&amp;""&amp;CHAR(10),""),IF(T10&gt;T9," * "&amp;$C10&amp;" For age "&amp;$S$6&amp;" "&amp;$T$7&amp;" is more than "&amp;$C9&amp;""&amp;CHAR(10),""),IF(U10&gt;U9," * "&amp;$C10&amp;" For age "&amp;$U$6&amp;" "&amp;$U$7&amp;" is more than "&amp;$C9&amp;""&amp;CHAR(10),""),IF(V10&gt;V9," * "&amp;$C10&amp;" For age "&amp;$U$6&amp;" "&amp;$V$7&amp;" is more than "&amp;$C9&amp;""&amp;CHAR(10),""),IF(W10&gt;W9," * "&amp;$C10&amp;" For age "&amp;$W$6&amp;" "&amp;$W$7&amp;" is more than "&amp;$C9&amp;""&amp;CHAR(10),""),IF(X10&gt;X9," * "&amp;$C10&amp;" For age "&amp;$W$6&amp;" "&amp;$X$7&amp;" is more than "&amp;$C9&amp;""&amp;CHAR(10),""),IF(Y10&gt;Y9," * "&amp;$C10&amp;" For age "&amp;$Y$6&amp;" "&amp;$Y$7&amp;" is more than "&amp;$C9&amp;""&amp;CHAR(10),""),IF(Z10&gt;Z9," * "&amp;$C10&amp;" For age "&amp;$Y$6&amp;" "&amp;$Z$7&amp;" is more than "&amp;$C9&amp;""&amp;CHAR(10),""),IF(AA10&gt;AA9," * "&amp;$C10&amp;" For age "&amp;$AA$6&amp;" "&amp;$AA$7&amp;" is more than "&amp;$C9&amp;""&amp;CHAR(10),""),IF(AB10&gt;AB9," * "&amp;$C10&amp;" For age "&amp;$AA$6&amp;" "&amp;$AB$7&amp;" is more than "&amp;$C9&amp;""&amp;CHAR(10),""))</f>
        <v/>
      </c>
      <c r="AK9" s="439" t="str">
        <f>CONCATENATE(AJ9,AJ10,AJ11,AJ13,AJ14,AJ15,AJ16,AJ22,AJ23,AJ24,AJ25,AJ26,AJ27,AJ28,AJ29,AJ17,AJ18,AJ19,AJ20,AJ21)</f>
        <v/>
      </c>
    </row>
    <row r="10" spans="2:38" s="4" customFormat="1" ht="29.25" customHeight="1" x14ac:dyDescent="0.45">
      <c r="B10" s="437"/>
      <c r="C10" s="267" t="s">
        <v>633</v>
      </c>
      <c r="D10" s="281" t="s">
        <v>41</v>
      </c>
      <c r="E10" s="37"/>
      <c r="F10" s="1"/>
      <c r="G10" s="1"/>
      <c r="H10" s="1"/>
      <c r="I10" s="1"/>
      <c r="J10" s="1"/>
      <c r="K10" s="1"/>
      <c r="L10" s="1"/>
      <c r="M10" s="2"/>
      <c r="N10" s="2"/>
      <c r="O10" s="2"/>
      <c r="P10" s="2"/>
      <c r="Q10" s="2"/>
      <c r="R10" s="2"/>
      <c r="S10" s="2"/>
      <c r="T10" s="2"/>
      <c r="U10" s="2"/>
      <c r="V10" s="2"/>
      <c r="W10" s="2"/>
      <c r="X10" s="2"/>
      <c r="Y10" s="2"/>
      <c r="Z10" s="2"/>
      <c r="AA10" s="2"/>
      <c r="AB10" s="2"/>
      <c r="AC10" s="1"/>
      <c r="AD10" s="1"/>
      <c r="AE10" s="1"/>
      <c r="AF10" s="1"/>
      <c r="AG10" s="1"/>
      <c r="AH10" s="1"/>
      <c r="AI10" s="6">
        <f t="shared" si="0"/>
        <v>0</v>
      </c>
      <c r="AJ10" s="94"/>
      <c r="AK10" s="440"/>
    </row>
    <row r="11" spans="2:38" s="4" customFormat="1" ht="25.5" x14ac:dyDescent="0.45">
      <c r="B11" s="437"/>
      <c r="C11" s="267" t="s">
        <v>634</v>
      </c>
      <c r="D11" s="281" t="s">
        <v>42</v>
      </c>
      <c r="E11" s="37"/>
      <c r="F11" s="1"/>
      <c r="G11" s="1"/>
      <c r="H11" s="1"/>
      <c r="I11" s="1"/>
      <c r="J11" s="1"/>
      <c r="K11" s="1"/>
      <c r="L11" s="1"/>
      <c r="M11" s="2"/>
      <c r="N11" s="2"/>
      <c r="O11" s="2"/>
      <c r="P11" s="2"/>
      <c r="Q11" s="2"/>
      <c r="R11" s="2"/>
      <c r="S11" s="2"/>
      <c r="T11" s="2"/>
      <c r="U11" s="2"/>
      <c r="V11" s="2"/>
      <c r="W11" s="2"/>
      <c r="X11" s="2"/>
      <c r="Y11" s="2"/>
      <c r="Z11" s="2"/>
      <c r="AA11" s="2"/>
      <c r="AB11" s="2"/>
      <c r="AC11" s="1"/>
      <c r="AD11" s="1"/>
      <c r="AE11" s="1"/>
      <c r="AF11" s="1"/>
      <c r="AG11" s="1"/>
      <c r="AH11" s="1"/>
      <c r="AI11" s="6">
        <f t="shared" si="0"/>
        <v>0</v>
      </c>
      <c r="AJ11" s="94" t="str">
        <f>CONCATENATE(IF(E11&gt;E9," * "&amp;$C11&amp;" For age "&amp;$E$6&amp;" "&amp;$E$7&amp;" is more than "&amp;$C9&amp;""&amp;CHAR(10),""),IF(F11&gt;F9," * "&amp;$C11&amp;" For age "&amp;$E$6&amp;" "&amp;$F$7&amp;" is more than "&amp;$C9&amp;""&amp;CHAR(10),""),IF(G11&gt;G9," * "&amp;$C11&amp;" For age "&amp;$G$6&amp;" "&amp;$G$7&amp;" is more than "&amp;$C9&amp;""&amp;CHAR(10),""),IF(H11&gt;H9," * "&amp;$C11&amp;" For age "&amp;$G$6&amp;" "&amp;$H$7&amp;" is more than "&amp;$C9&amp;""&amp;CHAR(10),""),IF(I11&gt;I9," * "&amp;$C11&amp;" For age "&amp;$I$6&amp;" "&amp;$I$7&amp;" is more than "&amp;$C9&amp;""&amp;CHAR(10),""),IF(J11&gt;J9," * "&amp;$C11&amp;" For age "&amp;$I$6&amp;" "&amp;$J$7&amp;" is more than "&amp;$C9&amp;""&amp;CHAR(10),""),IF(K11&gt;K9," * "&amp;$C11&amp;" For age "&amp;$K$6&amp;" "&amp;$K$7&amp;" is more than "&amp;$C9&amp;""&amp;CHAR(10),""),IF(L11&gt;L9," * "&amp;$C11&amp;" For age "&amp;$K$6&amp;" "&amp;$L$7&amp;" is more than "&amp;$C9&amp;""&amp;CHAR(10),""),IF(M11&gt;M9," * "&amp;$C11&amp;" For age "&amp;$M$6&amp;" "&amp;$M$7&amp;" is more than "&amp;$C9&amp;""&amp;CHAR(10),""),IF(N11&gt;N9," * "&amp;$C11&amp;" For age "&amp;$M$6&amp;" "&amp;$N$7&amp;" is more than "&amp;$C9&amp;""&amp;CHAR(10),""),IF(O11&gt;O9," * "&amp;$C11&amp;" For age "&amp;$O$6&amp;" "&amp;$O$7&amp;" is more than "&amp;$C9&amp;""&amp;CHAR(10),""),IF(P11&gt;P9," * "&amp;$C11&amp;" For age "&amp;$O$6&amp;" "&amp;$P$7&amp;" is more than "&amp;$C9&amp;""&amp;CHAR(10),""),IF(Q11&gt;Q9," * "&amp;$C11&amp;" For age "&amp;$Q$6&amp;" "&amp;$Q$7&amp;" is more than "&amp;$C9&amp;""&amp;CHAR(10),""),IF(R11&gt;R9," * "&amp;$C11&amp;" For age "&amp;$Q$6&amp;" "&amp;$R$7&amp;" is more than "&amp;$C9&amp;""&amp;CHAR(10),""),IF(S11&gt;S9," * "&amp;$C11&amp;" For age "&amp;$S$6&amp;" "&amp;$S$7&amp;" is more than "&amp;$C9&amp;""&amp;CHAR(10),""),IF(T11&gt;T9," * "&amp;$C11&amp;" For age "&amp;$S$6&amp;" "&amp;$T$7&amp;" is more than "&amp;$C9&amp;""&amp;CHAR(10),""),IF(U11&gt;U9," * "&amp;$C11&amp;" For age "&amp;$U$6&amp;" "&amp;$U$7&amp;" is more than "&amp;$C9&amp;""&amp;CHAR(10),""),IF(V11&gt;V9," * "&amp;$C11&amp;" For age "&amp;$U$6&amp;" "&amp;$V$7&amp;" is more than "&amp;$C9&amp;""&amp;CHAR(10),""),IF(W11&gt;W9," * "&amp;$C11&amp;" For age "&amp;$W$6&amp;" "&amp;$W$7&amp;" is more than "&amp;$C9&amp;""&amp;CHAR(10),""),IF(X11&gt;X9," * "&amp;$C11&amp;" For age "&amp;$W$6&amp;" "&amp;$X$7&amp;" is more than "&amp;$C9&amp;""&amp;CHAR(10),""),IF(Y11&gt;Y9," * "&amp;$C11&amp;" For age "&amp;$Y$6&amp;" "&amp;$Y$7&amp;" is more than "&amp;$C9&amp;""&amp;CHAR(10),""),IF(Z11&gt;Z9," * "&amp;$C11&amp;" For age "&amp;$Y$6&amp;" "&amp;$Z$7&amp;" is more than "&amp;$C9&amp;""&amp;CHAR(10),""),IF(AA11&gt;AA9," * "&amp;$C11&amp;" For age "&amp;$AA$6&amp;" "&amp;$AA$7&amp;" is more than "&amp;$C9&amp;""&amp;CHAR(10),""),IF(AB11&gt;AB9," * "&amp;$C11&amp;" For age "&amp;$AA$6&amp;" "&amp;$AB$7&amp;" is more than "&amp;$C9&amp;""&amp;CHAR(10),""))</f>
        <v/>
      </c>
      <c r="AK11" s="440"/>
    </row>
    <row r="12" spans="2:38" s="4" customFormat="1" ht="25.5" x14ac:dyDescent="0.45">
      <c r="B12" s="437"/>
      <c r="C12" s="267" t="s">
        <v>941</v>
      </c>
      <c r="D12" s="281" t="s">
        <v>942</v>
      </c>
      <c r="E12" s="37"/>
      <c r="F12" s="1"/>
      <c r="G12" s="1"/>
      <c r="H12" s="1"/>
      <c r="I12" s="1"/>
      <c r="J12" s="1"/>
      <c r="K12" s="1"/>
      <c r="L12" s="1"/>
      <c r="M12" s="2"/>
      <c r="N12" s="279">
        <f>N9-SUM(N10,N11)</f>
        <v>0</v>
      </c>
      <c r="O12" s="279">
        <f t="shared" ref="O12" si="1">O9-SUM(O10,O11)</f>
        <v>0</v>
      </c>
      <c r="P12" s="279">
        <f t="shared" ref="P12" si="2">P9-SUM(P10,P11)</f>
        <v>0</v>
      </c>
      <c r="Q12" s="279">
        <f t="shared" ref="Q12" si="3">Q9-SUM(Q10,Q11)</f>
        <v>0</v>
      </c>
      <c r="R12" s="279">
        <f t="shared" ref="R12" si="4">R9-SUM(R10,R11)</f>
        <v>0</v>
      </c>
      <c r="S12" s="279">
        <f t="shared" ref="S12" si="5">S9-SUM(S10,S11)</f>
        <v>0</v>
      </c>
      <c r="T12" s="279">
        <f t="shared" ref="T12" si="6">T9-SUM(T10,T11)</f>
        <v>0</v>
      </c>
      <c r="U12" s="279">
        <f t="shared" ref="U12" si="7">U9-SUM(U10,U11)</f>
        <v>0</v>
      </c>
      <c r="V12" s="279">
        <f t="shared" ref="V12" si="8">V9-SUM(V10,V11)</f>
        <v>0</v>
      </c>
      <c r="W12" s="279">
        <f t="shared" ref="W12" si="9">W9-SUM(W10,W11)</f>
        <v>0</v>
      </c>
      <c r="X12" s="279">
        <f t="shared" ref="X12" si="10">X9-SUM(X10,X11)</f>
        <v>0</v>
      </c>
      <c r="Y12" s="279">
        <f t="shared" ref="Y12" si="11">Y9-SUM(Y10,Y11)</f>
        <v>0</v>
      </c>
      <c r="Z12" s="279">
        <f t="shared" ref="Z12" si="12">Z9-SUM(Z10,Z11)</f>
        <v>0</v>
      </c>
      <c r="AA12" s="279">
        <f t="shared" ref="AA12" si="13">AA9-SUM(AA10,AA11)</f>
        <v>0</v>
      </c>
      <c r="AB12" s="279">
        <f t="shared" ref="AB12" si="14">AB9-SUM(AB10,AB11)</f>
        <v>0</v>
      </c>
      <c r="AC12" s="279">
        <f t="shared" ref="AC12:AH12" si="15">AC9-SUM(AC10,AC11)</f>
        <v>0</v>
      </c>
      <c r="AD12" s="279">
        <f t="shared" si="15"/>
        <v>0</v>
      </c>
      <c r="AE12" s="279">
        <f t="shared" si="15"/>
        <v>0</v>
      </c>
      <c r="AF12" s="279">
        <f t="shared" si="15"/>
        <v>0</v>
      </c>
      <c r="AG12" s="279">
        <f t="shared" si="15"/>
        <v>0</v>
      </c>
      <c r="AH12" s="279">
        <f t="shared" si="15"/>
        <v>0</v>
      </c>
      <c r="AI12" s="6">
        <f t="shared" si="0"/>
        <v>0</v>
      </c>
      <c r="AJ12" s="94"/>
      <c r="AK12" s="440"/>
    </row>
    <row r="13" spans="2:38" s="4" customFormat="1" ht="25.5" x14ac:dyDescent="0.45">
      <c r="B13" s="437"/>
      <c r="C13" s="267" t="s">
        <v>635</v>
      </c>
      <c r="D13" s="281" t="s">
        <v>43</v>
      </c>
      <c r="E13" s="37"/>
      <c r="F13" s="1"/>
      <c r="G13" s="1"/>
      <c r="H13" s="1"/>
      <c r="I13" s="1"/>
      <c r="J13" s="1"/>
      <c r="K13" s="1"/>
      <c r="L13" s="1"/>
      <c r="M13" s="2"/>
      <c r="N13" s="2"/>
      <c r="O13" s="2"/>
      <c r="P13" s="2"/>
      <c r="Q13" s="2"/>
      <c r="R13" s="2"/>
      <c r="S13" s="2"/>
      <c r="T13" s="2"/>
      <c r="U13" s="2"/>
      <c r="V13" s="2"/>
      <c r="W13" s="2"/>
      <c r="X13" s="2"/>
      <c r="Y13" s="2"/>
      <c r="Z13" s="2"/>
      <c r="AA13" s="2"/>
      <c r="AB13" s="2"/>
      <c r="AC13" s="1"/>
      <c r="AD13" s="1"/>
      <c r="AE13" s="1"/>
      <c r="AF13" s="1"/>
      <c r="AG13" s="1"/>
      <c r="AH13" s="1"/>
      <c r="AI13" s="6">
        <f t="shared" si="0"/>
        <v>0</v>
      </c>
      <c r="AJ13" s="94" t="str">
        <f>CONCATENATE(IF(G13&gt;G12," * "&amp;$C13&amp;" For age "&amp;$E$6&amp;" "&amp;$E$7&amp;" is more than "&amp;$C12&amp;""&amp;CHAR(10),""),IF(H13&gt;H12," * "&amp;$C13&amp;" For age "&amp;$E$6&amp;" "&amp;$F$7&amp;" is more than "&amp;$C12&amp;""&amp;CHAR(10),""),IF(I13&gt;I12," * "&amp;$C13&amp;" For age "&amp;$G$6&amp;" "&amp;$G$7&amp;" is more than "&amp;$C12&amp;""&amp;CHAR(10),""),IF(J13&gt;J12," * "&amp;$C13&amp;" For age "&amp;$G$6&amp;" "&amp;$H$7&amp;" is more than "&amp;$C12&amp;""&amp;CHAR(10),""),IF(K13&gt;K12," * "&amp;$C13&amp;" For age "&amp;$I$6&amp;" "&amp;$I$7&amp;" is more than "&amp;$C12&amp;""&amp;CHAR(10),""),IF(L13&gt;L12," * "&amp;$C13&amp;" For age "&amp;$I$6&amp;" "&amp;$J$7&amp;" is more than "&amp;$C12&amp;""&amp;CHAR(10),""),IF(M13&gt;M12," * "&amp;$C13&amp;" For age "&amp;$K$6&amp;" "&amp;$K$7&amp;" is more than "&amp;$C12&amp;""&amp;CHAR(10),""),IF(N13&gt;N12," * "&amp;$C13&amp;" For age "&amp;$K$6&amp;" "&amp;$L$7&amp;" is more than "&amp;$C12&amp;""&amp;CHAR(10),""),IF(O13&gt;O12," * "&amp;$C13&amp;" For age "&amp;$M$6&amp;" "&amp;$M$7&amp;" is more than "&amp;$C12&amp;""&amp;CHAR(10),""),IF(P13&gt;P12," * "&amp;$C13&amp;" For age "&amp;$M$6&amp;" "&amp;$N$7&amp;" is more than "&amp;$C12&amp;""&amp;CHAR(10),""),IF(Q13&gt;Q12," * "&amp;$C13&amp;" For age "&amp;$O$6&amp;" "&amp;$O$7&amp;" is more than "&amp;$C12&amp;""&amp;CHAR(10),""),IF(R13&gt;R12," * "&amp;$C13&amp;" For age "&amp;$O$6&amp;" "&amp;$P$7&amp;" is more than "&amp;$C12&amp;""&amp;CHAR(10),""),IF(S13&gt;S12," * "&amp;$C13&amp;" For age "&amp;$Q$6&amp;" "&amp;$Q$7&amp;" is more than "&amp;$C12&amp;""&amp;CHAR(10),""),IF(T13&gt;T12," * "&amp;$C13&amp;" For age "&amp;$Q$6&amp;" "&amp;$R$7&amp;" is more than "&amp;$C12&amp;""&amp;CHAR(10),""),IF(U13&gt;U12," * "&amp;$C13&amp;" For age "&amp;$S$6&amp;" "&amp;$S$7&amp;" is more than "&amp;$C12&amp;""&amp;CHAR(10),""),IF(V13&gt;V12," * "&amp;$C13&amp;" For age "&amp;$S$6&amp;" "&amp;$T$7&amp;" is more than "&amp;$C12&amp;""&amp;CHAR(10),""),IF(W13&gt;W12," * "&amp;$C13&amp;" For age "&amp;$U$6&amp;" "&amp;$U$7&amp;" is more than "&amp;$C12&amp;""&amp;CHAR(10),""),IF(X13&gt;X12," * "&amp;$C13&amp;" For age "&amp;$U$6&amp;" "&amp;$V$7&amp;" is more than "&amp;$C12&amp;""&amp;CHAR(10),""),IF(Y13&gt;Y12," * "&amp;$C13&amp;" For age "&amp;$W$6&amp;" "&amp;$W$7&amp;" is more than "&amp;$C12&amp;""&amp;CHAR(10),""),IF(Z13&gt;Z12," * "&amp;$C13&amp;" For age "&amp;$W$6&amp;" "&amp;$X$7&amp;" is more than "&amp;$C12&amp;""&amp;CHAR(10),""),IF(AA13&gt;AA12," * "&amp;$C13&amp;" For age "&amp;$Y$6&amp;" "&amp;$Y$7&amp;" is more than "&amp;$C12&amp;""&amp;CHAR(10),""),IF(AB13&gt;AB12," * "&amp;$C13&amp;" For age "&amp;$Y$6&amp;" "&amp;$Z$7&amp;" is more than "&amp;$C12&amp;""&amp;CHAR(10),""),IF(AC13&gt;AC12," * "&amp;$C13&amp;" For age "&amp;$AA$6&amp;" "&amp;$AA$7&amp;" is more than "&amp;$C12&amp;""&amp;CHAR(10),""),IF(AD13&gt;AD12," * "&amp;$C13&amp;" For age "&amp;$AA$6&amp;" "&amp;$AB$7&amp;" is more than "&amp;$C12&amp;""&amp;CHAR(10),""))</f>
        <v/>
      </c>
      <c r="AK13" s="440"/>
      <c r="AL13" s="78"/>
    </row>
    <row r="14" spans="2:38" s="4" customFormat="1" ht="25.5" x14ac:dyDescent="0.45">
      <c r="B14" s="437"/>
      <c r="C14" s="267" t="s">
        <v>97</v>
      </c>
      <c r="D14" s="281" t="s">
        <v>44</v>
      </c>
      <c r="E14" s="37"/>
      <c r="F14" s="1"/>
      <c r="G14" s="1"/>
      <c r="H14" s="1"/>
      <c r="I14" s="1"/>
      <c r="J14" s="1"/>
      <c r="K14" s="1"/>
      <c r="L14" s="1"/>
      <c r="M14" s="2"/>
      <c r="N14" s="2"/>
      <c r="O14" s="2"/>
      <c r="P14" s="2"/>
      <c r="Q14" s="2"/>
      <c r="R14" s="2"/>
      <c r="S14" s="2"/>
      <c r="T14" s="2"/>
      <c r="U14" s="2"/>
      <c r="V14" s="2"/>
      <c r="W14" s="2"/>
      <c r="X14" s="2"/>
      <c r="Y14" s="2"/>
      <c r="Z14" s="2"/>
      <c r="AA14" s="2"/>
      <c r="AB14" s="2"/>
      <c r="AC14" s="1"/>
      <c r="AD14" s="1"/>
      <c r="AE14" s="1"/>
      <c r="AF14" s="1"/>
      <c r="AG14" s="1"/>
      <c r="AH14" s="1"/>
      <c r="AI14" s="6">
        <f t="shared" si="0"/>
        <v>0</v>
      </c>
      <c r="AJ14" s="94" t="str">
        <f>CONCATENATE(IF(G14&gt;G13," * "&amp;$C14&amp;" For age "&amp;$E$6&amp;" "&amp;$E$7&amp;" is more than "&amp;$C13&amp;""&amp;CHAR(10),""),IF(H14&gt;H13," * "&amp;$C14&amp;" For age "&amp;$E$6&amp;" "&amp;$F$7&amp;" is more than "&amp;$C13&amp;""&amp;CHAR(10),""),IF(I14&gt;I13," * "&amp;$C14&amp;" For age "&amp;$G$6&amp;" "&amp;$G$7&amp;" is more than "&amp;$C13&amp;""&amp;CHAR(10),""),IF(J14&gt;J13," * "&amp;$C14&amp;" For age "&amp;$G$6&amp;" "&amp;$H$7&amp;" is more than "&amp;$C13&amp;""&amp;CHAR(10),""),IF(K14&gt;K13," * "&amp;$C14&amp;" For age "&amp;$I$6&amp;" "&amp;$I$7&amp;" is more than "&amp;$C13&amp;""&amp;CHAR(10),""),IF(L14&gt;L13," * "&amp;$C14&amp;" For age "&amp;$I$6&amp;" "&amp;$J$7&amp;" is more than "&amp;$C13&amp;""&amp;CHAR(10),""),IF(M14&gt;M13," * "&amp;$C14&amp;" For age "&amp;$K$6&amp;" "&amp;$K$7&amp;" is more than "&amp;$C13&amp;""&amp;CHAR(10),""),IF(N14&gt;N13," * "&amp;$C14&amp;" For age "&amp;$K$6&amp;" "&amp;$L$7&amp;" is more than "&amp;$C13&amp;""&amp;CHAR(10),""),IF(O14&gt;O13," * "&amp;$C14&amp;" For age "&amp;$M$6&amp;" "&amp;$M$7&amp;" is more than "&amp;$C13&amp;""&amp;CHAR(10),""),IF(P14&gt;P13," * "&amp;$C14&amp;" For age "&amp;$M$6&amp;" "&amp;$N$7&amp;" is more than "&amp;$C13&amp;""&amp;CHAR(10),""),IF(Q14&gt;Q13," * "&amp;$C14&amp;" For age "&amp;$O$6&amp;" "&amp;$O$7&amp;" is more than "&amp;$C13&amp;""&amp;CHAR(10),""),IF(R14&gt;R13," * "&amp;$C14&amp;" For age "&amp;$O$6&amp;" "&amp;$P$7&amp;" is more than "&amp;$C13&amp;""&amp;CHAR(10),""),IF(S14&gt;S13," * "&amp;$C14&amp;" For age "&amp;$Q$6&amp;" "&amp;$Q$7&amp;" is more than "&amp;$C13&amp;""&amp;CHAR(10),""),IF(T14&gt;T13," * "&amp;$C14&amp;" For age "&amp;$Q$6&amp;" "&amp;$R$7&amp;" is more than "&amp;$C13&amp;""&amp;CHAR(10),""),IF(U14&gt;U13," * "&amp;$C14&amp;" For age "&amp;$S$6&amp;" "&amp;$S$7&amp;" is more than "&amp;$C13&amp;""&amp;CHAR(10),""),IF(V14&gt;V13," * "&amp;$C14&amp;" For age "&amp;$S$6&amp;" "&amp;$T$7&amp;" is more than "&amp;$C13&amp;""&amp;CHAR(10),""),IF(W14&gt;W13," * "&amp;$C14&amp;" For age "&amp;$U$6&amp;" "&amp;$U$7&amp;" is more than "&amp;$C13&amp;""&amp;CHAR(10),""),IF(X14&gt;X13," * "&amp;$C14&amp;" For age "&amp;$U$6&amp;" "&amp;$V$7&amp;" is more than "&amp;$C13&amp;""&amp;CHAR(10),""),IF(Y14&gt;Y13," * "&amp;$C14&amp;" For age "&amp;$W$6&amp;" "&amp;$W$7&amp;" is more than "&amp;$C13&amp;""&amp;CHAR(10),""),IF(Z14&gt;Z13," * "&amp;$C14&amp;" For age "&amp;$W$6&amp;" "&amp;$X$7&amp;" is more than "&amp;$C13&amp;""&amp;CHAR(10),""),IF(AA14&gt;AA13," * "&amp;$C14&amp;" For age "&amp;$Y$6&amp;" "&amp;$Y$7&amp;" is more than "&amp;$C13&amp;""&amp;CHAR(10),""),IF(AB14&gt;AB13," * "&amp;$C14&amp;" For age "&amp;$Y$6&amp;" "&amp;$Z$7&amp;" is more than "&amp;$C13&amp;""&amp;CHAR(10),""),IF(AC14&gt;AC13," * "&amp;$C14&amp;" For age "&amp;$AA$6&amp;" "&amp;$AA$7&amp;" is more than "&amp;$C13&amp;""&amp;CHAR(10),""),IF(AD14&gt;AD13," * "&amp;$C14&amp;" For age "&amp;$AA$6&amp;" "&amp;$AB$7&amp;" is more than "&amp;$C13&amp;""&amp;CHAR(10),""))</f>
        <v/>
      </c>
      <c r="AK14" s="440"/>
    </row>
    <row r="15" spans="2:38" s="95" customFormat="1" ht="25.5" x14ac:dyDescent="0.45">
      <c r="B15" s="437"/>
      <c r="C15" s="268" t="s">
        <v>636</v>
      </c>
      <c r="D15" s="282" t="s">
        <v>45</v>
      </c>
      <c r="E15" s="37"/>
      <c r="F15" s="1"/>
      <c r="G15" s="1"/>
      <c r="H15" s="1"/>
      <c r="I15" s="1"/>
      <c r="J15" s="1"/>
      <c r="K15" s="1"/>
      <c r="L15" s="1"/>
      <c r="M15" s="2"/>
      <c r="N15" s="2"/>
      <c r="O15" s="2"/>
      <c r="P15" s="2"/>
      <c r="Q15" s="2"/>
      <c r="R15" s="2"/>
      <c r="S15" s="2"/>
      <c r="T15" s="2"/>
      <c r="U15" s="2"/>
      <c r="V15" s="2"/>
      <c r="W15" s="2"/>
      <c r="X15" s="2"/>
      <c r="Y15" s="2"/>
      <c r="Z15" s="2"/>
      <c r="AA15" s="2"/>
      <c r="AB15" s="2"/>
      <c r="AC15" s="1"/>
      <c r="AD15" s="1"/>
      <c r="AE15" s="1"/>
      <c r="AF15" s="1"/>
      <c r="AG15" s="1"/>
      <c r="AH15" s="1"/>
      <c r="AI15" s="6">
        <f t="shared" si="0"/>
        <v>0</v>
      </c>
      <c r="AJ15" s="94" t="str">
        <f>CONCATENATE(IF(I15&gt;I14," * "&amp;$C15&amp;" For age "&amp;$E$6&amp;" "&amp;$E$7&amp;" is more than "&amp;$C14&amp;""&amp;CHAR(10),""),IF(J15&gt;J14," * "&amp;$C15&amp;" For age "&amp;$E$6&amp;" "&amp;$F$7&amp;" is more than "&amp;$C14&amp;""&amp;CHAR(10),""),IF(K15&gt;K14," * "&amp;$C15&amp;" For age "&amp;$G$6&amp;" "&amp;$G$7&amp;" is more than "&amp;$C14&amp;""&amp;CHAR(10),""),IF(L15&gt;L14," * "&amp;$C15&amp;" For age "&amp;$G$6&amp;" "&amp;$H$7&amp;" is more than "&amp;$C14&amp;""&amp;CHAR(10),""),IF(M15&gt;M14," * "&amp;$C15&amp;" For age "&amp;$I$6&amp;" "&amp;$I$7&amp;" is more than "&amp;$C14&amp;""&amp;CHAR(10),""),IF(N15&gt;N14," * "&amp;$C15&amp;" For age "&amp;$I$6&amp;" "&amp;$J$7&amp;" is more than "&amp;$C14&amp;""&amp;CHAR(10),""),IF(O15&gt;O14," * "&amp;$C15&amp;" For age "&amp;$K$6&amp;" "&amp;$K$7&amp;" is more than "&amp;$C14&amp;""&amp;CHAR(10),""),IF(P15&gt;P14," * "&amp;$C15&amp;" For age "&amp;$K$6&amp;" "&amp;$L$7&amp;" is more than "&amp;$C14&amp;""&amp;CHAR(10),""),IF(Q15&gt;Q14," * "&amp;$C15&amp;" For age "&amp;$M$6&amp;" "&amp;$M$7&amp;" is more than "&amp;$C14&amp;""&amp;CHAR(10),""),IF(R15&gt;R14," * "&amp;$C15&amp;" For age "&amp;$M$6&amp;" "&amp;$N$7&amp;" is more than "&amp;$C14&amp;""&amp;CHAR(10),""),IF(S15&gt;S14," * "&amp;$C15&amp;" For age "&amp;$O$6&amp;" "&amp;$O$7&amp;" is more than "&amp;$C14&amp;""&amp;CHAR(10),""),IF(T15&gt;T14," * "&amp;$C15&amp;" For age "&amp;$O$6&amp;" "&amp;$P$7&amp;" is more than "&amp;$C14&amp;""&amp;CHAR(10),""),IF(U15&gt;U14," * "&amp;$C15&amp;" For age "&amp;$Q$6&amp;" "&amp;$Q$7&amp;" is more than "&amp;$C14&amp;""&amp;CHAR(10),""),IF(V15&gt;V14," * "&amp;$C15&amp;" For age "&amp;$Q$6&amp;" "&amp;$R$7&amp;" is more than "&amp;$C14&amp;""&amp;CHAR(10),""),IF(W15&gt;W14," * "&amp;$C15&amp;" For age "&amp;$S$6&amp;" "&amp;$S$7&amp;" is more than "&amp;$C14&amp;""&amp;CHAR(10),""),IF(X15&gt;X14," * "&amp;$C15&amp;" For age "&amp;$S$6&amp;" "&amp;$T$7&amp;" is more than "&amp;$C14&amp;""&amp;CHAR(10),""),IF(Y15&gt;Y14," * "&amp;$C15&amp;" For age "&amp;$U$6&amp;" "&amp;$U$7&amp;" is more than "&amp;$C14&amp;""&amp;CHAR(10),""),IF(Z15&gt;Z14," * "&amp;$C15&amp;" For age "&amp;$U$6&amp;" "&amp;$V$7&amp;" is more than "&amp;$C14&amp;""&amp;CHAR(10),""),IF(AA15&gt;AA14," * "&amp;$C15&amp;" For age "&amp;$W$6&amp;" "&amp;$W$7&amp;" is more than "&amp;$C14&amp;""&amp;CHAR(10),""),IF(AB15&gt;AB14," * "&amp;$C15&amp;" For age "&amp;$W$6&amp;" "&amp;$X$7&amp;" is more than "&amp;$C14&amp;""&amp;CHAR(10),""),IF(AC15&gt;AC14," * "&amp;$C15&amp;" For age "&amp;$Y$6&amp;" "&amp;$Y$7&amp;" is more than "&amp;$C14&amp;""&amp;CHAR(10),""),IF(AD15&gt;AD14," * "&amp;$C15&amp;" For age "&amp;$Y$6&amp;" "&amp;$Z$7&amp;" is more than "&amp;$C14&amp;""&amp;CHAR(10),""),IF(AE15&gt;AE14," * "&amp;$C15&amp;" For age "&amp;$AA$6&amp;" "&amp;$AA$7&amp;" is more than "&amp;$C14&amp;""&amp;CHAR(10),""),IF(AF15&gt;AF14," * "&amp;$C15&amp;" For age "&amp;$AA$6&amp;" "&amp;$AB$7&amp;" is more than "&amp;$C14&amp;""&amp;CHAR(10),""))</f>
        <v/>
      </c>
      <c r="AK15" s="440"/>
      <c r="AL15" s="94"/>
    </row>
    <row r="16" spans="2:38" s="4" customFormat="1" ht="25.5" x14ac:dyDescent="0.45">
      <c r="B16" s="437"/>
      <c r="C16" s="267" t="s">
        <v>637</v>
      </c>
      <c r="D16" s="281" t="s">
        <v>46</v>
      </c>
      <c r="E16" s="37"/>
      <c r="F16" s="1"/>
      <c r="G16" s="1"/>
      <c r="H16" s="1"/>
      <c r="I16" s="1"/>
      <c r="J16" s="1"/>
      <c r="K16" s="1"/>
      <c r="L16" s="1"/>
      <c r="M16" s="2"/>
      <c r="N16" s="2"/>
      <c r="O16" s="2"/>
      <c r="P16" s="2"/>
      <c r="Q16" s="2"/>
      <c r="R16" s="2"/>
      <c r="S16" s="2"/>
      <c r="T16" s="2"/>
      <c r="U16" s="2"/>
      <c r="V16" s="2"/>
      <c r="W16" s="2"/>
      <c r="X16" s="2"/>
      <c r="Y16" s="2"/>
      <c r="Z16" s="2"/>
      <c r="AA16" s="2"/>
      <c r="AB16" s="2"/>
      <c r="AC16" s="1"/>
      <c r="AD16" s="1"/>
      <c r="AE16" s="1"/>
      <c r="AF16" s="1"/>
      <c r="AG16" s="1"/>
      <c r="AH16" s="1"/>
      <c r="AI16" s="6">
        <f t="shared" si="0"/>
        <v>0</v>
      </c>
      <c r="AJ16" s="94" t="str">
        <f>CONCATENATE(IF(E20+E16+E15&gt;E9," * "&amp;$C20&amp;" plus "&amp;$C16&amp;" plus "&amp;$C15&amp;" For age "&amp;$E$6&amp;" "&amp;$E$7&amp;" is more than "&amp;$C9&amp;""&amp;CHAR(10),""),IF(F20+F16+F15&gt;F9," * "&amp;$C20&amp;" plus "&amp;$C16&amp;" plus "&amp;$C15&amp;" For age "&amp;$E$6&amp;" "&amp;$F$7&amp;" is more than "&amp;$C9&amp;""&amp;CHAR(10),""),IF(G20+G16+G15&gt;G9," * "&amp;$C20&amp;" plus "&amp;$C16&amp;" plus "&amp;$C15&amp;" For age "&amp;$G$6&amp;" "&amp;$G$7&amp;" is more than "&amp;$C9&amp;""&amp;CHAR(10),""),IF(H20+H16+H15&gt;H9," * "&amp;$C20&amp;" plus "&amp;$C16&amp;" plus "&amp;$C15&amp;" For age "&amp;$G$6&amp;" "&amp;$H$7&amp;" is more than "&amp;$C9&amp;""&amp;CHAR(10),""),IF(I20+I16+I15&gt;I9," * "&amp;$C20&amp;" plus "&amp;$C16&amp;" plus "&amp;$C15&amp;" For age "&amp;$I$6&amp;" "&amp;$I$7&amp;" is more than "&amp;$C9&amp;""&amp;CHAR(10),""),IF(J20+J16+J15&gt;J9," * "&amp;$C20&amp;" plus "&amp;$C16&amp;" plus "&amp;$C15&amp;" For age "&amp;$I$6&amp;" "&amp;$J$7&amp;" is more than "&amp;$C9&amp;""&amp;CHAR(10),""),IF(K20+K16+K15&gt;K9," * "&amp;$C20&amp;" plus "&amp;$C16&amp;" plus "&amp;$C15&amp;" For age "&amp;$K$6&amp;" "&amp;$K$7&amp;" is more than "&amp;$C9&amp;""&amp;CHAR(10),""),IF(L20+L16+L15&gt;L9," * "&amp;$C20&amp;" plus "&amp;$C16&amp;" plus "&amp;$C15&amp;" For age "&amp;$K$6&amp;" "&amp;$L$7&amp;" is more than "&amp;$C9&amp;""&amp;CHAR(10),""),IF(M20+M16+M15&gt;M9," * "&amp;$C20&amp;" plus "&amp;$C16&amp;" plus "&amp;$C15&amp;" For age "&amp;$M$6&amp;" "&amp;$M$7&amp;" is more than "&amp;$C9&amp;""&amp;CHAR(10),""),IF(N20+N16+N15&gt;N9," * "&amp;$C20&amp;" plus "&amp;$C16&amp;" plus "&amp;$C15&amp;" For age "&amp;$M$6&amp;" "&amp;$N$7&amp;" is more than "&amp;$C9&amp;""&amp;CHAR(10),""),IF(O20+O16+O15&gt;O9," * "&amp;$C20&amp;" plus "&amp;$C16&amp;" plus "&amp;$C15&amp;" For age "&amp;$O$6&amp;" "&amp;$O$7&amp;" is more than "&amp;$C9&amp;""&amp;CHAR(10),""),IF(P20+P16+P15&gt;P9," * "&amp;$C20&amp;" plus "&amp;$C16&amp;" plus "&amp;$C15&amp;" For age "&amp;$O$6&amp;" "&amp;$P$7&amp;" is more than "&amp;$C9&amp;""&amp;CHAR(10),""),IF(Q20+Q16+Q15&gt;Q9," * "&amp;$C20&amp;" plus "&amp;$C16&amp;" plus "&amp;$C15&amp;" For age "&amp;$Q$6&amp;" "&amp;$Q$7&amp;" is more than "&amp;$C9&amp;""&amp;CHAR(10),""),IF(R20+R16+R15&gt;R9," * "&amp;$C20&amp;" plus "&amp;$C16&amp;" plus "&amp;$C15&amp;" For age "&amp;$Q$6&amp;" "&amp;$R$7&amp;" is more than "&amp;$C9&amp;""&amp;CHAR(10),""),IF(S20+S16+S15&gt;S9," * "&amp;$C20&amp;" plus "&amp;$C16&amp;" plus "&amp;$C15&amp;" For age "&amp;$S$6&amp;" "&amp;$S$7&amp;" is more than "&amp;$C9&amp;""&amp;CHAR(10),""),IF(T20+T16+T15&gt;T9," * "&amp;$C20&amp;" plus "&amp;$C16&amp;" plus "&amp;$C15&amp;" For age "&amp;$S$6&amp;" "&amp;$T$7&amp;" is more than "&amp;$C9&amp;""&amp;CHAR(10),""),IF(U20+U16+U15&gt;U9," * "&amp;$C20&amp;" plus "&amp;$C16&amp;" plus "&amp;$C15&amp;" For age "&amp;$U$6&amp;" "&amp;$U$7&amp;" is more than "&amp;$C9&amp;""&amp;CHAR(10),""),IF(V20+V16+V15&gt;V9," * "&amp;$C20&amp;" plus "&amp;$C16&amp;" plus "&amp;$C15&amp;" For age "&amp;$U$6&amp;" "&amp;$V$7&amp;" is more than "&amp;$C9&amp;""&amp;CHAR(10),""),IF(W20+W16+W15&gt;W9," * "&amp;$C20&amp;" plus "&amp;$C16&amp;" plus "&amp;$C15&amp;" For age "&amp;$W$6&amp;" "&amp;$W$7&amp;" is more than "&amp;$C9&amp;""&amp;CHAR(10),""),IF(X20+X16+X15&gt;X9," * "&amp;$C20&amp;" plus "&amp;$C16&amp;" plus "&amp;$C15&amp;" For age "&amp;$W$6&amp;" "&amp;$X$7&amp;" is more than "&amp;$C9&amp;""&amp;CHAR(10),""),IF(Y20+Y16+Y15&gt;Y9," * "&amp;$C20&amp;" plus "&amp;$C16&amp;" plus "&amp;$C15&amp;" For age "&amp;$Y$6&amp;" "&amp;$Y$7&amp;" is more than "&amp;$C9&amp;""&amp;CHAR(10),""),IF(Z20+Z16+Z15&gt;Z9," * "&amp;$C20&amp;" plus "&amp;$C16&amp;" plus "&amp;$C15&amp;" For age "&amp;$Y$6&amp;" "&amp;$Z$7&amp;" is more than "&amp;$C9&amp;""&amp;CHAR(10),""),IF(AA20+AA16+AA15&gt;AA9," * "&amp;$C20&amp;" plus "&amp;$C16&amp;" plus "&amp;$C15&amp;" For age "&amp;$AA$6&amp;" "&amp;$AA$7&amp;" is more than "&amp;$C9&amp;""&amp;CHAR(10),""),IF(AB20+AB16+AB15&gt;AB9," * "&amp;$C20&amp;" plus "&amp;$C16&amp;" plus "&amp;$C15&amp;" For age "&amp;$AA$6&amp;" "&amp;$AB$7&amp;" is more than "&amp;$C9&amp;""&amp;CHAR(10),""))</f>
        <v/>
      </c>
      <c r="AK16" s="440"/>
    </row>
    <row r="17" spans="2:37" s="4" customFormat="1" ht="25.5" x14ac:dyDescent="0.45">
      <c r="B17" s="437"/>
      <c r="C17" s="267" t="s">
        <v>672</v>
      </c>
      <c r="D17" s="281" t="s">
        <v>47</v>
      </c>
      <c r="E17" s="37"/>
      <c r="F17" s="1"/>
      <c r="G17" s="1"/>
      <c r="H17" s="1"/>
      <c r="I17" s="1"/>
      <c r="J17" s="1"/>
      <c r="K17" s="1"/>
      <c r="L17" s="1"/>
      <c r="M17" s="2"/>
      <c r="N17" s="2"/>
      <c r="O17" s="2"/>
      <c r="P17" s="2"/>
      <c r="Q17" s="2"/>
      <c r="R17" s="2"/>
      <c r="S17" s="2"/>
      <c r="T17" s="2"/>
      <c r="U17" s="2"/>
      <c r="V17" s="2"/>
      <c r="W17" s="2"/>
      <c r="X17" s="2"/>
      <c r="Y17" s="2"/>
      <c r="Z17" s="2"/>
      <c r="AA17" s="2"/>
      <c r="AB17" s="2"/>
      <c r="AC17" s="1"/>
      <c r="AD17" s="1"/>
      <c r="AE17" s="1"/>
      <c r="AF17" s="1"/>
      <c r="AG17" s="1"/>
      <c r="AH17" s="1"/>
      <c r="AI17" s="6">
        <f t="shared" ref="AI17:AI19" si="16">SUM(M17:AB17)</f>
        <v>0</v>
      </c>
      <c r="AJ17" s="94" t="str">
        <f>CONCATENATE(IF(I19&gt;I17," * "&amp;$C19&amp;" For age "&amp;$E$6&amp;" "&amp;$E$7&amp;" is more than "&amp;$C17&amp;""&amp;CHAR(10),""),IF(J19&gt;J17," * "&amp;$C19&amp;" For age "&amp;$E$6&amp;" "&amp;$F$7&amp;" is more than "&amp;$C17&amp;""&amp;CHAR(10),""),IF(K19&gt;K17," * "&amp;$C19&amp;" For age "&amp;$G$6&amp;" "&amp;$G$7&amp;" is more than "&amp;$C17&amp;""&amp;CHAR(10),""),IF(L19&gt;L17," * "&amp;$C19&amp;" For age "&amp;$G$6&amp;" "&amp;$H$7&amp;" is more than "&amp;$C17&amp;""&amp;CHAR(10),""),IF(M19&gt;M17," * "&amp;$C19&amp;" For age "&amp;$I$6&amp;" "&amp;$I$7&amp;" is more than "&amp;$C17&amp;""&amp;CHAR(10),""),IF(N19&gt;N17," * "&amp;$C19&amp;" For age "&amp;$I$6&amp;" "&amp;$J$7&amp;" is more than "&amp;$C17&amp;""&amp;CHAR(10),""),IF(O19&gt;O17," * "&amp;$C19&amp;" For age "&amp;$K$6&amp;" "&amp;$K$7&amp;" is more than "&amp;$C17&amp;""&amp;CHAR(10),""),IF(P19&gt;P17," * "&amp;$C19&amp;" For age "&amp;$K$6&amp;" "&amp;$L$7&amp;" is more than "&amp;$C17&amp;""&amp;CHAR(10),""),IF(Q19&gt;Q17," * "&amp;$C19&amp;" For age "&amp;$M$6&amp;" "&amp;$M$7&amp;" is more than "&amp;$C17&amp;""&amp;CHAR(10),""),IF(R19&gt;R17," * "&amp;$C19&amp;" For age "&amp;$M$6&amp;" "&amp;$N$7&amp;" is more than "&amp;$C17&amp;""&amp;CHAR(10),""),IF(S19&gt;S17," * "&amp;$C19&amp;" For age "&amp;$O$6&amp;" "&amp;$O$7&amp;" is more than "&amp;$C17&amp;""&amp;CHAR(10),""),IF(T19&gt;T17," * "&amp;$C19&amp;" For age "&amp;$O$6&amp;" "&amp;$P$7&amp;" is more than "&amp;$C17&amp;""&amp;CHAR(10),""),IF(U19&gt;U17," * "&amp;$C19&amp;" For age "&amp;$Q$6&amp;" "&amp;$Q$7&amp;" is more than "&amp;$C17&amp;""&amp;CHAR(10),""),IF(V19&gt;V17," * "&amp;$C19&amp;" For age "&amp;$Q$6&amp;" "&amp;$R$7&amp;" is more than "&amp;$C17&amp;""&amp;CHAR(10),""),IF(W19&gt;W17," * "&amp;$C19&amp;" For age "&amp;$S$6&amp;" "&amp;$S$7&amp;" is more than "&amp;$C17&amp;""&amp;CHAR(10),""),IF(X19&gt;X17," * "&amp;$C19&amp;" For age "&amp;$S$6&amp;" "&amp;$T$7&amp;" is more than "&amp;$C17&amp;""&amp;CHAR(10),""),IF(Y19&gt;Y17," * "&amp;$C19&amp;" For age "&amp;$U$6&amp;" "&amp;$U$7&amp;" is more than "&amp;$C17&amp;""&amp;CHAR(10),""),IF(Z19&gt;Z17," * "&amp;$C19&amp;" For age "&amp;$U$6&amp;" "&amp;$V$7&amp;" is more than "&amp;$C17&amp;""&amp;CHAR(10),""),IF(AA19&gt;AA17," * "&amp;$C19&amp;" For age "&amp;$W$6&amp;" "&amp;$W$7&amp;" is more than "&amp;$C17&amp;""&amp;CHAR(10),""),IF(AB19&gt;AB17," * "&amp;$C19&amp;" For age "&amp;$W$6&amp;" "&amp;$X$7&amp;" is more than "&amp;$C17&amp;""&amp;CHAR(10),""),IF(AC19&gt;AC17," * "&amp;$C19&amp;" For age "&amp;$Y$6&amp;" "&amp;$Y$7&amp;" is more than "&amp;$C17&amp;""&amp;CHAR(10),""),IF(AD19&gt;AD17," * "&amp;$C19&amp;" For age "&amp;$Y$6&amp;" "&amp;$Z$7&amp;" is more than "&amp;$C17&amp;""&amp;CHAR(10),""),IF(AE19&gt;AE17," * "&amp;$C19&amp;" For age "&amp;$AA$6&amp;" "&amp;$AA$7&amp;" is more than "&amp;$C17&amp;""&amp;CHAR(10),""),IF(AF19&gt;AF17," * "&amp;$C19&amp;" For age "&amp;$AA$6&amp;" "&amp;$AB$7&amp;" is more than "&amp;$C17&amp;""&amp;CHAR(10),""))</f>
        <v/>
      </c>
      <c r="AK17" s="440"/>
    </row>
    <row r="18" spans="2:37" s="4" customFormat="1" ht="25.5" x14ac:dyDescent="0.45">
      <c r="B18" s="437"/>
      <c r="C18" s="267" t="s">
        <v>673</v>
      </c>
      <c r="D18" s="281" t="s">
        <v>48</v>
      </c>
      <c r="E18" s="37"/>
      <c r="F18" s="1"/>
      <c r="G18" s="1"/>
      <c r="H18" s="1"/>
      <c r="I18" s="1"/>
      <c r="J18" s="1"/>
      <c r="K18" s="1"/>
      <c r="L18" s="1"/>
      <c r="M18" s="2"/>
      <c r="N18" s="2"/>
      <c r="O18" s="2"/>
      <c r="P18" s="2"/>
      <c r="Q18" s="2"/>
      <c r="R18" s="2"/>
      <c r="S18" s="2"/>
      <c r="T18" s="2"/>
      <c r="U18" s="2"/>
      <c r="V18" s="2"/>
      <c r="W18" s="2"/>
      <c r="X18" s="2"/>
      <c r="Y18" s="2"/>
      <c r="Z18" s="2"/>
      <c r="AA18" s="2"/>
      <c r="AB18" s="2"/>
      <c r="AC18" s="1"/>
      <c r="AD18" s="1"/>
      <c r="AE18" s="1"/>
      <c r="AF18" s="1"/>
      <c r="AG18" s="1"/>
      <c r="AH18" s="1"/>
      <c r="AI18" s="6">
        <f t="shared" si="16"/>
        <v>0</v>
      </c>
      <c r="AJ18" s="94" t="str">
        <f>CONCATENATE(IF(E10+E11&gt;E9," * "&amp;$C10&amp;" plus "&amp;$C11&amp;"  For age "&amp;$E$6&amp;" "&amp;$E$7&amp;" is more than "&amp;$C9&amp;""&amp;CHAR(10),""),IF(F10+F11&gt;F9," * "&amp;$C10&amp;" plus "&amp;$C11&amp;"  For age "&amp;$E$6&amp;" "&amp;$F$7&amp;" is more than "&amp;$C9&amp;""&amp;CHAR(10),""),IF(G10+G11&gt;G9," * "&amp;$C10&amp;" plus "&amp;$C11&amp;"  For age "&amp;$G$6&amp;" "&amp;$G$7&amp;" is more than "&amp;$C9&amp;""&amp;CHAR(10),""),IF(H10+H11&gt;H9," * "&amp;$C10&amp;" plus "&amp;$C11&amp;"  For age "&amp;$G$6&amp;" "&amp;$H$7&amp;" is more than "&amp;$C9&amp;""&amp;CHAR(10),""),IF(I10+I11&gt;I9," * "&amp;$C10&amp;" plus "&amp;$C11&amp;"  For age "&amp;$I$6&amp;" "&amp;$I$7&amp;" is more than "&amp;$C9&amp;""&amp;CHAR(10),""),IF(J10+J11&gt;J9," * "&amp;$C10&amp;" plus "&amp;$C11&amp;"  For age "&amp;$I$6&amp;" "&amp;$J$7&amp;" is more than "&amp;$C9&amp;""&amp;CHAR(10),""),IF(K10+K11&gt;K9," * "&amp;$C10&amp;" plus "&amp;$C11&amp;"  For age "&amp;$K$6&amp;" "&amp;$K$7&amp;" is more than "&amp;$C9&amp;""&amp;CHAR(10),""),IF(L10+L11&gt;L9," * "&amp;$C10&amp;" plus "&amp;$C11&amp;"  For age "&amp;$K$6&amp;" "&amp;$L$7&amp;" is more than "&amp;$C9&amp;""&amp;CHAR(10),""),IF(M10+M11&gt;M9," * "&amp;$C10&amp;" plus "&amp;$C11&amp;"  For age "&amp;$M$6&amp;" "&amp;$M$7&amp;" is more than "&amp;$C9&amp;""&amp;CHAR(10),""),IF(N10+N11&gt;N9," * "&amp;$C10&amp;" plus "&amp;$C11&amp;"  For age "&amp;$M$6&amp;" "&amp;$N$7&amp;" is more than "&amp;$C9&amp;""&amp;CHAR(10),""),IF(O10+O11&gt;O9," * "&amp;$C10&amp;" plus "&amp;$C11&amp;"  For age "&amp;$O$6&amp;" "&amp;$O$7&amp;" is more than "&amp;$C9&amp;""&amp;CHAR(10),""),IF(P10+P11&gt;P9," * "&amp;$C10&amp;" plus "&amp;$C11&amp;"  For age "&amp;$O$6&amp;" "&amp;$P$7&amp;" is more than "&amp;$C9&amp;""&amp;CHAR(10),""),IF(Q10+Q11&gt;Q9," * "&amp;$C10&amp;" plus "&amp;$C11&amp;"  For age "&amp;$Q$6&amp;" "&amp;$Q$7&amp;" is more than "&amp;$C9&amp;""&amp;CHAR(10),""),IF(R10+R11&gt;R9," * "&amp;$C10&amp;" plus "&amp;$C11&amp;"  For age "&amp;$Q$6&amp;" "&amp;$R$7&amp;" is more than "&amp;$C9&amp;""&amp;CHAR(10),""),IF(S10+S11&gt;S9," * "&amp;$C10&amp;" plus "&amp;$C11&amp;"  For age "&amp;$S$6&amp;" "&amp;$S$7&amp;" is more than "&amp;$C9&amp;""&amp;CHAR(10),""),IF(T10+T11&gt;T9," * "&amp;$C10&amp;" plus "&amp;$C11&amp;"  For age "&amp;$S$6&amp;" "&amp;$T$7&amp;" is more than "&amp;$C9&amp;""&amp;CHAR(10),""),IF(U10+U11&gt;U9," * "&amp;$C10&amp;" plus "&amp;$C11&amp;"  For age "&amp;$U$6&amp;" "&amp;$U$7&amp;" is more than "&amp;$C9&amp;""&amp;CHAR(10),""),IF(V10+V11&gt;V9," * "&amp;$C10&amp;" plus "&amp;$C11&amp;"  For age "&amp;$U$6&amp;" "&amp;$V$7&amp;" is more than "&amp;$C9&amp;""&amp;CHAR(10),""),IF(W10+W11&gt;W9," * "&amp;$C10&amp;" plus "&amp;$C11&amp;"  For age "&amp;$W$6&amp;" "&amp;$W$7&amp;" is more than "&amp;$C9&amp;""&amp;CHAR(10),""),IF(X10+X11&gt;X9," * "&amp;$C10&amp;" plus "&amp;$C11&amp;"  For age "&amp;$W$6&amp;" "&amp;$X$7&amp;" is more than "&amp;$C9&amp;""&amp;CHAR(10),""),IF(Y10+Y11&gt;Y9," * "&amp;$C10&amp;" plus "&amp;$C11&amp;"  For age "&amp;$Y$6&amp;" "&amp;$Y$7&amp;" is more than "&amp;$C9&amp;""&amp;CHAR(10),""),IF(Z10+Z11&gt;Z9," * "&amp;$C10&amp;" plus "&amp;$C11&amp;"  For age "&amp;$Y$6&amp;" "&amp;$Z$7&amp;" is more than "&amp;$C9&amp;""&amp;CHAR(10),""),IF(AA10+AA11&gt;AA9," * "&amp;$C10&amp;" plus "&amp;$C11&amp;"  For age "&amp;$AA$6&amp;" "&amp;$AA$7&amp;" is more than "&amp;$C9&amp;""&amp;CHAR(10),""),IF(AB10+AB11&gt;AB9," * "&amp;$C10&amp;" plus "&amp;$C11&amp;"  For age "&amp;$AA$6&amp;" "&amp;$AB$7&amp;" is more than "&amp;$C9&amp;""&amp;CHAR(10),""))</f>
        <v/>
      </c>
      <c r="AK18" s="440"/>
    </row>
    <row r="19" spans="2:37" s="4" customFormat="1" ht="25.5" x14ac:dyDescent="0.45">
      <c r="B19" s="437"/>
      <c r="C19" s="267" t="s">
        <v>656</v>
      </c>
      <c r="D19" s="281" t="s">
        <v>49</v>
      </c>
      <c r="E19" s="37"/>
      <c r="F19" s="1"/>
      <c r="G19" s="1"/>
      <c r="H19" s="1"/>
      <c r="I19" s="1"/>
      <c r="J19" s="1"/>
      <c r="K19" s="1"/>
      <c r="L19" s="1"/>
      <c r="M19" s="2"/>
      <c r="N19" s="2"/>
      <c r="O19" s="2"/>
      <c r="P19" s="2"/>
      <c r="Q19" s="2"/>
      <c r="R19" s="2"/>
      <c r="S19" s="2"/>
      <c r="T19" s="2"/>
      <c r="U19" s="2"/>
      <c r="V19" s="2"/>
      <c r="W19" s="2"/>
      <c r="X19" s="2"/>
      <c r="Y19" s="2"/>
      <c r="Z19" s="2"/>
      <c r="AA19" s="2"/>
      <c r="AB19" s="2"/>
      <c r="AC19" s="1"/>
      <c r="AD19" s="1"/>
      <c r="AE19" s="1"/>
      <c r="AF19" s="1"/>
      <c r="AG19" s="1"/>
      <c r="AH19" s="1"/>
      <c r="AI19" s="6">
        <f t="shared" si="16"/>
        <v>0</v>
      </c>
      <c r="AJ19" s="94" t="str">
        <f>CONCATENATE(IF(E15+E16&lt;&gt;E14," * "&amp;$C15&amp;" plus "&amp;$C16&amp;"  For age "&amp;$E$6&amp;" "&amp;$E$7&amp;" is not equal to "&amp;$C14&amp;""&amp;CHAR(14),""),IF(F15+F16&lt;&gt;F14," * "&amp;$C15&amp;" plus "&amp;$C16&amp;"  For age "&amp;$E$6&amp;" "&amp;$F$7&amp;" is not equal to "&amp;$C14&amp;""&amp;CHAR(14),""),IF(G15+G16&lt;&gt;G14," * "&amp;$C15&amp;" plus "&amp;$C16&amp;"  For age "&amp;$G$6&amp;" "&amp;$G$7&amp;" is not equal to "&amp;$C14&amp;""&amp;CHAR(14),""),IF(H15+H16&lt;&gt;H14," * "&amp;$C15&amp;" plus "&amp;$C16&amp;"  For age "&amp;$G$6&amp;" "&amp;$H$7&amp;" is not equal to "&amp;$C14&amp;""&amp;CHAR(14),""),IF(I15+I16&lt;&gt;I14," * "&amp;$C15&amp;" plus "&amp;$C16&amp;"  For age "&amp;$I$6&amp;" "&amp;$I$7&amp;" is not equal to "&amp;$C14&amp;""&amp;CHAR(14),""),IF(J15+J16&lt;&gt;J14," * "&amp;$C15&amp;" plus "&amp;$C16&amp;"  For age "&amp;$I$6&amp;" "&amp;$J$7&amp;" is not equal to "&amp;$C14&amp;""&amp;CHAR(14),""),IF(K15+K16&lt;&gt;K14," * "&amp;$C15&amp;" plus "&amp;$C16&amp;"  For age "&amp;$K$6&amp;" "&amp;$K$7&amp;" is not equal to "&amp;$C14&amp;""&amp;CHAR(14),""),IF(L15+L16&lt;&gt;L14," * "&amp;$C15&amp;" plus "&amp;$C16&amp;"  For age "&amp;$K$6&amp;" "&amp;$L$7&amp;" is not equal to "&amp;$C14&amp;""&amp;CHAR(14),""),IF(M15+M16&lt;&gt;M14," * "&amp;$C15&amp;" plus "&amp;$C16&amp;"  For age "&amp;$M$6&amp;" "&amp;$M$7&amp;" is not equal to "&amp;$C14&amp;""&amp;CHAR(14),""),IF(N15+N16&lt;&gt;N14," * "&amp;$C15&amp;" plus "&amp;$C16&amp;"  For age "&amp;$M$6&amp;" "&amp;$N$7&amp;" is not equal to "&amp;$C14&amp;""&amp;CHAR(14),""),IF(O15+O16&lt;&gt;O14," * "&amp;$C15&amp;" plus "&amp;$C16&amp;"  For age "&amp;$O$6&amp;" "&amp;$O$7&amp;" is not equal to "&amp;$C14&amp;""&amp;CHAR(14),""),IF(P15+P16&lt;&gt;P14," * "&amp;$C15&amp;" plus "&amp;$C16&amp;"  For age "&amp;$O$6&amp;" "&amp;$P$7&amp;" is not equal to "&amp;$C14&amp;""&amp;CHAR(14),""),IF(Q15+Q16&lt;&gt;Q14," * "&amp;$C15&amp;" plus "&amp;$C16&amp;"  For age "&amp;$Q$6&amp;" "&amp;$Q$7&amp;" is not equal to "&amp;$C14&amp;""&amp;CHAR(14),""),IF(R15+R16&lt;&gt;R14," * "&amp;$C15&amp;" plus "&amp;$C16&amp;"  For age "&amp;$Q$6&amp;" "&amp;$R$7&amp;" is not equal to "&amp;$C14&amp;""&amp;CHAR(14),""),IF(S15+S16&lt;&gt;S14," * "&amp;$C15&amp;" plus "&amp;$C16&amp;"  For age "&amp;$S$6&amp;" "&amp;$S$7&amp;" is not equal to "&amp;$C14&amp;""&amp;CHAR(14),""),IF(T15+T16&lt;&gt;T14," * "&amp;$C15&amp;" plus "&amp;$C16&amp;"  For age "&amp;$S$6&amp;" "&amp;$T$7&amp;" is not equal to "&amp;$C14&amp;""&amp;CHAR(14),""),IF(U15+U16&lt;&gt;U14," * "&amp;$C15&amp;" plus "&amp;$C16&amp;"  For age "&amp;$U$6&amp;" "&amp;$U$7&amp;" is not equal to "&amp;$C14&amp;""&amp;CHAR(14),""),IF(V15+V16&lt;&gt;V14," * "&amp;$C15&amp;" plus "&amp;$C16&amp;"  For age "&amp;$U$6&amp;" "&amp;$V$7&amp;" is not equal to "&amp;$C14&amp;""&amp;CHAR(14),""),IF(W15+W16&lt;&gt;W14," * "&amp;$C15&amp;" plus "&amp;$C16&amp;"  For age "&amp;$W$6&amp;" "&amp;$W$7&amp;" is not equal to "&amp;$C14&amp;""&amp;CHAR(14),""),IF(X15+X16&lt;&gt;X14," * "&amp;$C15&amp;" plus "&amp;$C16&amp;"  For age "&amp;$W$6&amp;" "&amp;$X$7&amp;" is not equal to "&amp;$C14&amp;""&amp;CHAR(14),""),IF(Y15+Y16&lt;&gt;Y14," * "&amp;$C15&amp;" plus "&amp;$C16&amp;"  For age "&amp;$Y$6&amp;" "&amp;$Y$7&amp;" is not equal to "&amp;$C14&amp;""&amp;CHAR(14),""),IF(Z15+Z16&lt;&gt;Z14," * "&amp;$C15&amp;" plus "&amp;$C16&amp;"  For age "&amp;$Y$6&amp;" "&amp;$Z$7&amp;" is not equal to "&amp;$C14&amp;""&amp;CHAR(14),""),IF(AA15+AA16&lt;&gt;AA14," * "&amp;$C15&amp;" plus "&amp;$C16&amp;"  For age "&amp;$AA$6&amp;" "&amp;$AA$7&amp;" is not equal to "&amp;$C14&amp;""&amp;CHAR(14),""),IF(AB15+AB16&lt;&gt;AB14," * "&amp;$C15&amp;" plus "&amp;$C16&amp;"  For age "&amp;$AA$6&amp;" "&amp;$AB$7&amp;" is not equal to "&amp;$C14&amp;""&amp;CHAR(14),""))</f>
        <v/>
      </c>
      <c r="AK19" s="440"/>
    </row>
    <row r="20" spans="2:37" s="4" customFormat="1" ht="25.9" thickBot="1" x14ac:dyDescent="0.5">
      <c r="B20" s="437"/>
      <c r="C20" s="267" t="s">
        <v>640</v>
      </c>
      <c r="D20" s="281" t="s">
        <v>50</v>
      </c>
      <c r="E20" s="37"/>
      <c r="F20" s="1"/>
      <c r="G20" s="1"/>
      <c r="H20" s="1"/>
      <c r="I20" s="1"/>
      <c r="J20" s="1"/>
      <c r="K20" s="1"/>
      <c r="L20" s="1"/>
      <c r="M20" s="2"/>
      <c r="N20" s="2"/>
      <c r="O20" s="2"/>
      <c r="P20" s="2"/>
      <c r="Q20" s="2"/>
      <c r="R20" s="2"/>
      <c r="S20" s="2"/>
      <c r="T20" s="2"/>
      <c r="U20" s="2"/>
      <c r="V20" s="2"/>
      <c r="W20" s="2"/>
      <c r="X20" s="2"/>
      <c r="Y20" s="2"/>
      <c r="Z20" s="2"/>
      <c r="AA20" s="2"/>
      <c r="AB20" s="2"/>
      <c r="AC20" s="1"/>
      <c r="AD20" s="1"/>
      <c r="AE20" s="1"/>
      <c r="AF20" s="1"/>
      <c r="AG20" s="1"/>
      <c r="AH20" s="1"/>
      <c r="AI20" s="6">
        <f t="shared" ref="AI20:AI21" si="17">SUM(M20:AB20)</f>
        <v>0</v>
      </c>
      <c r="AJ20" s="94"/>
      <c r="AK20" s="440"/>
    </row>
    <row r="21" spans="2:37" s="4" customFormat="1" ht="25.9" hidden="1" thickBot="1" x14ac:dyDescent="0.5">
      <c r="B21" s="438"/>
      <c r="C21" s="269" t="s">
        <v>848</v>
      </c>
      <c r="D21" s="283" t="s">
        <v>51</v>
      </c>
      <c r="E21" s="38"/>
      <c r="F21" s="8"/>
      <c r="G21" s="8"/>
      <c r="H21" s="8"/>
      <c r="I21" s="8"/>
      <c r="J21" s="8"/>
      <c r="K21" s="8"/>
      <c r="L21" s="8"/>
      <c r="M21" s="9"/>
      <c r="N21" s="9"/>
      <c r="O21" s="9"/>
      <c r="P21" s="9"/>
      <c r="Q21" s="9"/>
      <c r="R21" s="9"/>
      <c r="S21" s="9"/>
      <c r="T21" s="9"/>
      <c r="U21" s="9"/>
      <c r="V21" s="9"/>
      <c r="W21" s="9"/>
      <c r="X21" s="9"/>
      <c r="Y21" s="9"/>
      <c r="Z21" s="9"/>
      <c r="AA21" s="9"/>
      <c r="AB21" s="9"/>
      <c r="AC21" s="8"/>
      <c r="AD21" s="8"/>
      <c r="AE21" s="8"/>
      <c r="AF21" s="8"/>
      <c r="AG21" s="8"/>
      <c r="AH21" s="8"/>
      <c r="AI21" s="10">
        <f t="shared" si="17"/>
        <v>0</v>
      </c>
      <c r="AJ21" s="94"/>
      <c r="AK21" s="440"/>
    </row>
    <row r="22" spans="2:37" ht="25.5" x14ac:dyDescent="0.45">
      <c r="B22" s="422" t="s">
        <v>85</v>
      </c>
      <c r="C22" s="263" t="s">
        <v>645</v>
      </c>
      <c r="D22" s="280" t="s">
        <v>52</v>
      </c>
      <c r="E22" s="80"/>
      <c r="F22" s="23"/>
      <c r="G22" s="23"/>
      <c r="H22" s="23"/>
      <c r="I22" s="23"/>
      <c r="J22" s="23"/>
      <c r="K22" s="23"/>
      <c r="L22" s="23"/>
      <c r="M22" s="24"/>
      <c r="N22" s="24"/>
      <c r="O22" s="24"/>
      <c r="P22" s="24"/>
      <c r="Q22" s="24"/>
      <c r="R22" s="24"/>
      <c r="S22" s="24"/>
      <c r="T22" s="24"/>
      <c r="U22" s="24"/>
      <c r="V22" s="24"/>
      <c r="W22" s="24"/>
      <c r="X22" s="24"/>
      <c r="Y22" s="24"/>
      <c r="Z22" s="24"/>
      <c r="AA22" s="24"/>
      <c r="AB22" s="24"/>
      <c r="AC22" s="23"/>
      <c r="AD22" s="23"/>
      <c r="AE22" s="23"/>
      <c r="AF22" s="23"/>
      <c r="AG22" s="23"/>
      <c r="AH22" s="23"/>
      <c r="AI22" s="25">
        <f t="shared" si="0"/>
        <v>0</v>
      </c>
      <c r="AJ22" s="274"/>
      <c r="AK22" s="440"/>
    </row>
    <row r="23" spans="2:37" ht="25.5" x14ac:dyDescent="0.45">
      <c r="B23" s="423"/>
      <c r="C23" s="264" t="s">
        <v>646</v>
      </c>
      <c r="D23" s="281" t="s">
        <v>53</v>
      </c>
      <c r="E23" s="37"/>
      <c r="F23" s="1"/>
      <c r="G23" s="1"/>
      <c r="H23" s="1"/>
      <c r="I23" s="1"/>
      <c r="J23" s="1"/>
      <c r="K23" s="1"/>
      <c r="L23" s="1"/>
      <c r="M23" s="2"/>
      <c r="N23" s="2"/>
      <c r="O23" s="2"/>
      <c r="P23" s="2"/>
      <c r="Q23" s="2"/>
      <c r="R23" s="2"/>
      <c r="S23" s="2"/>
      <c r="T23" s="2"/>
      <c r="U23" s="2"/>
      <c r="V23" s="2"/>
      <c r="W23" s="2"/>
      <c r="X23" s="2"/>
      <c r="Y23" s="2"/>
      <c r="Z23" s="2"/>
      <c r="AA23" s="2"/>
      <c r="AB23" s="2"/>
      <c r="AC23" s="1"/>
      <c r="AD23" s="1"/>
      <c r="AE23" s="1"/>
      <c r="AF23" s="1"/>
      <c r="AG23" s="1"/>
      <c r="AH23" s="1"/>
      <c r="AI23" s="6">
        <f t="shared" si="0"/>
        <v>0</v>
      </c>
      <c r="AJ23" s="274"/>
      <c r="AK23" s="440"/>
    </row>
    <row r="24" spans="2:37" ht="25.5" x14ac:dyDescent="0.45">
      <c r="B24" s="423"/>
      <c r="C24" s="264" t="s">
        <v>647</v>
      </c>
      <c r="D24" s="281" t="s">
        <v>54</v>
      </c>
      <c r="E24" s="37"/>
      <c r="F24" s="1"/>
      <c r="G24" s="1"/>
      <c r="H24" s="1"/>
      <c r="I24" s="1"/>
      <c r="J24" s="1"/>
      <c r="K24" s="1"/>
      <c r="L24" s="1"/>
      <c r="M24" s="2"/>
      <c r="N24" s="2"/>
      <c r="O24" s="2"/>
      <c r="P24" s="2"/>
      <c r="Q24" s="2"/>
      <c r="R24" s="2"/>
      <c r="S24" s="2"/>
      <c r="T24" s="2"/>
      <c r="U24" s="2"/>
      <c r="V24" s="2"/>
      <c r="W24" s="2"/>
      <c r="X24" s="2"/>
      <c r="Y24" s="2"/>
      <c r="Z24" s="2"/>
      <c r="AA24" s="2"/>
      <c r="AB24" s="2"/>
      <c r="AC24" s="1"/>
      <c r="AD24" s="1"/>
      <c r="AE24" s="1"/>
      <c r="AF24" s="1"/>
      <c r="AG24" s="1"/>
      <c r="AH24" s="1"/>
      <c r="AI24" s="6">
        <f t="shared" si="0"/>
        <v>0</v>
      </c>
      <c r="AJ24" s="274"/>
      <c r="AK24" s="440"/>
    </row>
    <row r="25" spans="2:37" ht="25.5" x14ac:dyDescent="0.45">
      <c r="B25" s="423"/>
      <c r="C25" s="264" t="s">
        <v>648</v>
      </c>
      <c r="D25" s="281" t="s">
        <v>55</v>
      </c>
      <c r="E25" s="37"/>
      <c r="F25" s="1"/>
      <c r="G25" s="1"/>
      <c r="H25" s="1"/>
      <c r="I25" s="1"/>
      <c r="J25" s="1"/>
      <c r="K25" s="1"/>
      <c r="L25" s="1"/>
      <c r="M25" s="2"/>
      <c r="N25" s="2"/>
      <c r="O25" s="2"/>
      <c r="P25" s="2"/>
      <c r="Q25" s="2"/>
      <c r="R25" s="2"/>
      <c r="S25" s="2"/>
      <c r="T25" s="2"/>
      <c r="U25" s="2"/>
      <c r="V25" s="2"/>
      <c r="W25" s="2"/>
      <c r="X25" s="2"/>
      <c r="Y25" s="2"/>
      <c r="Z25" s="2"/>
      <c r="AA25" s="2"/>
      <c r="AB25" s="2"/>
      <c r="AC25" s="1"/>
      <c r="AD25" s="1"/>
      <c r="AE25" s="1"/>
      <c r="AF25" s="1"/>
      <c r="AG25" s="1"/>
      <c r="AH25" s="1"/>
      <c r="AI25" s="6">
        <f t="shared" si="0"/>
        <v>0</v>
      </c>
      <c r="AJ25" s="274"/>
      <c r="AK25" s="440"/>
    </row>
    <row r="26" spans="2:37" ht="25.5" x14ac:dyDescent="0.45">
      <c r="B26" s="423"/>
      <c r="C26" s="264" t="s">
        <v>649</v>
      </c>
      <c r="D26" s="281" t="s">
        <v>56</v>
      </c>
      <c r="E26" s="37"/>
      <c r="F26" s="1"/>
      <c r="G26" s="1"/>
      <c r="H26" s="1"/>
      <c r="I26" s="1"/>
      <c r="J26" s="1"/>
      <c r="K26" s="1"/>
      <c r="L26" s="1"/>
      <c r="M26" s="2"/>
      <c r="N26" s="2"/>
      <c r="O26" s="2"/>
      <c r="P26" s="2"/>
      <c r="Q26" s="2"/>
      <c r="R26" s="2"/>
      <c r="S26" s="2"/>
      <c r="T26" s="2"/>
      <c r="U26" s="2"/>
      <c r="V26" s="2"/>
      <c r="W26" s="2"/>
      <c r="X26" s="2"/>
      <c r="Y26" s="2"/>
      <c r="Z26" s="2"/>
      <c r="AA26" s="2"/>
      <c r="AB26" s="2"/>
      <c r="AC26" s="1"/>
      <c r="AD26" s="1"/>
      <c r="AE26" s="1"/>
      <c r="AF26" s="1"/>
      <c r="AG26" s="1"/>
      <c r="AH26" s="1"/>
      <c r="AI26" s="6">
        <f t="shared" si="0"/>
        <v>0</v>
      </c>
      <c r="AJ26" s="274"/>
      <c r="AK26" s="440"/>
    </row>
    <row r="27" spans="2:37" ht="25.5" x14ac:dyDescent="0.45">
      <c r="B27" s="423"/>
      <c r="C27" s="264" t="s">
        <v>650</v>
      </c>
      <c r="D27" s="281" t="s">
        <v>57</v>
      </c>
      <c r="E27" s="37"/>
      <c r="F27" s="1"/>
      <c r="G27" s="1"/>
      <c r="H27" s="1"/>
      <c r="I27" s="1"/>
      <c r="J27" s="1"/>
      <c r="K27" s="1"/>
      <c r="L27" s="1"/>
      <c r="M27" s="2"/>
      <c r="N27" s="2"/>
      <c r="O27" s="2"/>
      <c r="P27" s="2"/>
      <c r="Q27" s="2"/>
      <c r="R27" s="2"/>
      <c r="S27" s="2"/>
      <c r="T27" s="2"/>
      <c r="U27" s="2"/>
      <c r="V27" s="2"/>
      <c r="W27" s="2"/>
      <c r="X27" s="2"/>
      <c r="Y27" s="2"/>
      <c r="Z27" s="2"/>
      <c r="AA27" s="2"/>
      <c r="AB27" s="2"/>
      <c r="AC27" s="1"/>
      <c r="AD27" s="1"/>
      <c r="AE27" s="1"/>
      <c r="AF27" s="1"/>
      <c r="AG27" s="1"/>
      <c r="AH27" s="1"/>
      <c r="AI27" s="6">
        <f t="shared" si="0"/>
        <v>0</v>
      </c>
      <c r="AJ27" s="274"/>
      <c r="AK27" s="440"/>
    </row>
    <row r="28" spans="2:37" ht="25.5" x14ac:dyDescent="0.45">
      <c r="B28" s="423"/>
      <c r="C28" s="264" t="s">
        <v>651</v>
      </c>
      <c r="D28" s="281" t="s">
        <v>58</v>
      </c>
      <c r="E28" s="37"/>
      <c r="F28" s="1"/>
      <c r="G28" s="1"/>
      <c r="H28" s="1"/>
      <c r="I28" s="1"/>
      <c r="J28" s="1"/>
      <c r="K28" s="1"/>
      <c r="L28" s="1"/>
      <c r="M28" s="2"/>
      <c r="N28" s="2"/>
      <c r="O28" s="2"/>
      <c r="P28" s="2"/>
      <c r="Q28" s="2"/>
      <c r="R28" s="2"/>
      <c r="S28" s="2"/>
      <c r="T28" s="2"/>
      <c r="U28" s="2"/>
      <c r="V28" s="2"/>
      <c r="W28" s="2"/>
      <c r="X28" s="2"/>
      <c r="Y28" s="2"/>
      <c r="Z28" s="2"/>
      <c r="AA28" s="2"/>
      <c r="AB28" s="2"/>
      <c r="AC28" s="1"/>
      <c r="AD28" s="1"/>
      <c r="AE28" s="1"/>
      <c r="AF28" s="1"/>
      <c r="AG28" s="1"/>
      <c r="AH28" s="1"/>
      <c r="AI28" s="6">
        <f t="shared" si="0"/>
        <v>0</v>
      </c>
      <c r="AJ28" s="274"/>
      <c r="AK28" s="440"/>
    </row>
    <row r="29" spans="2:37" ht="25.9" thickBot="1" x14ac:dyDescent="0.5">
      <c r="B29" s="424"/>
      <c r="C29" s="265" t="s">
        <v>652</v>
      </c>
      <c r="D29" s="283" t="s">
        <v>59</v>
      </c>
      <c r="E29" s="38"/>
      <c r="F29" s="8"/>
      <c r="G29" s="8"/>
      <c r="H29" s="8"/>
      <c r="I29" s="8"/>
      <c r="J29" s="8"/>
      <c r="K29" s="8"/>
      <c r="L29" s="8"/>
      <c r="M29" s="202">
        <f>M18-SUM(M22:M28)</f>
        <v>0</v>
      </c>
      <c r="N29" s="202">
        <f t="shared" ref="N29" si="18">N18-SUM(N22:N28)</f>
        <v>0</v>
      </c>
      <c r="O29" s="202">
        <f t="shared" ref="O29" si="19">O18-SUM(O22:O28)</f>
        <v>0</v>
      </c>
      <c r="P29" s="202">
        <f t="shared" ref="P29" si="20">P18-SUM(P22:P28)</f>
        <v>0</v>
      </c>
      <c r="Q29" s="202">
        <f t="shared" ref="Q29" si="21">Q18-SUM(Q22:Q28)</f>
        <v>0</v>
      </c>
      <c r="R29" s="202">
        <f t="shared" ref="R29" si="22">R18-SUM(R22:R28)</f>
        <v>0</v>
      </c>
      <c r="S29" s="202">
        <f t="shared" ref="S29" si="23">S18-SUM(S22:S28)</f>
        <v>0</v>
      </c>
      <c r="T29" s="202">
        <f t="shared" ref="T29" si="24">T18-SUM(T22:T28)</f>
        <v>0</v>
      </c>
      <c r="U29" s="202">
        <f t="shared" ref="U29" si="25">U18-SUM(U22:U28)</f>
        <v>0</v>
      </c>
      <c r="V29" s="202">
        <f t="shared" ref="V29" si="26">V18-SUM(V22:V28)</f>
        <v>0</v>
      </c>
      <c r="W29" s="202">
        <f t="shared" ref="W29" si="27">W18-SUM(W22:W28)</f>
        <v>0</v>
      </c>
      <c r="X29" s="202">
        <f t="shared" ref="X29" si="28">X18-SUM(X22:X28)</f>
        <v>0</v>
      </c>
      <c r="Y29" s="202">
        <f t="shared" ref="Y29" si="29">Y18-SUM(Y22:Y28)</f>
        <v>0</v>
      </c>
      <c r="Z29" s="202">
        <f t="shared" ref="Z29" si="30">Z18-SUM(Z22:Z28)</f>
        <v>0</v>
      </c>
      <c r="AA29" s="202">
        <f t="shared" ref="AA29" si="31">AA18-SUM(AA22:AA28)</f>
        <v>0</v>
      </c>
      <c r="AB29" s="202">
        <f t="shared" ref="AB29" si="32">AB18-SUM(AB22:AB28)</f>
        <v>0</v>
      </c>
      <c r="AC29" s="11">
        <f t="shared" ref="AC29" si="33">AC16-SUM(AC22:AC28)</f>
        <v>0</v>
      </c>
      <c r="AD29" s="11">
        <f t="shared" ref="AD29" si="34">AD16-SUM(AD22:AD28)</f>
        <v>0</v>
      </c>
      <c r="AE29" s="11">
        <f t="shared" ref="AE29" si="35">AE16-SUM(AE22:AE28)</f>
        <v>0</v>
      </c>
      <c r="AF29" s="11">
        <f t="shared" ref="AF29" si="36">AF16-SUM(AF22:AF28)</f>
        <v>0</v>
      </c>
      <c r="AG29" s="11">
        <f t="shared" ref="AG29" si="37">AG16-SUM(AG22:AG28)</f>
        <v>0</v>
      </c>
      <c r="AH29" s="11">
        <f t="shared" ref="AH29" si="38">AH16-SUM(AH22:AH28)</f>
        <v>0</v>
      </c>
      <c r="AI29" s="10">
        <f t="shared" si="0"/>
        <v>0</v>
      </c>
      <c r="AJ29" s="275" t="str">
        <f>IF(COUNTIF(M29:AB29,"&lt;0")&gt;0,"Ensure that "&amp;C18&amp;" is equal to sum of "&amp;B22&amp;"  "&amp;" "&amp;CHAR(10),"")</f>
        <v/>
      </c>
      <c r="AK29" s="441"/>
    </row>
    <row r="30" spans="2:37" ht="42" customHeight="1" thickBot="1" x14ac:dyDescent="0.5">
      <c r="B30" s="430" t="s">
        <v>35</v>
      </c>
      <c r="C30" s="431"/>
      <c r="D30" s="431"/>
      <c r="E30" s="431"/>
      <c r="F30" s="431"/>
      <c r="G30" s="431"/>
      <c r="H30" s="431"/>
      <c r="I30" s="431"/>
      <c r="J30" s="431"/>
      <c r="K30" s="431"/>
      <c r="L30" s="431"/>
      <c r="M30" s="431"/>
      <c r="N30" s="431"/>
      <c r="O30" s="431"/>
      <c r="P30" s="431"/>
      <c r="Q30" s="431"/>
      <c r="R30" s="431"/>
      <c r="S30" s="431"/>
      <c r="T30" s="431"/>
      <c r="U30" s="431"/>
      <c r="V30" s="431"/>
      <c r="W30" s="431"/>
      <c r="X30" s="431"/>
      <c r="Y30" s="431"/>
      <c r="Z30" s="431"/>
      <c r="AA30" s="431"/>
      <c r="AB30" s="431"/>
      <c r="AC30" s="431"/>
      <c r="AD30" s="431"/>
      <c r="AE30" s="431"/>
      <c r="AF30" s="431"/>
      <c r="AG30" s="431"/>
      <c r="AH30" s="431"/>
      <c r="AI30" s="432"/>
      <c r="AJ30" s="33"/>
      <c r="AK30" s="34"/>
    </row>
    <row r="31" spans="2:37" ht="28.5" x14ac:dyDescent="0.45">
      <c r="B31" s="433" t="s">
        <v>6</v>
      </c>
      <c r="C31" s="434" t="s">
        <v>7</v>
      </c>
      <c r="D31" s="435" t="s">
        <v>8</v>
      </c>
      <c r="E31" s="421" t="s">
        <v>9</v>
      </c>
      <c r="F31" s="421"/>
      <c r="G31" s="421" t="s">
        <v>10</v>
      </c>
      <c r="H31" s="421"/>
      <c r="I31" s="421" t="s">
        <v>11</v>
      </c>
      <c r="J31" s="421"/>
      <c r="K31" s="421" t="s">
        <v>12</v>
      </c>
      <c r="L31" s="421"/>
      <c r="M31" s="421" t="s">
        <v>13</v>
      </c>
      <c r="N31" s="421"/>
      <c r="O31" s="421" t="s">
        <v>14</v>
      </c>
      <c r="P31" s="421"/>
      <c r="Q31" s="421" t="s">
        <v>15</v>
      </c>
      <c r="R31" s="421"/>
      <c r="S31" s="421" t="s">
        <v>16</v>
      </c>
      <c r="T31" s="421"/>
      <c r="U31" s="421" t="s">
        <v>17</v>
      </c>
      <c r="V31" s="421"/>
      <c r="W31" s="421" t="s">
        <v>18</v>
      </c>
      <c r="X31" s="421"/>
      <c r="Y31" s="421" t="s">
        <v>19</v>
      </c>
      <c r="Z31" s="421"/>
      <c r="AA31" s="421" t="s">
        <v>20</v>
      </c>
      <c r="AB31" s="421"/>
      <c r="AC31" s="421" t="s">
        <v>21</v>
      </c>
      <c r="AD31" s="421"/>
      <c r="AE31" s="421" t="s">
        <v>22</v>
      </c>
      <c r="AF31" s="421"/>
      <c r="AG31" s="421" t="s">
        <v>23</v>
      </c>
      <c r="AH31" s="421"/>
      <c r="AI31" s="420" t="s">
        <v>24</v>
      </c>
      <c r="AJ31" s="336" t="s">
        <v>90</v>
      </c>
      <c r="AK31" s="442" t="s">
        <v>91</v>
      </c>
    </row>
    <row r="32" spans="2:37" ht="28.9" thickBot="1" x14ac:dyDescent="0.5">
      <c r="B32" s="414"/>
      <c r="C32" s="416"/>
      <c r="D32" s="418"/>
      <c r="E32" s="3" t="s">
        <v>25</v>
      </c>
      <c r="F32" s="3" t="s">
        <v>26</v>
      </c>
      <c r="G32" s="3" t="s">
        <v>25</v>
      </c>
      <c r="H32" s="3" t="s">
        <v>26</v>
      </c>
      <c r="I32" s="3" t="s">
        <v>25</v>
      </c>
      <c r="J32" s="3" t="s">
        <v>26</v>
      </c>
      <c r="K32" s="3" t="s">
        <v>25</v>
      </c>
      <c r="L32" s="3" t="s">
        <v>26</v>
      </c>
      <c r="M32" s="3" t="s">
        <v>25</v>
      </c>
      <c r="N32" s="3" t="s">
        <v>26</v>
      </c>
      <c r="O32" s="3" t="s">
        <v>25</v>
      </c>
      <c r="P32" s="3" t="s">
        <v>26</v>
      </c>
      <c r="Q32" s="3" t="s">
        <v>25</v>
      </c>
      <c r="R32" s="3" t="s">
        <v>26</v>
      </c>
      <c r="S32" s="3" t="s">
        <v>25</v>
      </c>
      <c r="T32" s="3" t="s">
        <v>26</v>
      </c>
      <c r="U32" s="3" t="s">
        <v>25</v>
      </c>
      <c r="V32" s="3" t="s">
        <v>26</v>
      </c>
      <c r="W32" s="3" t="s">
        <v>25</v>
      </c>
      <c r="X32" s="3" t="s">
        <v>26</v>
      </c>
      <c r="Y32" s="3" t="s">
        <v>25</v>
      </c>
      <c r="Z32" s="3" t="s">
        <v>26</v>
      </c>
      <c r="AA32" s="3" t="s">
        <v>25</v>
      </c>
      <c r="AB32" s="3" t="s">
        <v>26</v>
      </c>
      <c r="AC32" s="3" t="s">
        <v>25</v>
      </c>
      <c r="AD32" s="3" t="s">
        <v>26</v>
      </c>
      <c r="AE32" s="3" t="s">
        <v>25</v>
      </c>
      <c r="AF32" s="3" t="s">
        <v>26</v>
      </c>
      <c r="AG32" s="3" t="s">
        <v>25</v>
      </c>
      <c r="AH32" s="3" t="s">
        <v>26</v>
      </c>
      <c r="AI32" s="335"/>
      <c r="AJ32" s="337"/>
      <c r="AK32" s="443"/>
    </row>
    <row r="33" spans="2:37" ht="25.5" customHeight="1" x14ac:dyDescent="0.45">
      <c r="B33" s="462" t="s">
        <v>39</v>
      </c>
      <c r="C33" s="270" t="s">
        <v>641</v>
      </c>
      <c r="D33" s="280" t="s">
        <v>60</v>
      </c>
      <c r="E33" s="80"/>
      <c r="F33" s="23"/>
      <c r="G33" s="23"/>
      <c r="H33" s="23"/>
      <c r="I33" s="23"/>
      <c r="J33" s="23"/>
      <c r="K33" s="23"/>
      <c r="L33" s="23"/>
      <c r="M33" s="24"/>
      <c r="N33" s="24"/>
      <c r="O33" s="24"/>
      <c r="P33" s="24"/>
      <c r="Q33" s="24"/>
      <c r="R33" s="24"/>
      <c r="S33" s="24"/>
      <c r="T33" s="24"/>
      <c r="U33" s="24"/>
      <c r="V33" s="24"/>
      <c r="W33" s="24"/>
      <c r="X33" s="24"/>
      <c r="Y33" s="24"/>
      <c r="Z33" s="24"/>
      <c r="AA33" s="24"/>
      <c r="AB33" s="285"/>
      <c r="AC33" s="80"/>
      <c r="AD33" s="23"/>
      <c r="AE33" s="23"/>
      <c r="AF33" s="23"/>
      <c r="AG33" s="23"/>
      <c r="AH33" s="23"/>
      <c r="AI33" s="25">
        <f t="shared" ref="AI33:AI40" si="39">SUM(M33:AB33)</f>
        <v>0</v>
      </c>
      <c r="AJ33" s="94" t="str">
        <f>CONCATENATE(IF(E34&gt;E33," * "&amp;$C34&amp;" For age "&amp;$E$6&amp;" "&amp;$E$7&amp;" is more than "&amp;$C33&amp;""&amp;CHAR(10),""),IF(F34&gt;F33," * "&amp;$C34&amp;" For age "&amp;$E$6&amp;" "&amp;$F$7&amp;" is more than "&amp;$C33&amp;""&amp;CHAR(10),""),IF(G34&gt;G33," * "&amp;$C34&amp;" For age "&amp;$G$6&amp;" "&amp;$G$7&amp;" is more than "&amp;$C33&amp;""&amp;CHAR(10),""),IF(H34&gt;H33," * "&amp;$C34&amp;" For age "&amp;$G$6&amp;" "&amp;$H$7&amp;" is more than "&amp;$C33&amp;""&amp;CHAR(10),""),IF(I34&gt;I33," * "&amp;$C34&amp;" For age "&amp;$I$6&amp;" "&amp;$I$7&amp;" is more than "&amp;$C33&amp;""&amp;CHAR(10),""),IF(J34&gt;J33," * "&amp;$C34&amp;" For age "&amp;$I$6&amp;" "&amp;$J$7&amp;" is more than "&amp;$C33&amp;""&amp;CHAR(10),""),IF(K34&gt;K33," * "&amp;$C34&amp;" For age "&amp;$K$6&amp;" "&amp;$K$7&amp;" is more than "&amp;$C33&amp;""&amp;CHAR(10),""),IF(L34&gt;L33," * "&amp;$C34&amp;" For age "&amp;$K$6&amp;" "&amp;$L$7&amp;" is more than "&amp;$C33&amp;""&amp;CHAR(10),""),IF(M34&gt;M33," * "&amp;$C34&amp;" For age "&amp;$M$6&amp;" "&amp;$M$7&amp;" is more than "&amp;$C33&amp;""&amp;CHAR(10),""),IF(N34&gt;N33," * "&amp;$C34&amp;" For age "&amp;$M$6&amp;" "&amp;$N$7&amp;" is more than "&amp;$C33&amp;""&amp;CHAR(10),""),IF(O34&gt;O33," * "&amp;$C34&amp;" For age "&amp;$O$6&amp;" "&amp;$O$7&amp;" is more than "&amp;$C33&amp;""&amp;CHAR(10),""),IF(P34&gt;P33," * "&amp;$C34&amp;" For age "&amp;$O$6&amp;" "&amp;$P$7&amp;" is more than "&amp;$C33&amp;""&amp;CHAR(10),""),IF(Q34&gt;Q33," * "&amp;$C34&amp;" For age "&amp;$Q$6&amp;" "&amp;$Q$7&amp;" is more than "&amp;$C33&amp;""&amp;CHAR(10),""),IF(R34&gt;R33," * "&amp;$C34&amp;" For age "&amp;$Q$6&amp;" "&amp;$R$7&amp;" is more than "&amp;$C33&amp;""&amp;CHAR(10),""),IF(S34&gt;S33," * "&amp;$C34&amp;" For age "&amp;$S$6&amp;" "&amp;$S$7&amp;" is more than "&amp;$C33&amp;""&amp;CHAR(10),""),IF(T34&gt;T33," * "&amp;$C34&amp;" For age "&amp;$S$6&amp;" "&amp;$T$7&amp;" is more than "&amp;$C33&amp;""&amp;CHAR(10),""),IF(U34&gt;U33," * "&amp;$C34&amp;" For age "&amp;$U$6&amp;" "&amp;$U$7&amp;" is more than "&amp;$C33&amp;""&amp;CHAR(10),""),IF(V34&gt;V33," * "&amp;$C34&amp;" For age "&amp;$U$6&amp;" "&amp;$V$7&amp;" is more than "&amp;$C33&amp;""&amp;CHAR(10),""),IF(W34&gt;W33," * "&amp;$C34&amp;" For age "&amp;$W$6&amp;" "&amp;$W$7&amp;" is more than "&amp;$C33&amp;""&amp;CHAR(10),""),IF(X34&gt;X33," * "&amp;$C34&amp;" For age "&amp;$W$6&amp;" "&amp;$X$7&amp;" is more than "&amp;$C33&amp;""&amp;CHAR(10),""),IF(Y34&gt;Y33," * "&amp;$C34&amp;" For age "&amp;$Y$6&amp;" "&amp;$Y$7&amp;" is more than "&amp;$C33&amp;""&amp;CHAR(10),""),IF(Z34&gt;Z33," * "&amp;$C34&amp;" For age "&amp;$Y$6&amp;" "&amp;$Z$7&amp;" is more than "&amp;$C33&amp;""&amp;CHAR(10),""),IF(AA34&gt;AA33," * "&amp;$C34&amp;" For age "&amp;$AA$6&amp;" "&amp;$AA$7&amp;" is more than "&amp;$C33&amp;""&amp;CHAR(10),""),IF(AB34&gt;AB33," * "&amp;$C34&amp;" For age "&amp;$AA$6&amp;" "&amp;$AB$7&amp;" is more than "&amp;$C33&amp;""&amp;CHAR(10),""))</f>
        <v/>
      </c>
      <c r="AK33" s="439" t="str">
        <f>CONCATENATE(AJ33,AJ34,AJ35,AJ37,AJ38,AJ39,AJ40,AJ46,AJ47,AJ48,AJ49,AJ50,AJ51,AJ52,AJ53,AJ41,AJ42,AJ43,AJ44,AJ45)</f>
        <v/>
      </c>
    </row>
    <row r="34" spans="2:37" ht="34.9" customHeight="1" x14ac:dyDescent="0.45">
      <c r="B34" s="463"/>
      <c r="C34" s="271" t="s">
        <v>633</v>
      </c>
      <c r="D34" s="281" t="s">
        <v>61</v>
      </c>
      <c r="E34" s="37"/>
      <c r="F34" s="1"/>
      <c r="G34" s="1"/>
      <c r="H34" s="1"/>
      <c r="I34" s="1"/>
      <c r="J34" s="1"/>
      <c r="K34" s="1"/>
      <c r="L34" s="1"/>
      <c r="M34" s="2"/>
      <c r="N34" s="2"/>
      <c r="O34" s="2"/>
      <c r="P34" s="2"/>
      <c r="Q34" s="2"/>
      <c r="R34" s="2"/>
      <c r="S34" s="2"/>
      <c r="T34" s="2"/>
      <c r="U34" s="2"/>
      <c r="V34" s="2"/>
      <c r="W34" s="2"/>
      <c r="X34" s="2"/>
      <c r="Y34" s="2"/>
      <c r="Z34" s="2"/>
      <c r="AA34" s="2"/>
      <c r="AB34" s="286"/>
      <c r="AC34" s="37"/>
      <c r="AD34" s="1"/>
      <c r="AE34" s="1"/>
      <c r="AF34" s="1"/>
      <c r="AG34" s="1"/>
      <c r="AH34" s="1"/>
      <c r="AI34" s="6">
        <f t="shared" si="39"/>
        <v>0</v>
      </c>
      <c r="AJ34" s="94"/>
      <c r="AK34" s="440"/>
    </row>
    <row r="35" spans="2:37" ht="25.5" x14ac:dyDescent="0.45">
      <c r="B35" s="463"/>
      <c r="C35" s="271" t="s">
        <v>634</v>
      </c>
      <c r="D35" s="281" t="s">
        <v>62</v>
      </c>
      <c r="E35" s="37"/>
      <c r="F35" s="1"/>
      <c r="G35" s="1"/>
      <c r="H35" s="1"/>
      <c r="I35" s="1"/>
      <c r="J35" s="1"/>
      <c r="K35" s="1"/>
      <c r="L35" s="1"/>
      <c r="M35" s="2"/>
      <c r="N35" s="2"/>
      <c r="O35" s="2"/>
      <c r="P35" s="2"/>
      <c r="Q35" s="2"/>
      <c r="R35" s="2"/>
      <c r="S35" s="2"/>
      <c r="T35" s="2"/>
      <c r="U35" s="2"/>
      <c r="V35" s="2"/>
      <c r="W35" s="2"/>
      <c r="X35" s="2"/>
      <c r="Y35" s="2"/>
      <c r="Z35" s="2"/>
      <c r="AA35" s="2"/>
      <c r="AB35" s="286"/>
      <c r="AC35" s="37"/>
      <c r="AD35" s="1"/>
      <c r="AE35" s="1"/>
      <c r="AF35" s="1"/>
      <c r="AG35" s="1"/>
      <c r="AH35" s="1"/>
      <c r="AI35" s="6">
        <f t="shared" si="39"/>
        <v>0</v>
      </c>
      <c r="AJ35" s="94" t="str">
        <f>CONCATENATE(IF(E35&gt;E33," * "&amp;$C35&amp;" For age "&amp;$E$6&amp;" "&amp;$E$7&amp;" is more than "&amp;$C33&amp;""&amp;CHAR(10),""),IF(F35&gt;F33," * "&amp;$C35&amp;" For age "&amp;$E$6&amp;" "&amp;$F$7&amp;" is more than "&amp;$C33&amp;""&amp;CHAR(10),""),IF(G35&gt;G33," * "&amp;$C35&amp;" For age "&amp;$G$6&amp;" "&amp;$G$7&amp;" is more than "&amp;$C33&amp;""&amp;CHAR(10),""),IF(H35&gt;H33," * "&amp;$C35&amp;" For age "&amp;$G$6&amp;" "&amp;$H$7&amp;" is more than "&amp;$C33&amp;""&amp;CHAR(10),""),IF(I35&gt;I33," * "&amp;$C35&amp;" For age "&amp;$I$6&amp;" "&amp;$I$7&amp;" is more than "&amp;$C33&amp;""&amp;CHAR(10),""),IF(J35&gt;J33," * "&amp;$C35&amp;" For age "&amp;$I$6&amp;" "&amp;$J$7&amp;" is more than "&amp;$C33&amp;""&amp;CHAR(10),""),IF(K35&gt;K33," * "&amp;$C35&amp;" For age "&amp;$K$6&amp;" "&amp;$K$7&amp;" is more than "&amp;$C33&amp;""&amp;CHAR(10),""),IF(L35&gt;L33," * "&amp;$C35&amp;" For age "&amp;$K$6&amp;" "&amp;$L$7&amp;" is more than "&amp;$C33&amp;""&amp;CHAR(10),""),IF(M35&gt;M33," * "&amp;$C35&amp;" For age "&amp;$M$6&amp;" "&amp;$M$7&amp;" is more than "&amp;$C33&amp;""&amp;CHAR(10),""),IF(N35&gt;N33," * "&amp;$C35&amp;" For age "&amp;$M$6&amp;" "&amp;$N$7&amp;" is more than "&amp;$C33&amp;""&amp;CHAR(10),""),IF(O35&gt;O33," * "&amp;$C35&amp;" For age "&amp;$O$6&amp;" "&amp;$O$7&amp;" is more than "&amp;$C33&amp;""&amp;CHAR(10),""),IF(P35&gt;P33," * "&amp;$C35&amp;" For age "&amp;$O$6&amp;" "&amp;$P$7&amp;" is more than "&amp;$C33&amp;""&amp;CHAR(10),""),IF(Q35&gt;Q33," * "&amp;$C35&amp;" For age "&amp;$Q$6&amp;" "&amp;$Q$7&amp;" is more than "&amp;$C33&amp;""&amp;CHAR(10),""),IF(R35&gt;R33," * "&amp;$C35&amp;" For age "&amp;$Q$6&amp;" "&amp;$R$7&amp;" is more than "&amp;$C33&amp;""&amp;CHAR(10),""),IF(S35&gt;S33," * "&amp;$C35&amp;" For age "&amp;$S$6&amp;" "&amp;$S$7&amp;" is more than "&amp;$C33&amp;""&amp;CHAR(10),""),IF(T35&gt;T33," * "&amp;$C35&amp;" For age "&amp;$S$6&amp;" "&amp;$T$7&amp;" is more than "&amp;$C33&amp;""&amp;CHAR(10),""),IF(U35&gt;U33," * "&amp;$C35&amp;" For age "&amp;$U$6&amp;" "&amp;$U$7&amp;" is more than "&amp;$C33&amp;""&amp;CHAR(10),""),IF(V35&gt;V33," * "&amp;$C35&amp;" For age "&amp;$U$6&amp;" "&amp;$V$7&amp;" is more than "&amp;$C33&amp;""&amp;CHAR(10),""),IF(W35&gt;W33," * "&amp;$C35&amp;" For age "&amp;$W$6&amp;" "&amp;$W$7&amp;" is more than "&amp;$C33&amp;""&amp;CHAR(10),""),IF(X35&gt;X33," * "&amp;$C35&amp;" For age "&amp;$W$6&amp;" "&amp;$X$7&amp;" is more than "&amp;$C33&amp;""&amp;CHAR(10),""),IF(Y35&gt;Y33," * "&amp;$C35&amp;" For age "&amp;$Y$6&amp;" "&amp;$Y$7&amp;" is more than "&amp;$C33&amp;""&amp;CHAR(10),""),IF(Z35&gt;Z33," * "&amp;$C35&amp;" For age "&amp;$Y$6&amp;" "&amp;$Z$7&amp;" is more than "&amp;$C33&amp;""&amp;CHAR(10),""),IF(AA35&gt;AA33," * "&amp;$C35&amp;" For age "&amp;$AA$6&amp;" "&amp;$AA$7&amp;" is more than "&amp;$C33&amp;""&amp;CHAR(10),""),IF(AB35&gt;AB33," * "&amp;$C35&amp;" For age "&amp;$AA$6&amp;" "&amp;$AB$7&amp;" is more than "&amp;$C33&amp;""&amp;CHAR(10),""))</f>
        <v/>
      </c>
      <c r="AK35" s="440"/>
    </row>
    <row r="36" spans="2:37" ht="25.5" x14ac:dyDescent="0.45">
      <c r="B36" s="463"/>
      <c r="C36" s="267" t="s">
        <v>941</v>
      </c>
      <c r="D36" s="281" t="s">
        <v>943</v>
      </c>
      <c r="E36" s="37"/>
      <c r="F36" s="1"/>
      <c r="G36" s="1"/>
      <c r="H36" s="1"/>
      <c r="I36" s="1"/>
      <c r="J36" s="1"/>
      <c r="K36" s="1"/>
      <c r="L36" s="1"/>
      <c r="M36" s="2"/>
      <c r="N36" s="279">
        <f>N33-SUM(N34,N35)</f>
        <v>0</v>
      </c>
      <c r="O36" s="279">
        <f t="shared" ref="O36:AB36" si="40">O33-SUM(O34,O35)</f>
        <v>0</v>
      </c>
      <c r="P36" s="279">
        <f t="shared" si="40"/>
        <v>0</v>
      </c>
      <c r="Q36" s="279">
        <f t="shared" si="40"/>
        <v>0</v>
      </c>
      <c r="R36" s="279">
        <f t="shared" si="40"/>
        <v>0</v>
      </c>
      <c r="S36" s="279">
        <f t="shared" si="40"/>
        <v>0</v>
      </c>
      <c r="T36" s="279">
        <f t="shared" si="40"/>
        <v>0</v>
      </c>
      <c r="U36" s="279">
        <f t="shared" si="40"/>
        <v>0</v>
      </c>
      <c r="V36" s="279">
        <f t="shared" si="40"/>
        <v>0</v>
      </c>
      <c r="W36" s="279">
        <f t="shared" si="40"/>
        <v>0</v>
      </c>
      <c r="X36" s="279">
        <f t="shared" si="40"/>
        <v>0</v>
      </c>
      <c r="Y36" s="279">
        <f t="shared" si="40"/>
        <v>0</v>
      </c>
      <c r="Z36" s="279">
        <f t="shared" si="40"/>
        <v>0</v>
      </c>
      <c r="AA36" s="279">
        <f t="shared" si="40"/>
        <v>0</v>
      </c>
      <c r="AB36" s="279">
        <f t="shared" si="40"/>
        <v>0</v>
      </c>
      <c r="AC36" s="284">
        <f t="shared" ref="AC36" si="41">AC33-SUM(AC34,AC35)</f>
        <v>0</v>
      </c>
      <c r="AD36" s="279">
        <f t="shared" ref="AD36" si="42">AD33-SUM(AD34,AD35)</f>
        <v>0</v>
      </c>
      <c r="AE36" s="279">
        <f t="shared" ref="AE36" si="43">AE33-SUM(AE34,AE35)</f>
        <v>0</v>
      </c>
      <c r="AF36" s="279">
        <f t="shared" ref="AF36" si="44">AF33-SUM(AF34,AF35)</f>
        <v>0</v>
      </c>
      <c r="AG36" s="279">
        <f t="shared" ref="AG36" si="45">AG33-SUM(AG34,AG35)</f>
        <v>0</v>
      </c>
      <c r="AH36" s="279">
        <f t="shared" ref="AH36" si="46">AH33-SUM(AH34,AH35)</f>
        <v>0</v>
      </c>
      <c r="AI36" s="6">
        <f t="shared" si="39"/>
        <v>0</v>
      </c>
      <c r="AJ36" s="94"/>
      <c r="AK36" s="440"/>
    </row>
    <row r="37" spans="2:37" ht="25.5" x14ac:dyDescent="0.45">
      <c r="B37" s="463"/>
      <c r="C37" s="271" t="s">
        <v>635</v>
      </c>
      <c r="D37" s="281" t="s">
        <v>63</v>
      </c>
      <c r="E37" s="37"/>
      <c r="F37" s="1"/>
      <c r="G37" s="1"/>
      <c r="H37" s="1"/>
      <c r="I37" s="1"/>
      <c r="J37" s="1"/>
      <c r="K37" s="1"/>
      <c r="L37" s="1"/>
      <c r="M37" s="2"/>
      <c r="N37" s="2"/>
      <c r="O37" s="2"/>
      <c r="P37" s="2"/>
      <c r="Q37" s="2"/>
      <c r="R37" s="2"/>
      <c r="S37" s="2"/>
      <c r="T37" s="2"/>
      <c r="U37" s="2"/>
      <c r="V37" s="2"/>
      <c r="W37" s="2"/>
      <c r="X37" s="2"/>
      <c r="Y37" s="2"/>
      <c r="Z37" s="2"/>
      <c r="AA37" s="2"/>
      <c r="AB37" s="2"/>
      <c r="AC37" s="37"/>
      <c r="AD37" s="1"/>
      <c r="AE37" s="1"/>
      <c r="AF37" s="1"/>
      <c r="AG37" s="1"/>
      <c r="AH37" s="1"/>
      <c r="AI37" s="6">
        <f t="shared" si="39"/>
        <v>0</v>
      </c>
      <c r="AJ37" s="94" t="str">
        <f>CONCATENATE(IF(G37&gt;G36," * "&amp;$C37&amp;" For age "&amp;$E$6&amp;" "&amp;$E$7&amp;" is more than "&amp;$C36&amp;""&amp;CHAR(10),""),IF(H37&gt;H36," * "&amp;$C37&amp;" For age "&amp;$E$6&amp;" "&amp;$F$7&amp;" is more than "&amp;$C36&amp;""&amp;CHAR(10),""),IF(I37&gt;I36," * "&amp;$C37&amp;" For age "&amp;$G$6&amp;" "&amp;$G$7&amp;" is more than "&amp;$C36&amp;""&amp;CHAR(10),""),IF(J37&gt;J36," * "&amp;$C37&amp;" For age "&amp;$G$6&amp;" "&amp;$H$7&amp;" is more than "&amp;$C36&amp;""&amp;CHAR(10),""),IF(K37&gt;K36," * "&amp;$C37&amp;" For age "&amp;$I$6&amp;" "&amp;$I$7&amp;" is more than "&amp;$C36&amp;""&amp;CHAR(10),""),IF(L37&gt;L36," * "&amp;$C37&amp;" For age "&amp;$I$6&amp;" "&amp;$J$7&amp;" is more than "&amp;$C36&amp;""&amp;CHAR(10),""),IF(M37&gt;M36," * "&amp;$C37&amp;" For age "&amp;$K$6&amp;" "&amp;$K$7&amp;" is more than "&amp;$C36&amp;""&amp;CHAR(10),""),IF(N37&gt;N36," * "&amp;$C37&amp;" For age "&amp;$K$6&amp;" "&amp;$L$7&amp;" is more than "&amp;$C36&amp;""&amp;CHAR(10),""),IF(O37&gt;O36," * "&amp;$C37&amp;" For age "&amp;$M$6&amp;" "&amp;$M$7&amp;" is more than "&amp;$C36&amp;""&amp;CHAR(10),""),IF(P37&gt;P36," * "&amp;$C37&amp;" For age "&amp;$M$6&amp;" "&amp;$N$7&amp;" is more than "&amp;$C36&amp;""&amp;CHAR(10),""),IF(Q37&gt;Q36," * "&amp;$C37&amp;" For age "&amp;$O$6&amp;" "&amp;$O$7&amp;" is more than "&amp;$C36&amp;""&amp;CHAR(10),""),IF(R37&gt;R36," * "&amp;$C37&amp;" For age "&amp;$O$6&amp;" "&amp;$P$7&amp;" is more than "&amp;$C36&amp;""&amp;CHAR(10),""),IF(S37&gt;S36," * "&amp;$C37&amp;" For age "&amp;$Q$6&amp;" "&amp;$Q$7&amp;" is more than "&amp;$C36&amp;""&amp;CHAR(10),""),IF(T37&gt;T36," * "&amp;$C37&amp;" For age "&amp;$Q$6&amp;" "&amp;$R$7&amp;" is more than "&amp;$C36&amp;""&amp;CHAR(10),""),IF(U37&gt;U36," * "&amp;$C37&amp;" For age "&amp;$S$6&amp;" "&amp;$S$7&amp;" is more than "&amp;$C36&amp;""&amp;CHAR(10),""),IF(V37&gt;V36," * "&amp;$C37&amp;" For age "&amp;$S$6&amp;" "&amp;$T$7&amp;" is more than "&amp;$C36&amp;""&amp;CHAR(10),""),IF(W37&gt;W36," * "&amp;$C37&amp;" For age "&amp;$U$6&amp;" "&amp;$U$7&amp;" is more than "&amp;$C36&amp;""&amp;CHAR(10),""),IF(X37&gt;X36," * "&amp;$C37&amp;" For age "&amp;$U$6&amp;" "&amp;$V$7&amp;" is more than "&amp;$C36&amp;""&amp;CHAR(10),""),IF(Y37&gt;Y36," * "&amp;$C37&amp;" For age "&amp;$W$6&amp;" "&amp;$W$7&amp;" is more than "&amp;$C36&amp;""&amp;CHAR(10),""),IF(Z37&gt;Z36," * "&amp;$C37&amp;" For age "&amp;$W$6&amp;" "&amp;$X$7&amp;" is more than "&amp;$C36&amp;""&amp;CHAR(10),""),IF(AA37&gt;AA36," * "&amp;$C37&amp;" For age "&amp;$Y$6&amp;" "&amp;$Y$7&amp;" is more than "&amp;$C36&amp;""&amp;CHAR(10),""),IF(AB37&gt;AB36," * "&amp;$C37&amp;" For age "&amp;$Y$6&amp;" "&amp;$Z$7&amp;" is more than "&amp;$C36&amp;""&amp;CHAR(10),""),IF(AC37&gt;AC36," * "&amp;$C37&amp;" For age "&amp;$AA$6&amp;" "&amp;$AA$7&amp;" is more than "&amp;$C36&amp;""&amp;CHAR(10),""),IF(AD37&gt;AD36," * "&amp;$C37&amp;" For age "&amp;$AA$6&amp;" "&amp;$AB$7&amp;" is more than "&amp;$C36&amp;""&amp;CHAR(10),""))</f>
        <v/>
      </c>
      <c r="AK37" s="440"/>
    </row>
    <row r="38" spans="2:37" ht="25.5" x14ac:dyDescent="0.45">
      <c r="B38" s="463"/>
      <c r="C38" s="271" t="s">
        <v>97</v>
      </c>
      <c r="D38" s="281" t="s">
        <v>64</v>
      </c>
      <c r="E38" s="37"/>
      <c r="F38" s="1"/>
      <c r="G38" s="1"/>
      <c r="H38" s="1"/>
      <c r="I38" s="1"/>
      <c r="J38" s="1"/>
      <c r="K38" s="1"/>
      <c r="L38" s="1"/>
      <c r="M38" s="2"/>
      <c r="N38" s="2"/>
      <c r="O38" s="2"/>
      <c r="P38" s="2"/>
      <c r="Q38" s="2"/>
      <c r="R38" s="2"/>
      <c r="S38" s="2"/>
      <c r="T38" s="2"/>
      <c r="U38" s="2"/>
      <c r="V38" s="2"/>
      <c r="W38" s="2"/>
      <c r="X38" s="2"/>
      <c r="Y38" s="2"/>
      <c r="Z38" s="2"/>
      <c r="AA38" s="2"/>
      <c r="AB38" s="286"/>
      <c r="AC38" s="37"/>
      <c r="AD38" s="1"/>
      <c r="AE38" s="1"/>
      <c r="AF38" s="1"/>
      <c r="AG38" s="1"/>
      <c r="AH38" s="1"/>
      <c r="AI38" s="6">
        <f t="shared" si="39"/>
        <v>0</v>
      </c>
      <c r="AJ38" s="94" t="str">
        <f>CONCATENATE(IF(G38&gt;G37," * "&amp;$C38&amp;" For age "&amp;$E$6&amp;" "&amp;$E$7&amp;" is more than "&amp;$C37&amp;""&amp;CHAR(10),""),IF(H38&gt;H37," * "&amp;$C38&amp;" For age "&amp;$E$6&amp;" "&amp;$F$7&amp;" is more than "&amp;$C37&amp;""&amp;CHAR(10),""),IF(I38&gt;I37," * "&amp;$C38&amp;" For age "&amp;$G$6&amp;" "&amp;$G$7&amp;" is more than "&amp;$C37&amp;""&amp;CHAR(10),""),IF(J38&gt;J37," * "&amp;$C38&amp;" For age "&amp;$G$6&amp;" "&amp;$H$7&amp;" is more than "&amp;$C37&amp;""&amp;CHAR(10),""),IF(K38&gt;K37," * "&amp;$C38&amp;" For age "&amp;$I$6&amp;" "&amp;$I$7&amp;" is more than "&amp;$C37&amp;""&amp;CHAR(10),""),IF(L38&gt;L37," * "&amp;$C38&amp;" For age "&amp;$I$6&amp;" "&amp;$J$7&amp;" is more than "&amp;$C37&amp;""&amp;CHAR(10),""),IF(M38&gt;M37," * "&amp;$C38&amp;" For age "&amp;$K$6&amp;" "&amp;$K$7&amp;" is more than "&amp;$C37&amp;""&amp;CHAR(10),""),IF(N38&gt;N37," * "&amp;$C38&amp;" For age "&amp;$K$6&amp;" "&amp;$L$7&amp;" is more than "&amp;$C37&amp;""&amp;CHAR(10),""),IF(O38&gt;O37," * "&amp;$C38&amp;" For age "&amp;$M$6&amp;" "&amp;$M$7&amp;" is more than "&amp;$C37&amp;""&amp;CHAR(10),""),IF(P38&gt;P37," * "&amp;$C38&amp;" For age "&amp;$M$6&amp;" "&amp;$N$7&amp;" is more than "&amp;$C37&amp;""&amp;CHAR(10),""),IF(Q38&gt;Q37," * "&amp;$C38&amp;" For age "&amp;$O$6&amp;" "&amp;$O$7&amp;" is more than "&amp;$C37&amp;""&amp;CHAR(10),""),IF(R38&gt;R37," * "&amp;$C38&amp;" For age "&amp;$O$6&amp;" "&amp;$P$7&amp;" is more than "&amp;$C37&amp;""&amp;CHAR(10),""),IF(S38&gt;S37," * "&amp;$C38&amp;" For age "&amp;$Q$6&amp;" "&amp;$Q$7&amp;" is more than "&amp;$C37&amp;""&amp;CHAR(10),""),IF(T38&gt;T37," * "&amp;$C38&amp;" For age "&amp;$Q$6&amp;" "&amp;$R$7&amp;" is more than "&amp;$C37&amp;""&amp;CHAR(10),""),IF(U38&gt;U37," * "&amp;$C38&amp;" For age "&amp;$S$6&amp;" "&amp;$S$7&amp;" is more than "&amp;$C37&amp;""&amp;CHAR(10),""),IF(V38&gt;V37," * "&amp;$C38&amp;" For age "&amp;$S$6&amp;" "&amp;$T$7&amp;" is more than "&amp;$C37&amp;""&amp;CHAR(10),""),IF(W38&gt;W37," * "&amp;$C38&amp;" For age "&amp;$U$6&amp;" "&amp;$U$7&amp;" is more than "&amp;$C37&amp;""&amp;CHAR(10),""),IF(X38&gt;X37," * "&amp;$C38&amp;" For age "&amp;$U$6&amp;" "&amp;$V$7&amp;" is more than "&amp;$C37&amp;""&amp;CHAR(10),""),IF(Y38&gt;Y37," * "&amp;$C38&amp;" For age "&amp;$W$6&amp;" "&amp;$W$7&amp;" is more than "&amp;$C37&amp;""&amp;CHAR(10),""),IF(Z38&gt;Z37," * "&amp;$C38&amp;" For age "&amp;$W$6&amp;" "&amp;$X$7&amp;" is more than "&amp;$C37&amp;""&amp;CHAR(10),""),IF(AA38&gt;AA37," * "&amp;$C38&amp;" For age "&amp;$Y$6&amp;" "&amp;$Y$7&amp;" is more than "&amp;$C37&amp;""&amp;CHAR(10),""),IF(AB38&gt;AB37," * "&amp;$C38&amp;" For age "&amp;$Y$6&amp;" "&amp;$Z$7&amp;" is more than "&amp;$C37&amp;""&amp;CHAR(10),""),IF(AC38&gt;AC37," * "&amp;$C38&amp;" For age "&amp;$AA$6&amp;" "&amp;$AA$7&amp;" is more than "&amp;$C37&amp;""&amp;CHAR(10),""),IF(AD38&gt;AD37," * "&amp;$C38&amp;" For age "&amp;$AA$6&amp;" "&amp;$AB$7&amp;" is more than "&amp;$C37&amp;""&amp;CHAR(10),""))</f>
        <v/>
      </c>
      <c r="AK38" s="440"/>
    </row>
    <row r="39" spans="2:37" ht="25.5" x14ac:dyDescent="0.45">
      <c r="B39" s="463"/>
      <c r="C39" s="271" t="s">
        <v>642</v>
      </c>
      <c r="D39" s="281" t="s">
        <v>65</v>
      </c>
      <c r="E39" s="37"/>
      <c r="F39" s="1"/>
      <c r="G39" s="1"/>
      <c r="H39" s="1"/>
      <c r="I39" s="1"/>
      <c r="J39" s="1"/>
      <c r="K39" s="1"/>
      <c r="L39" s="1"/>
      <c r="M39" s="2"/>
      <c r="N39" s="2"/>
      <c r="O39" s="2"/>
      <c r="P39" s="2"/>
      <c r="Q39" s="2"/>
      <c r="R39" s="2"/>
      <c r="S39" s="2"/>
      <c r="T39" s="2"/>
      <c r="U39" s="2"/>
      <c r="V39" s="2"/>
      <c r="W39" s="2"/>
      <c r="X39" s="2"/>
      <c r="Y39" s="2"/>
      <c r="Z39" s="2"/>
      <c r="AA39" s="2"/>
      <c r="AB39" s="286"/>
      <c r="AC39" s="37"/>
      <c r="AD39" s="1"/>
      <c r="AE39" s="1"/>
      <c r="AF39" s="1"/>
      <c r="AG39" s="1"/>
      <c r="AH39" s="1"/>
      <c r="AI39" s="6">
        <f t="shared" si="39"/>
        <v>0</v>
      </c>
      <c r="AJ39" s="94" t="str">
        <f>CONCATENATE(IF(I39&gt;I38," * "&amp;$C39&amp;" For age "&amp;$E$6&amp;" "&amp;$E$7&amp;" is more than "&amp;$C38&amp;""&amp;CHAR(10),""),IF(J39&gt;J38," * "&amp;$C39&amp;" For age "&amp;$E$6&amp;" "&amp;$F$7&amp;" is more than "&amp;$C38&amp;""&amp;CHAR(10),""),IF(K39&gt;K38," * "&amp;$C39&amp;" For age "&amp;$G$6&amp;" "&amp;$G$7&amp;" is more than "&amp;$C38&amp;""&amp;CHAR(10),""),IF(L39&gt;L38," * "&amp;$C39&amp;" For age "&amp;$G$6&amp;" "&amp;$H$7&amp;" is more than "&amp;$C38&amp;""&amp;CHAR(10),""),IF(M39&gt;M38," * "&amp;$C39&amp;" For age "&amp;$I$6&amp;" "&amp;$I$7&amp;" is more than "&amp;$C38&amp;""&amp;CHAR(10),""),IF(N39&gt;N38," * "&amp;$C39&amp;" For age "&amp;$I$6&amp;" "&amp;$J$7&amp;" is more than "&amp;$C38&amp;""&amp;CHAR(10),""),IF(O39&gt;O38," * "&amp;$C39&amp;" For age "&amp;$K$6&amp;" "&amp;$K$7&amp;" is more than "&amp;$C38&amp;""&amp;CHAR(10),""),IF(P39&gt;P38," * "&amp;$C39&amp;" For age "&amp;$K$6&amp;" "&amp;$L$7&amp;" is more than "&amp;$C38&amp;""&amp;CHAR(10),""),IF(Q39&gt;Q38," * "&amp;$C39&amp;" For age "&amp;$M$6&amp;" "&amp;$M$7&amp;" is more than "&amp;$C38&amp;""&amp;CHAR(10),""),IF(R39&gt;R38," * "&amp;$C39&amp;" For age "&amp;$M$6&amp;" "&amp;$N$7&amp;" is more than "&amp;$C38&amp;""&amp;CHAR(10),""),IF(S39&gt;S38," * "&amp;$C39&amp;" For age "&amp;$O$6&amp;" "&amp;$O$7&amp;" is more than "&amp;$C38&amp;""&amp;CHAR(10),""),IF(T39&gt;T38," * "&amp;$C39&amp;" For age "&amp;$O$6&amp;" "&amp;$P$7&amp;" is more than "&amp;$C38&amp;""&amp;CHAR(10),""),IF(U39&gt;U38," * "&amp;$C39&amp;" For age "&amp;$Q$6&amp;" "&amp;$Q$7&amp;" is more than "&amp;$C38&amp;""&amp;CHAR(10),""),IF(V39&gt;V38," * "&amp;$C39&amp;" For age "&amp;$Q$6&amp;" "&amp;$R$7&amp;" is more than "&amp;$C38&amp;""&amp;CHAR(10),""),IF(W39&gt;W38," * "&amp;$C39&amp;" For age "&amp;$S$6&amp;" "&amp;$S$7&amp;" is more than "&amp;$C38&amp;""&amp;CHAR(10),""),IF(X39&gt;X38," * "&amp;$C39&amp;" For age "&amp;$S$6&amp;" "&amp;$T$7&amp;" is more than "&amp;$C38&amp;""&amp;CHAR(10),""),IF(Y39&gt;Y38," * "&amp;$C39&amp;" For age "&amp;$U$6&amp;" "&amp;$U$7&amp;" is more than "&amp;$C38&amp;""&amp;CHAR(10),""),IF(Z39&gt;Z38," * "&amp;$C39&amp;" For age "&amp;$U$6&amp;" "&amp;$V$7&amp;" is more than "&amp;$C38&amp;""&amp;CHAR(10),""),IF(AA39&gt;AA38," * "&amp;$C39&amp;" For age "&amp;$W$6&amp;" "&amp;$W$7&amp;" is more than "&amp;$C38&amp;""&amp;CHAR(10),""),IF(AB39&gt;AB38," * "&amp;$C39&amp;" For age "&amp;$W$6&amp;" "&amp;$X$7&amp;" is more than "&amp;$C38&amp;""&amp;CHAR(10),""),IF(AC39&gt;AC38," * "&amp;$C39&amp;" For age "&amp;$Y$6&amp;" "&amp;$Y$7&amp;" is more than "&amp;$C38&amp;""&amp;CHAR(10),""),IF(AD39&gt;AD38," * "&amp;$C39&amp;" For age "&amp;$Y$6&amp;" "&amp;$Z$7&amp;" is more than "&amp;$C38&amp;""&amp;CHAR(10),""),IF(AE39&gt;AE38," * "&amp;$C39&amp;" For age "&amp;$AA$6&amp;" "&amp;$AA$7&amp;" is more than "&amp;$C38&amp;""&amp;CHAR(10),""),IF(AF39&gt;AF38," * "&amp;$C39&amp;" For age "&amp;$AA$6&amp;" "&amp;$AB$7&amp;" is more than "&amp;$C38&amp;""&amp;CHAR(10),""))</f>
        <v/>
      </c>
      <c r="AK39" s="440"/>
    </row>
    <row r="40" spans="2:37" ht="25.5" x14ac:dyDescent="0.45">
      <c r="B40" s="463"/>
      <c r="C40" s="272" t="s">
        <v>637</v>
      </c>
      <c r="D40" s="281" t="s">
        <v>66</v>
      </c>
      <c r="E40" s="82"/>
      <c r="F40" s="27"/>
      <c r="G40" s="27"/>
      <c r="H40" s="27"/>
      <c r="I40" s="27"/>
      <c r="J40" s="27"/>
      <c r="K40" s="27"/>
      <c r="L40" s="27"/>
      <c r="M40" s="2"/>
      <c r="N40" s="2"/>
      <c r="O40" s="2"/>
      <c r="P40" s="2"/>
      <c r="Q40" s="2"/>
      <c r="R40" s="2"/>
      <c r="S40" s="2"/>
      <c r="T40" s="2"/>
      <c r="U40" s="2"/>
      <c r="V40" s="2"/>
      <c r="W40" s="2"/>
      <c r="X40" s="2"/>
      <c r="Y40" s="2"/>
      <c r="Z40" s="2"/>
      <c r="AA40" s="2"/>
      <c r="AB40" s="286"/>
      <c r="AC40" s="37"/>
      <c r="AD40" s="1"/>
      <c r="AE40" s="1"/>
      <c r="AF40" s="1"/>
      <c r="AG40" s="1"/>
      <c r="AH40" s="1"/>
      <c r="AI40" s="6">
        <f t="shared" si="39"/>
        <v>0</v>
      </c>
      <c r="AJ40" s="94" t="str">
        <f>CONCATENATE(IF(E44+E40+E39&gt;E33," * "&amp;$C44&amp;" plus "&amp;$C40&amp;" plus "&amp;$C39&amp;" For age "&amp;$E$6&amp;" "&amp;$E$7&amp;" is more than "&amp;$C33&amp;""&amp;CHAR(10),""),IF(F44+F40+F39&gt;F33," * "&amp;$C44&amp;" plus "&amp;$C40&amp;" plus "&amp;$C39&amp;" For age "&amp;$E$6&amp;" "&amp;$F$7&amp;" is more than "&amp;$C33&amp;""&amp;CHAR(10),""),IF(G44+G40+G39&gt;G33," * "&amp;$C44&amp;" plus "&amp;$C40&amp;" plus "&amp;$C39&amp;" For age "&amp;$G$6&amp;" "&amp;$G$7&amp;" is more than "&amp;$C33&amp;""&amp;CHAR(10),""),IF(H44+H40+H39&gt;H33," * "&amp;$C44&amp;" plus "&amp;$C40&amp;" plus "&amp;$C39&amp;" For age "&amp;$G$6&amp;" "&amp;$H$7&amp;" is more than "&amp;$C33&amp;""&amp;CHAR(10),""),IF(I44+I40+I39&gt;I33," * "&amp;$C44&amp;" plus "&amp;$C40&amp;" plus "&amp;$C39&amp;" For age "&amp;$I$6&amp;" "&amp;$I$7&amp;" is more than "&amp;$C33&amp;""&amp;CHAR(10),""),IF(J44+J40+J39&gt;J33," * "&amp;$C44&amp;" plus "&amp;$C40&amp;" plus "&amp;$C39&amp;" For age "&amp;$I$6&amp;" "&amp;$J$7&amp;" is more than "&amp;$C33&amp;""&amp;CHAR(10),""),IF(K44+K40+K39&gt;K33," * "&amp;$C44&amp;" plus "&amp;$C40&amp;" plus "&amp;$C39&amp;" For age "&amp;$K$6&amp;" "&amp;$K$7&amp;" is more than "&amp;$C33&amp;""&amp;CHAR(10),""),IF(L44+L40+L39&gt;L33," * "&amp;$C44&amp;" plus "&amp;$C40&amp;" plus "&amp;$C39&amp;" For age "&amp;$K$6&amp;" "&amp;$L$7&amp;" is more than "&amp;$C33&amp;""&amp;CHAR(10),""),IF(M44+M40+M39&gt;M33," * "&amp;$C44&amp;" plus "&amp;$C40&amp;" plus "&amp;$C39&amp;" For age "&amp;$M$6&amp;" "&amp;$M$7&amp;" is more than "&amp;$C33&amp;""&amp;CHAR(10),""),IF(N44+N40+N39&gt;N33," * "&amp;$C44&amp;" plus "&amp;$C40&amp;" plus "&amp;$C39&amp;" For age "&amp;$M$6&amp;" "&amp;$N$7&amp;" is more than "&amp;$C33&amp;""&amp;CHAR(10),""),IF(O44+O40+O39&gt;O33," * "&amp;$C44&amp;" plus "&amp;$C40&amp;" plus "&amp;$C39&amp;" For age "&amp;$O$6&amp;" "&amp;$O$7&amp;" is more than "&amp;$C33&amp;""&amp;CHAR(10),""),IF(P44+P40+P39&gt;P33," * "&amp;$C44&amp;" plus "&amp;$C40&amp;" plus "&amp;$C39&amp;" For age "&amp;$O$6&amp;" "&amp;$P$7&amp;" is more than "&amp;$C33&amp;""&amp;CHAR(10),""),IF(Q44+Q40+Q39&gt;Q33," * "&amp;$C44&amp;" plus "&amp;$C40&amp;" plus "&amp;$C39&amp;" For age "&amp;$Q$6&amp;" "&amp;$Q$7&amp;" is more than "&amp;$C33&amp;""&amp;CHAR(10),""),IF(R44+R40+R39&gt;R33," * "&amp;$C44&amp;" plus "&amp;$C40&amp;" plus "&amp;$C39&amp;" For age "&amp;$Q$6&amp;" "&amp;$R$7&amp;" is more than "&amp;$C33&amp;""&amp;CHAR(10),""),IF(S44+S40+S39&gt;S33," * "&amp;$C44&amp;" plus "&amp;$C40&amp;" plus "&amp;$C39&amp;" For age "&amp;$S$6&amp;" "&amp;$S$7&amp;" is more than "&amp;$C33&amp;""&amp;CHAR(10),""),IF(T44+T40+T39&gt;T33," * "&amp;$C44&amp;" plus "&amp;$C40&amp;" plus "&amp;$C39&amp;" For age "&amp;$S$6&amp;" "&amp;$T$7&amp;" is more than "&amp;$C33&amp;""&amp;CHAR(10),""),IF(U44+U40+U39&gt;U33," * "&amp;$C44&amp;" plus "&amp;$C40&amp;" plus "&amp;$C39&amp;" For age "&amp;$U$6&amp;" "&amp;$U$7&amp;" is more than "&amp;$C33&amp;""&amp;CHAR(10),""),IF(V44+V40+V39&gt;V33," * "&amp;$C44&amp;" plus "&amp;$C40&amp;" plus "&amp;$C39&amp;" For age "&amp;$U$6&amp;" "&amp;$V$7&amp;" is more than "&amp;$C33&amp;""&amp;CHAR(10),""),IF(W44+W40+W39&gt;W33," * "&amp;$C44&amp;" plus "&amp;$C40&amp;" plus "&amp;$C39&amp;" For age "&amp;$W$6&amp;" "&amp;$W$7&amp;" is more than "&amp;$C33&amp;""&amp;CHAR(10),""),IF(X44+X40+X39&gt;X33," * "&amp;$C44&amp;" plus "&amp;$C40&amp;" plus "&amp;$C39&amp;" For age "&amp;$W$6&amp;" "&amp;$X$7&amp;" is more than "&amp;$C33&amp;""&amp;CHAR(10),""),IF(Y44+Y40+Y39&gt;Y33," * "&amp;$C44&amp;" plus "&amp;$C40&amp;" plus "&amp;$C39&amp;" For age "&amp;$Y$6&amp;" "&amp;$Y$7&amp;" is more than "&amp;$C33&amp;""&amp;CHAR(10),""),IF(Z44+Z40+Z39&gt;Z33," * "&amp;$C44&amp;" plus "&amp;$C40&amp;" plus "&amp;$C39&amp;" For age "&amp;$Y$6&amp;" "&amp;$Z$7&amp;" is more than "&amp;$C33&amp;""&amp;CHAR(10),""),IF(AA44+AA40+AA39&gt;AA33," * "&amp;$C44&amp;" plus "&amp;$C40&amp;" plus "&amp;$C39&amp;" For age "&amp;$AA$6&amp;" "&amp;$AA$7&amp;" is more than "&amp;$C33&amp;""&amp;CHAR(10),""),IF(AB44+AB40+AB39&gt;AB33," * "&amp;$C44&amp;" plus "&amp;$C40&amp;" plus "&amp;$C39&amp;" For age "&amp;$AA$6&amp;" "&amp;$AB$7&amp;" is more than "&amp;$C33&amp;""&amp;CHAR(10),""))</f>
        <v/>
      </c>
      <c r="AK40" s="440"/>
    </row>
    <row r="41" spans="2:37" ht="25.5" x14ac:dyDescent="0.45">
      <c r="B41" s="463"/>
      <c r="C41" s="267" t="s">
        <v>638</v>
      </c>
      <c r="D41" s="281" t="s">
        <v>67</v>
      </c>
      <c r="E41" s="37"/>
      <c r="F41" s="1"/>
      <c r="G41" s="1"/>
      <c r="H41" s="1"/>
      <c r="I41" s="1"/>
      <c r="J41" s="1"/>
      <c r="K41" s="1"/>
      <c r="L41" s="1"/>
      <c r="M41" s="2"/>
      <c r="N41" s="2"/>
      <c r="O41" s="2"/>
      <c r="P41" s="2"/>
      <c r="Q41" s="2"/>
      <c r="R41" s="2"/>
      <c r="S41" s="2"/>
      <c r="T41" s="2"/>
      <c r="U41" s="2"/>
      <c r="V41" s="2"/>
      <c r="W41" s="2"/>
      <c r="X41" s="2"/>
      <c r="Y41" s="2"/>
      <c r="Z41" s="2"/>
      <c r="AA41" s="2"/>
      <c r="AB41" s="286"/>
      <c r="AC41" s="37"/>
      <c r="AD41" s="1"/>
      <c r="AE41" s="1"/>
      <c r="AF41" s="1"/>
      <c r="AG41" s="1"/>
      <c r="AH41" s="1"/>
      <c r="AI41" s="6">
        <f t="shared" ref="AI41:AI43" si="47">SUM(M41:AB41)</f>
        <v>0</v>
      </c>
      <c r="AJ41" s="94" t="str">
        <f>CONCATENATE(IF(I43&gt;I41," * "&amp;$C43&amp;" For age "&amp;$E$6&amp;" "&amp;$E$7&amp;" is more than "&amp;$C41&amp;""&amp;CHAR(10),""),IF(J43&gt;J41," * "&amp;$C43&amp;" For age "&amp;$E$6&amp;" "&amp;$F$7&amp;" is more than "&amp;$C41&amp;""&amp;CHAR(10),""),IF(K43&gt;K41," * "&amp;$C43&amp;" For age "&amp;$G$6&amp;" "&amp;$G$7&amp;" is more than "&amp;$C41&amp;""&amp;CHAR(10),""),IF(L43&gt;L41," * "&amp;$C43&amp;" For age "&amp;$G$6&amp;" "&amp;$H$7&amp;" is more than "&amp;$C41&amp;""&amp;CHAR(10),""),IF(M43&gt;M41," * "&amp;$C43&amp;" For age "&amp;$I$6&amp;" "&amp;$I$7&amp;" is more than "&amp;$C41&amp;""&amp;CHAR(10),""),IF(N43&gt;N41," * "&amp;$C43&amp;" For age "&amp;$I$6&amp;" "&amp;$J$7&amp;" is more than "&amp;$C41&amp;""&amp;CHAR(10),""),IF(O43&gt;O41," * "&amp;$C43&amp;" For age "&amp;$K$6&amp;" "&amp;$K$7&amp;" is more than "&amp;$C41&amp;""&amp;CHAR(10),""),IF(P43&gt;P41," * "&amp;$C43&amp;" For age "&amp;$K$6&amp;" "&amp;$L$7&amp;" is more than "&amp;$C41&amp;""&amp;CHAR(10),""),IF(Q43&gt;Q41," * "&amp;$C43&amp;" For age "&amp;$M$6&amp;" "&amp;$M$7&amp;" is more than "&amp;$C41&amp;""&amp;CHAR(10),""),IF(R43&gt;R41," * "&amp;$C43&amp;" For age "&amp;$M$6&amp;" "&amp;$N$7&amp;" is more than "&amp;$C41&amp;""&amp;CHAR(10),""),IF(S43&gt;S41," * "&amp;$C43&amp;" For age "&amp;$O$6&amp;" "&amp;$O$7&amp;" is more than "&amp;$C41&amp;""&amp;CHAR(10),""),IF(T43&gt;T41," * "&amp;$C43&amp;" For age "&amp;$O$6&amp;" "&amp;$P$7&amp;" is more than "&amp;$C41&amp;""&amp;CHAR(10),""),IF(U43&gt;U41," * "&amp;$C43&amp;" For age "&amp;$Q$6&amp;" "&amp;$Q$7&amp;" is more than "&amp;$C41&amp;""&amp;CHAR(10),""),IF(V43&gt;V41," * "&amp;$C43&amp;" For age "&amp;$Q$6&amp;" "&amp;$R$7&amp;" is more than "&amp;$C41&amp;""&amp;CHAR(10),""),IF(W43&gt;W41," * "&amp;$C43&amp;" For age "&amp;$S$6&amp;" "&amp;$S$7&amp;" is more than "&amp;$C41&amp;""&amp;CHAR(10),""),IF(X43&gt;X41," * "&amp;$C43&amp;" For age "&amp;$S$6&amp;" "&amp;$T$7&amp;" is more than "&amp;$C41&amp;""&amp;CHAR(10),""),IF(Y43&gt;Y41," * "&amp;$C43&amp;" For age "&amp;$U$6&amp;" "&amp;$U$7&amp;" is more than "&amp;$C41&amp;""&amp;CHAR(10),""),IF(Z43&gt;Z41," * "&amp;$C43&amp;" For age "&amp;$U$6&amp;" "&amp;$V$7&amp;" is more than "&amp;$C41&amp;""&amp;CHAR(10),""),IF(AA43&gt;AA41," * "&amp;$C43&amp;" For age "&amp;$W$6&amp;" "&amp;$W$7&amp;" is more than "&amp;$C41&amp;""&amp;CHAR(10),""),IF(AB43&gt;AB41," * "&amp;$C43&amp;" For age "&amp;$W$6&amp;" "&amp;$X$7&amp;" is more than "&amp;$C41&amp;""&amp;CHAR(10),""),IF(AC43&gt;AC41," * "&amp;$C43&amp;" For age "&amp;$Y$6&amp;" "&amp;$Y$7&amp;" is more than "&amp;$C41&amp;""&amp;CHAR(10),""),IF(AD43&gt;AD41," * "&amp;$C43&amp;" For age "&amp;$Y$6&amp;" "&amp;$Z$7&amp;" is more than "&amp;$C41&amp;""&amp;CHAR(10),""),IF(AE43&gt;AE41," * "&amp;$C43&amp;" For age "&amp;$AA$6&amp;" "&amp;$AA$7&amp;" is more than "&amp;$C41&amp;""&amp;CHAR(10),""),IF(AF43&gt;AF41," * "&amp;$C43&amp;" For age "&amp;$AA$6&amp;" "&amp;$AB$7&amp;" is more than "&amp;$C41&amp;""&amp;CHAR(10),""))</f>
        <v/>
      </c>
      <c r="AK41" s="440"/>
    </row>
    <row r="42" spans="2:37" ht="25.5" x14ac:dyDescent="0.45">
      <c r="B42" s="463"/>
      <c r="C42" s="267" t="s">
        <v>643</v>
      </c>
      <c r="D42" s="281" t="s">
        <v>68</v>
      </c>
      <c r="E42" s="37"/>
      <c r="F42" s="1"/>
      <c r="G42" s="1"/>
      <c r="H42" s="1"/>
      <c r="I42" s="1"/>
      <c r="J42" s="1"/>
      <c r="K42" s="1"/>
      <c r="L42" s="1"/>
      <c r="M42" s="2"/>
      <c r="N42" s="2"/>
      <c r="O42" s="2"/>
      <c r="P42" s="2"/>
      <c r="Q42" s="2"/>
      <c r="R42" s="2"/>
      <c r="S42" s="2"/>
      <c r="T42" s="2"/>
      <c r="U42" s="2"/>
      <c r="V42" s="2"/>
      <c r="W42" s="2"/>
      <c r="X42" s="2"/>
      <c r="Y42" s="2"/>
      <c r="Z42" s="2"/>
      <c r="AA42" s="2"/>
      <c r="AB42" s="286"/>
      <c r="AC42" s="37"/>
      <c r="AD42" s="1"/>
      <c r="AE42" s="1"/>
      <c r="AF42" s="1"/>
      <c r="AG42" s="1"/>
      <c r="AH42" s="1"/>
      <c r="AI42" s="6">
        <f t="shared" si="47"/>
        <v>0</v>
      </c>
      <c r="AJ42" s="94" t="str">
        <f>CONCATENATE(IF(E34+E35&gt;E33," * "&amp;$C34&amp;" plus "&amp;$C35&amp;"  For age "&amp;$E$6&amp;" "&amp;$E$7&amp;" is more than "&amp;$C33&amp;""&amp;CHAR(10),""),IF(F34+F35&gt;F33," * "&amp;$C34&amp;" plus "&amp;$C35&amp;"  For age "&amp;$E$6&amp;" "&amp;$F$7&amp;" is more than "&amp;$C33&amp;""&amp;CHAR(10),""),IF(G34+G35&gt;G33," * "&amp;$C34&amp;" plus "&amp;$C35&amp;"  For age "&amp;$G$6&amp;" "&amp;$G$7&amp;" is more than "&amp;$C33&amp;""&amp;CHAR(10),""),IF(H34+H35&gt;H33," * "&amp;$C34&amp;" plus "&amp;$C35&amp;"  For age "&amp;$G$6&amp;" "&amp;$H$7&amp;" is more than "&amp;$C33&amp;""&amp;CHAR(10),""),IF(I34+I35&gt;I33," * "&amp;$C34&amp;" plus "&amp;$C35&amp;"  For age "&amp;$I$6&amp;" "&amp;$I$7&amp;" is more than "&amp;$C33&amp;""&amp;CHAR(10),""),IF(J34+J35&gt;J33," * "&amp;$C34&amp;" plus "&amp;$C35&amp;"  For age "&amp;$I$6&amp;" "&amp;$J$7&amp;" is more than "&amp;$C33&amp;""&amp;CHAR(10),""),IF(K34+K35&gt;K33," * "&amp;$C34&amp;" plus "&amp;$C35&amp;"  For age "&amp;$K$6&amp;" "&amp;$K$7&amp;" is more than "&amp;$C33&amp;""&amp;CHAR(10),""),IF(L34+L35&gt;L33," * "&amp;$C34&amp;" plus "&amp;$C35&amp;"  For age "&amp;$K$6&amp;" "&amp;$L$7&amp;" is more than "&amp;$C33&amp;""&amp;CHAR(10),""),IF(M34+M35&gt;M33," * "&amp;$C34&amp;" plus "&amp;$C35&amp;"  For age "&amp;$M$6&amp;" "&amp;$M$7&amp;" is more than "&amp;$C33&amp;""&amp;CHAR(10),""),IF(N34+N35&gt;N33," * "&amp;$C34&amp;" plus "&amp;$C35&amp;"  For age "&amp;$M$6&amp;" "&amp;$N$7&amp;" is more than "&amp;$C33&amp;""&amp;CHAR(10),""),IF(O34+O35&gt;O33," * "&amp;$C34&amp;" plus "&amp;$C35&amp;"  For age "&amp;$O$6&amp;" "&amp;$O$7&amp;" is more than "&amp;$C33&amp;""&amp;CHAR(10),""),IF(P34+P35&gt;P33," * "&amp;$C34&amp;" plus "&amp;$C35&amp;"  For age "&amp;$O$6&amp;" "&amp;$P$7&amp;" is more than "&amp;$C33&amp;""&amp;CHAR(10),""),IF(Q34+Q35&gt;Q33," * "&amp;$C34&amp;" plus "&amp;$C35&amp;"  For age "&amp;$Q$6&amp;" "&amp;$Q$7&amp;" is more than "&amp;$C33&amp;""&amp;CHAR(10),""),IF(R34+R35&gt;R33," * "&amp;$C34&amp;" plus "&amp;$C35&amp;"  For age "&amp;$Q$6&amp;" "&amp;$R$7&amp;" is more than "&amp;$C33&amp;""&amp;CHAR(10),""),IF(S34+S35&gt;S33," * "&amp;$C34&amp;" plus "&amp;$C35&amp;"  For age "&amp;$S$6&amp;" "&amp;$S$7&amp;" is more than "&amp;$C33&amp;""&amp;CHAR(10),""),IF(T34+T35&gt;T33," * "&amp;$C34&amp;" plus "&amp;$C35&amp;"  For age "&amp;$S$6&amp;" "&amp;$T$7&amp;" is more than "&amp;$C33&amp;""&amp;CHAR(10),""),IF(U34+U35&gt;U33," * "&amp;$C34&amp;" plus "&amp;$C35&amp;"  For age "&amp;$U$6&amp;" "&amp;$U$7&amp;" is more than "&amp;$C33&amp;""&amp;CHAR(10),""),IF(V34+V35&gt;V33," * "&amp;$C34&amp;" plus "&amp;$C35&amp;"  For age "&amp;$U$6&amp;" "&amp;$V$7&amp;" is more than "&amp;$C33&amp;""&amp;CHAR(10),""),IF(W34+W35&gt;W33," * "&amp;$C34&amp;" plus "&amp;$C35&amp;"  For age "&amp;$W$6&amp;" "&amp;$W$7&amp;" is more than "&amp;$C33&amp;""&amp;CHAR(10),""),IF(X34+X35&gt;X33," * "&amp;$C34&amp;" plus "&amp;$C35&amp;"  For age "&amp;$W$6&amp;" "&amp;$X$7&amp;" is more than "&amp;$C33&amp;""&amp;CHAR(10),""),IF(Y34+Y35&gt;Y33," * "&amp;$C34&amp;" plus "&amp;$C35&amp;"  For age "&amp;$Y$6&amp;" "&amp;$Y$7&amp;" is more than "&amp;$C33&amp;""&amp;CHAR(10),""),IF(Z34+Z35&gt;Z33," * "&amp;$C34&amp;" plus "&amp;$C35&amp;"  For age "&amp;$Y$6&amp;" "&amp;$Z$7&amp;" is more than "&amp;$C33&amp;""&amp;CHAR(10),""),IF(AA34+AA35&gt;AA33," * "&amp;$C34&amp;" plus "&amp;$C35&amp;"  For age "&amp;$AA$6&amp;" "&amp;$AA$7&amp;" is more than "&amp;$C33&amp;""&amp;CHAR(10),""),IF(AB34+AB35&gt;AB33," * "&amp;$C34&amp;" plus "&amp;$C35&amp;"  For age "&amp;$AA$6&amp;" "&amp;$AB$7&amp;" is more than "&amp;$C33&amp;""&amp;CHAR(10),""))</f>
        <v/>
      </c>
      <c r="AK42" s="440"/>
    </row>
    <row r="43" spans="2:37" ht="25.5" x14ac:dyDescent="0.45">
      <c r="B43" s="463"/>
      <c r="C43" s="267" t="s">
        <v>639</v>
      </c>
      <c r="D43" s="281" t="s">
        <v>69</v>
      </c>
      <c r="E43" s="37"/>
      <c r="F43" s="1"/>
      <c r="G43" s="1"/>
      <c r="H43" s="1"/>
      <c r="I43" s="1"/>
      <c r="J43" s="1"/>
      <c r="K43" s="1"/>
      <c r="L43" s="1"/>
      <c r="M43" s="2"/>
      <c r="N43" s="2"/>
      <c r="O43" s="2"/>
      <c r="P43" s="2"/>
      <c r="Q43" s="2"/>
      <c r="R43" s="2"/>
      <c r="S43" s="2"/>
      <c r="T43" s="2"/>
      <c r="U43" s="2"/>
      <c r="V43" s="2"/>
      <c r="W43" s="2"/>
      <c r="X43" s="2"/>
      <c r="Y43" s="2"/>
      <c r="Z43" s="2"/>
      <c r="AA43" s="2"/>
      <c r="AB43" s="286"/>
      <c r="AC43" s="37"/>
      <c r="AD43" s="1"/>
      <c r="AE43" s="1"/>
      <c r="AF43" s="1"/>
      <c r="AG43" s="1"/>
      <c r="AH43" s="1"/>
      <c r="AI43" s="6">
        <f t="shared" si="47"/>
        <v>0</v>
      </c>
      <c r="AJ43" s="94" t="str">
        <f>CONCATENATE(IF(E39+E40&lt;&gt;E38," * "&amp;$C39&amp;" plus "&amp;$C40&amp;"  For age "&amp;$E$6&amp;" "&amp;$E$7&amp;" is not equal to "&amp;$C38&amp;""&amp;CHAR(14),""),IF(F39+F40&lt;&gt;F38," * "&amp;$C39&amp;" plus "&amp;$C40&amp;"  For age "&amp;$E$6&amp;" "&amp;$F$7&amp;" is not equal to "&amp;$C38&amp;""&amp;CHAR(14),""),IF(G39+G40&lt;&gt;G38," * "&amp;$C39&amp;" plus "&amp;$C40&amp;"  For age "&amp;$G$6&amp;" "&amp;$G$7&amp;" is not equal to "&amp;$C38&amp;""&amp;CHAR(14),""),IF(H39+H40&lt;&gt;H38," * "&amp;$C39&amp;" plus "&amp;$C40&amp;"  For age "&amp;$G$6&amp;" "&amp;$H$7&amp;" is not equal to "&amp;$C38&amp;""&amp;CHAR(14),""),IF(I39+I40&lt;&gt;I38," * "&amp;$C39&amp;" plus "&amp;$C40&amp;"  For age "&amp;$I$6&amp;" "&amp;$I$7&amp;" is not equal to "&amp;$C38&amp;""&amp;CHAR(14),""),IF(J39+J40&lt;&gt;J38," * "&amp;$C39&amp;" plus "&amp;$C40&amp;"  For age "&amp;$I$6&amp;" "&amp;$J$7&amp;" is not equal to "&amp;$C38&amp;""&amp;CHAR(14),""),IF(K39+K40&lt;&gt;K38," * "&amp;$C39&amp;" plus "&amp;$C40&amp;"  For age "&amp;$K$6&amp;" "&amp;$K$7&amp;" is not equal to "&amp;$C38&amp;""&amp;CHAR(14),""),IF(L39+L40&lt;&gt;L38," * "&amp;$C39&amp;" plus "&amp;$C40&amp;"  For age "&amp;$K$6&amp;" "&amp;$L$7&amp;" is not equal to "&amp;$C38&amp;""&amp;CHAR(14),""),IF(M39+M40&lt;&gt;M38," * "&amp;$C39&amp;" plus "&amp;$C40&amp;"  For age "&amp;$M$6&amp;" "&amp;$M$7&amp;" is not equal to "&amp;$C38&amp;""&amp;CHAR(14),""),IF(N39+N40&lt;&gt;N38," * "&amp;$C39&amp;" plus "&amp;$C40&amp;"  For age "&amp;$M$6&amp;" "&amp;$N$7&amp;" is not equal to "&amp;$C38&amp;""&amp;CHAR(14),""),IF(O39+O40&lt;&gt;O38," * "&amp;$C39&amp;" plus "&amp;$C40&amp;"  For age "&amp;$O$6&amp;" "&amp;$O$7&amp;" is not equal to "&amp;$C38&amp;""&amp;CHAR(14),""),IF(P39+P40&lt;&gt;P38," * "&amp;$C39&amp;" plus "&amp;$C40&amp;"  For age "&amp;$O$6&amp;" "&amp;$P$7&amp;" is not equal to "&amp;$C38&amp;""&amp;CHAR(14),""),IF(Q39+Q40&lt;&gt;Q38," * "&amp;$C39&amp;" plus "&amp;$C40&amp;"  For age "&amp;$Q$6&amp;" "&amp;$Q$7&amp;" is not equal to "&amp;$C38&amp;""&amp;CHAR(14),""),IF(R39+R40&lt;&gt;R38," * "&amp;$C39&amp;" plus "&amp;$C40&amp;"  For age "&amp;$Q$6&amp;" "&amp;$R$7&amp;" is not equal to "&amp;$C38&amp;""&amp;CHAR(14),""),IF(S39+S40&lt;&gt;S38," * "&amp;$C39&amp;" plus "&amp;$C40&amp;"  For age "&amp;$S$6&amp;" "&amp;$S$7&amp;" is not equal to "&amp;$C38&amp;""&amp;CHAR(14),""),IF(T39+T40&lt;&gt;T38," * "&amp;$C39&amp;" plus "&amp;$C40&amp;"  For age "&amp;$S$6&amp;" "&amp;$T$7&amp;" is not equal to "&amp;$C38&amp;""&amp;CHAR(14),""),IF(U39+U40&lt;&gt;U38," * "&amp;$C39&amp;" plus "&amp;$C40&amp;"  For age "&amp;$U$6&amp;" "&amp;$U$7&amp;" is not equal to "&amp;$C38&amp;""&amp;CHAR(14),""),IF(V39+V40&lt;&gt;V38," * "&amp;$C39&amp;" plus "&amp;$C40&amp;"  For age "&amp;$U$6&amp;" "&amp;$V$7&amp;" is not equal to "&amp;$C38&amp;""&amp;CHAR(14),""),IF(W39+W40&lt;&gt;W38," * "&amp;$C39&amp;" plus "&amp;$C40&amp;"  For age "&amp;$W$6&amp;" "&amp;$W$7&amp;" is not equal to "&amp;$C38&amp;""&amp;CHAR(14),""),IF(X39+X40&lt;&gt;X38," * "&amp;$C39&amp;" plus "&amp;$C40&amp;"  For age "&amp;$W$6&amp;" "&amp;$X$7&amp;" is not equal to "&amp;$C38&amp;""&amp;CHAR(14),""),IF(Y39+Y40&lt;&gt;Y38," * "&amp;$C39&amp;" plus "&amp;$C40&amp;"  For age "&amp;$Y$6&amp;" "&amp;$Y$7&amp;" is not equal to "&amp;$C38&amp;""&amp;CHAR(14),""),IF(Z39+Z40&lt;&gt;Z38," * "&amp;$C39&amp;" plus "&amp;$C40&amp;"  For age "&amp;$Y$6&amp;" "&amp;$Z$7&amp;" is not equal to "&amp;$C38&amp;""&amp;CHAR(14),""),IF(AA39+AA40&lt;&gt;AA38," * "&amp;$C39&amp;" plus "&amp;$C40&amp;"  For age "&amp;$AA$6&amp;" "&amp;$AA$7&amp;" is not equal to "&amp;$C38&amp;""&amp;CHAR(14),""),IF(AB39+AB40&lt;&gt;AB38," * "&amp;$C39&amp;" plus "&amp;$C40&amp;"  For age "&amp;$AA$6&amp;" "&amp;$AB$7&amp;" is not equal to "&amp;$C38&amp;""&amp;CHAR(14),""))</f>
        <v/>
      </c>
      <c r="AK43" s="440"/>
    </row>
    <row r="44" spans="2:37" ht="25.9" thickBot="1" x14ac:dyDescent="0.5">
      <c r="B44" s="463"/>
      <c r="C44" s="267" t="s">
        <v>644</v>
      </c>
      <c r="D44" s="281" t="s">
        <v>70</v>
      </c>
      <c r="E44" s="37"/>
      <c r="F44" s="1"/>
      <c r="G44" s="1"/>
      <c r="H44" s="1"/>
      <c r="I44" s="1"/>
      <c r="J44" s="1"/>
      <c r="K44" s="1"/>
      <c r="L44" s="1"/>
      <c r="M44" s="2"/>
      <c r="N44" s="2"/>
      <c r="O44" s="2"/>
      <c r="P44" s="2"/>
      <c r="Q44" s="2"/>
      <c r="R44" s="2"/>
      <c r="S44" s="2"/>
      <c r="T44" s="2"/>
      <c r="U44" s="2"/>
      <c r="V44" s="2"/>
      <c r="W44" s="2"/>
      <c r="X44" s="2"/>
      <c r="Y44" s="2"/>
      <c r="Z44" s="2"/>
      <c r="AA44" s="2"/>
      <c r="AB44" s="286"/>
      <c r="AC44" s="37"/>
      <c r="AD44" s="1"/>
      <c r="AE44" s="1"/>
      <c r="AF44" s="1"/>
      <c r="AG44" s="1"/>
      <c r="AH44" s="1"/>
      <c r="AI44" s="6">
        <f t="shared" ref="AI44:AI45" si="48">SUM(M44:AB44)</f>
        <v>0</v>
      </c>
      <c r="AJ44" s="94"/>
      <c r="AK44" s="440"/>
    </row>
    <row r="45" spans="2:37" ht="25.9" hidden="1" customHeight="1" thickBot="1" x14ac:dyDescent="0.5">
      <c r="B45" s="464"/>
      <c r="C45" s="269" t="s">
        <v>848</v>
      </c>
      <c r="D45" s="283" t="s">
        <v>71</v>
      </c>
      <c r="E45" s="38"/>
      <c r="F45" s="8"/>
      <c r="G45" s="8"/>
      <c r="H45" s="8"/>
      <c r="I45" s="8"/>
      <c r="J45" s="8"/>
      <c r="K45" s="8"/>
      <c r="L45" s="8"/>
      <c r="M45" s="9"/>
      <c r="N45" s="9"/>
      <c r="O45" s="9"/>
      <c r="P45" s="9"/>
      <c r="Q45" s="9"/>
      <c r="R45" s="9"/>
      <c r="S45" s="9"/>
      <c r="T45" s="9"/>
      <c r="U45" s="9"/>
      <c r="V45" s="9"/>
      <c r="W45" s="9"/>
      <c r="X45" s="9"/>
      <c r="Y45" s="9"/>
      <c r="Z45" s="9"/>
      <c r="AA45" s="9"/>
      <c r="AB45" s="287"/>
      <c r="AC45" s="38"/>
      <c r="AD45" s="8"/>
      <c r="AE45" s="8"/>
      <c r="AF45" s="8"/>
      <c r="AG45" s="8"/>
      <c r="AH45" s="8"/>
      <c r="AI45" s="10">
        <f t="shared" si="48"/>
        <v>0</v>
      </c>
      <c r="AJ45" s="94"/>
      <c r="AK45" s="440"/>
    </row>
    <row r="46" spans="2:37" ht="25.5" x14ac:dyDescent="0.45">
      <c r="B46" s="422" t="s">
        <v>87</v>
      </c>
      <c r="C46" s="263" t="s">
        <v>645</v>
      </c>
      <c r="D46" s="280" t="s">
        <v>72</v>
      </c>
      <c r="E46" s="80"/>
      <c r="F46" s="23"/>
      <c r="G46" s="23"/>
      <c r="H46" s="23"/>
      <c r="I46" s="23"/>
      <c r="J46" s="23"/>
      <c r="K46" s="23"/>
      <c r="L46" s="23"/>
      <c r="M46" s="24"/>
      <c r="N46" s="24"/>
      <c r="O46" s="24"/>
      <c r="P46" s="24"/>
      <c r="Q46" s="24"/>
      <c r="R46" s="24"/>
      <c r="S46" s="24"/>
      <c r="T46" s="24"/>
      <c r="U46" s="24"/>
      <c r="V46" s="24"/>
      <c r="W46" s="24"/>
      <c r="X46" s="24"/>
      <c r="Y46" s="24"/>
      <c r="Z46" s="24"/>
      <c r="AA46" s="24"/>
      <c r="AB46" s="285"/>
      <c r="AC46" s="81"/>
      <c r="AD46" s="20"/>
      <c r="AE46" s="20"/>
      <c r="AF46" s="20"/>
      <c r="AG46" s="20"/>
      <c r="AH46" s="20"/>
      <c r="AI46" s="22">
        <f t="shared" ref="AI46:AI53" si="49">SUM(M46:AB46)</f>
        <v>0</v>
      </c>
      <c r="AJ46" s="274"/>
      <c r="AK46" s="440"/>
    </row>
    <row r="47" spans="2:37" ht="25.5" x14ac:dyDescent="0.45">
      <c r="B47" s="423"/>
      <c r="C47" s="264" t="s">
        <v>646</v>
      </c>
      <c r="D47" s="281" t="s">
        <v>73</v>
      </c>
      <c r="E47" s="37"/>
      <c r="F47" s="1"/>
      <c r="G47" s="1"/>
      <c r="H47" s="1"/>
      <c r="I47" s="1"/>
      <c r="J47" s="1"/>
      <c r="K47" s="1"/>
      <c r="L47" s="1"/>
      <c r="M47" s="2"/>
      <c r="N47" s="2"/>
      <c r="O47" s="2"/>
      <c r="P47" s="2"/>
      <c r="Q47" s="2"/>
      <c r="R47" s="2"/>
      <c r="S47" s="2"/>
      <c r="T47" s="2"/>
      <c r="U47" s="2"/>
      <c r="V47" s="2"/>
      <c r="W47" s="2"/>
      <c r="X47" s="2"/>
      <c r="Y47" s="2"/>
      <c r="Z47" s="2"/>
      <c r="AA47" s="2"/>
      <c r="AB47" s="286"/>
      <c r="AC47" s="37"/>
      <c r="AD47" s="1"/>
      <c r="AE47" s="1"/>
      <c r="AF47" s="1"/>
      <c r="AG47" s="1"/>
      <c r="AH47" s="1"/>
      <c r="AI47" s="6">
        <f t="shared" si="49"/>
        <v>0</v>
      </c>
      <c r="AJ47" s="274"/>
      <c r="AK47" s="440"/>
    </row>
    <row r="48" spans="2:37" ht="25.5" x14ac:dyDescent="0.45">
      <c r="B48" s="423"/>
      <c r="C48" s="264" t="s">
        <v>647</v>
      </c>
      <c r="D48" s="281" t="s">
        <v>74</v>
      </c>
      <c r="E48" s="37"/>
      <c r="F48" s="1"/>
      <c r="G48" s="1"/>
      <c r="H48" s="1"/>
      <c r="I48" s="1"/>
      <c r="J48" s="1"/>
      <c r="K48" s="1"/>
      <c r="L48" s="1"/>
      <c r="M48" s="2"/>
      <c r="N48" s="2"/>
      <c r="O48" s="2"/>
      <c r="P48" s="2"/>
      <c r="Q48" s="2"/>
      <c r="R48" s="2"/>
      <c r="S48" s="2"/>
      <c r="T48" s="2"/>
      <c r="U48" s="2"/>
      <c r="V48" s="2"/>
      <c r="W48" s="2"/>
      <c r="X48" s="2"/>
      <c r="Y48" s="2"/>
      <c r="Z48" s="2"/>
      <c r="AA48" s="2"/>
      <c r="AB48" s="286"/>
      <c r="AC48" s="37"/>
      <c r="AD48" s="1"/>
      <c r="AE48" s="1"/>
      <c r="AF48" s="1"/>
      <c r="AG48" s="1"/>
      <c r="AH48" s="1"/>
      <c r="AI48" s="6">
        <f t="shared" si="49"/>
        <v>0</v>
      </c>
      <c r="AJ48" s="274"/>
      <c r="AK48" s="440"/>
    </row>
    <row r="49" spans="2:37" ht="25.5" x14ac:dyDescent="0.45">
      <c r="B49" s="423"/>
      <c r="C49" s="264" t="s">
        <v>648</v>
      </c>
      <c r="D49" s="281" t="s">
        <v>75</v>
      </c>
      <c r="E49" s="37"/>
      <c r="F49" s="1"/>
      <c r="G49" s="1"/>
      <c r="H49" s="1"/>
      <c r="I49" s="1"/>
      <c r="J49" s="1"/>
      <c r="K49" s="1"/>
      <c r="L49" s="1"/>
      <c r="M49" s="2"/>
      <c r="N49" s="2"/>
      <c r="O49" s="2"/>
      <c r="P49" s="2"/>
      <c r="Q49" s="2"/>
      <c r="R49" s="2"/>
      <c r="S49" s="2"/>
      <c r="T49" s="2"/>
      <c r="U49" s="2"/>
      <c r="V49" s="2"/>
      <c r="W49" s="2"/>
      <c r="X49" s="2"/>
      <c r="Y49" s="2"/>
      <c r="Z49" s="2"/>
      <c r="AA49" s="2"/>
      <c r="AB49" s="286"/>
      <c r="AC49" s="37"/>
      <c r="AD49" s="1"/>
      <c r="AE49" s="1"/>
      <c r="AF49" s="1"/>
      <c r="AG49" s="1"/>
      <c r="AH49" s="1"/>
      <c r="AI49" s="6">
        <f t="shared" si="49"/>
        <v>0</v>
      </c>
      <c r="AJ49" s="274"/>
      <c r="AK49" s="440"/>
    </row>
    <row r="50" spans="2:37" ht="25.5" x14ac:dyDescent="0.45">
      <c r="B50" s="423"/>
      <c r="C50" s="264" t="s">
        <v>649</v>
      </c>
      <c r="D50" s="281" t="s">
        <v>76</v>
      </c>
      <c r="E50" s="37"/>
      <c r="F50" s="1"/>
      <c r="G50" s="1"/>
      <c r="H50" s="1"/>
      <c r="I50" s="1"/>
      <c r="J50" s="1"/>
      <c r="K50" s="1"/>
      <c r="L50" s="1"/>
      <c r="M50" s="2"/>
      <c r="N50" s="2"/>
      <c r="O50" s="2"/>
      <c r="P50" s="2"/>
      <c r="Q50" s="2"/>
      <c r="R50" s="2"/>
      <c r="S50" s="2"/>
      <c r="T50" s="2"/>
      <c r="U50" s="2"/>
      <c r="V50" s="2"/>
      <c r="W50" s="2"/>
      <c r="X50" s="2"/>
      <c r="Y50" s="2"/>
      <c r="Z50" s="2"/>
      <c r="AA50" s="2"/>
      <c r="AB50" s="286"/>
      <c r="AC50" s="37"/>
      <c r="AD50" s="1"/>
      <c r="AE50" s="1"/>
      <c r="AF50" s="1"/>
      <c r="AG50" s="1"/>
      <c r="AH50" s="1"/>
      <c r="AI50" s="6">
        <f t="shared" si="49"/>
        <v>0</v>
      </c>
      <c r="AJ50" s="274"/>
      <c r="AK50" s="440"/>
    </row>
    <row r="51" spans="2:37" ht="25.5" x14ac:dyDescent="0.45">
      <c r="B51" s="423"/>
      <c r="C51" s="264" t="s">
        <v>650</v>
      </c>
      <c r="D51" s="281" t="s">
        <v>77</v>
      </c>
      <c r="E51" s="37"/>
      <c r="F51" s="1"/>
      <c r="G51" s="1"/>
      <c r="H51" s="1"/>
      <c r="I51" s="1"/>
      <c r="J51" s="1"/>
      <c r="K51" s="1"/>
      <c r="L51" s="1"/>
      <c r="M51" s="2"/>
      <c r="N51" s="2"/>
      <c r="O51" s="2"/>
      <c r="P51" s="2"/>
      <c r="Q51" s="2"/>
      <c r="R51" s="2"/>
      <c r="S51" s="2"/>
      <c r="T51" s="2"/>
      <c r="U51" s="2"/>
      <c r="V51" s="2"/>
      <c r="W51" s="2"/>
      <c r="X51" s="2"/>
      <c r="Y51" s="2"/>
      <c r="Z51" s="2"/>
      <c r="AA51" s="2"/>
      <c r="AB51" s="286"/>
      <c r="AC51" s="37"/>
      <c r="AD51" s="1"/>
      <c r="AE51" s="1"/>
      <c r="AF51" s="1"/>
      <c r="AG51" s="1"/>
      <c r="AH51" s="1"/>
      <c r="AI51" s="6">
        <f t="shared" si="49"/>
        <v>0</v>
      </c>
      <c r="AJ51" s="274"/>
      <c r="AK51" s="440"/>
    </row>
    <row r="52" spans="2:37" ht="25.5" x14ac:dyDescent="0.45">
      <c r="B52" s="423"/>
      <c r="C52" s="264" t="s">
        <v>651</v>
      </c>
      <c r="D52" s="281" t="s">
        <v>78</v>
      </c>
      <c r="E52" s="37"/>
      <c r="F52" s="1"/>
      <c r="G52" s="1"/>
      <c r="H52" s="1"/>
      <c r="I52" s="1"/>
      <c r="J52" s="1"/>
      <c r="K52" s="1"/>
      <c r="L52" s="1"/>
      <c r="M52" s="2"/>
      <c r="N52" s="2"/>
      <c r="O52" s="2"/>
      <c r="P52" s="2"/>
      <c r="Q52" s="2"/>
      <c r="R52" s="2"/>
      <c r="S52" s="2"/>
      <c r="T52" s="2"/>
      <c r="U52" s="2"/>
      <c r="V52" s="2"/>
      <c r="W52" s="2"/>
      <c r="X52" s="2"/>
      <c r="Y52" s="2"/>
      <c r="Z52" s="2"/>
      <c r="AA52" s="2"/>
      <c r="AB52" s="286"/>
      <c r="AC52" s="37"/>
      <c r="AD52" s="1"/>
      <c r="AE52" s="1"/>
      <c r="AF52" s="1"/>
      <c r="AG52" s="1"/>
      <c r="AH52" s="1"/>
      <c r="AI52" s="6">
        <f t="shared" si="49"/>
        <v>0</v>
      </c>
      <c r="AJ52" s="274"/>
      <c r="AK52" s="440"/>
    </row>
    <row r="53" spans="2:37" ht="25.9" thickBot="1" x14ac:dyDescent="0.5">
      <c r="B53" s="424"/>
      <c r="C53" s="265" t="s">
        <v>652</v>
      </c>
      <c r="D53" s="283" t="s">
        <v>79</v>
      </c>
      <c r="E53" s="38"/>
      <c r="F53" s="8"/>
      <c r="G53" s="8"/>
      <c r="H53" s="8"/>
      <c r="I53" s="8"/>
      <c r="J53" s="8"/>
      <c r="K53" s="8"/>
      <c r="L53" s="8"/>
      <c r="M53" s="202">
        <f>M42-SUM(M46:M52)</f>
        <v>0</v>
      </c>
      <c r="N53" s="202">
        <f t="shared" ref="N53" si="50">N42-SUM(N46:N52)</f>
        <v>0</v>
      </c>
      <c r="O53" s="202">
        <f t="shared" ref="O53" si="51">O42-SUM(O46:O52)</f>
        <v>0</v>
      </c>
      <c r="P53" s="202">
        <f t="shared" ref="P53" si="52">P42-SUM(P46:P52)</f>
        <v>0</v>
      </c>
      <c r="Q53" s="202">
        <f t="shared" ref="Q53" si="53">Q42-SUM(Q46:Q52)</f>
        <v>0</v>
      </c>
      <c r="R53" s="202">
        <f t="shared" ref="R53" si="54">R42-SUM(R46:R52)</f>
        <v>0</v>
      </c>
      <c r="S53" s="202">
        <f t="shared" ref="S53" si="55">S42-SUM(S46:S52)</f>
        <v>0</v>
      </c>
      <c r="T53" s="202">
        <f t="shared" ref="T53" si="56">T42-SUM(T46:T52)</f>
        <v>0</v>
      </c>
      <c r="U53" s="202">
        <f t="shared" ref="U53" si="57">U42-SUM(U46:U52)</f>
        <v>0</v>
      </c>
      <c r="V53" s="202">
        <f t="shared" ref="V53" si="58">V42-SUM(V46:V52)</f>
        <v>0</v>
      </c>
      <c r="W53" s="202">
        <f t="shared" ref="W53" si="59">W42-SUM(W46:W52)</f>
        <v>0</v>
      </c>
      <c r="X53" s="202">
        <f t="shared" ref="X53" si="60">X42-SUM(X46:X52)</f>
        <v>0</v>
      </c>
      <c r="Y53" s="202">
        <f t="shared" ref="Y53" si="61">Y42-SUM(Y46:Y52)</f>
        <v>0</v>
      </c>
      <c r="Z53" s="202">
        <f t="shared" ref="Z53" si="62">Z42-SUM(Z46:Z52)</f>
        <v>0</v>
      </c>
      <c r="AA53" s="202">
        <f t="shared" ref="AA53" si="63">AA42-SUM(AA46:AA52)</f>
        <v>0</v>
      </c>
      <c r="AB53" s="289">
        <f t="shared" ref="AB53" si="64">AB42-SUM(AB46:AB52)</f>
        <v>0</v>
      </c>
      <c r="AC53" s="288">
        <f t="shared" ref="AC53:AH53" si="65">AC40-SUM(AC46:AC52)</f>
        <v>0</v>
      </c>
      <c r="AD53" s="11">
        <f t="shared" si="65"/>
        <v>0</v>
      </c>
      <c r="AE53" s="11">
        <f t="shared" si="65"/>
        <v>0</v>
      </c>
      <c r="AF53" s="11">
        <f t="shared" si="65"/>
        <v>0</v>
      </c>
      <c r="AG53" s="11">
        <f t="shared" si="65"/>
        <v>0</v>
      </c>
      <c r="AH53" s="11">
        <f t="shared" si="65"/>
        <v>0</v>
      </c>
      <c r="AI53" s="10">
        <f t="shared" si="49"/>
        <v>0</v>
      </c>
      <c r="AJ53" s="275" t="str">
        <f>IF(COUNTIF(M53:AB53,"&lt;0")&gt;0,"Ensure that "&amp;C42&amp;" is equal to sum of "&amp;B46&amp;"  "&amp;" "&amp;CHAR(10),"")</f>
        <v/>
      </c>
      <c r="AK53" s="441"/>
    </row>
    <row r="54" spans="2:37" ht="36" customHeight="1" thickBot="1" x14ac:dyDescent="0.5">
      <c r="B54" s="430" t="s">
        <v>37</v>
      </c>
      <c r="C54" s="431"/>
      <c r="D54" s="431"/>
      <c r="E54" s="431"/>
      <c r="F54" s="431"/>
      <c r="G54" s="431"/>
      <c r="H54" s="431"/>
      <c r="I54" s="431"/>
      <c r="J54" s="431"/>
      <c r="K54" s="431"/>
      <c r="L54" s="431"/>
      <c r="M54" s="431"/>
      <c r="N54" s="431"/>
      <c r="O54" s="431"/>
      <c r="P54" s="431"/>
      <c r="Q54" s="431"/>
      <c r="R54" s="431"/>
      <c r="S54" s="431"/>
      <c r="T54" s="431"/>
      <c r="U54" s="431"/>
      <c r="V54" s="431"/>
      <c r="W54" s="431"/>
      <c r="X54" s="431"/>
      <c r="Y54" s="431"/>
      <c r="Z54" s="431"/>
      <c r="AA54" s="431"/>
      <c r="AB54" s="431"/>
      <c r="AC54" s="431"/>
      <c r="AD54" s="431"/>
      <c r="AE54" s="431"/>
      <c r="AF54" s="431"/>
      <c r="AG54" s="431"/>
      <c r="AH54" s="431"/>
      <c r="AI54" s="432"/>
      <c r="AJ54" s="33"/>
      <c r="AK54" s="34"/>
    </row>
    <row r="55" spans="2:37" ht="28.5" x14ac:dyDescent="0.45">
      <c r="B55" s="433" t="s">
        <v>6</v>
      </c>
      <c r="C55" s="434" t="s">
        <v>7</v>
      </c>
      <c r="D55" s="435" t="s">
        <v>8</v>
      </c>
      <c r="E55" s="421" t="s">
        <v>9</v>
      </c>
      <c r="F55" s="421"/>
      <c r="G55" s="421" t="s">
        <v>10</v>
      </c>
      <c r="H55" s="421"/>
      <c r="I55" s="421" t="s">
        <v>11</v>
      </c>
      <c r="J55" s="421"/>
      <c r="K55" s="421" t="s">
        <v>12</v>
      </c>
      <c r="L55" s="421"/>
      <c r="M55" s="421" t="s">
        <v>13</v>
      </c>
      <c r="N55" s="421"/>
      <c r="O55" s="421" t="s">
        <v>14</v>
      </c>
      <c r="P55" s="421"/>
      <c r="Q55" s="421" t="s">
        <v>15</v>
      </c>
      <c r="R55" s="421"/>
      <c r="S55" s="421" t="s">
        <v>16</v>
      </c>
      <c r="T55" s="421"/>
      <c r="U55" s="421" t="s">
        <v>17</v>
      </c>
      <c r="V55" s="421"/>
      <c r="W55" s="421" t="s">
        <v>18</v>
      </c>
      <c r="X55" s="421"/>
      <c r="Y55" s="421" t="s">
        <v>19</v>
      </c>
      <c r="Z55" s="421"/>
      <c r="AA55" s="421" t="s">
        <v>20</v>
      </c>
      <c r="AB55" s="421"/>
      <c r="AC55" s="421" t="s">
        <v>21</v>
      </c>
      <c r="AD55" s="421"/>
      <c r="AE55" s="421" t="s">
        <v>22</v>
      </c>
      <c r="AF55" s="421"/>
      <c r="AG55" s="421" t="s">
        <v>23</v>
      </c>
      <c r="AH55" s="421"/>
      <c r="AI55" s="420" t="s">
        <v>24</v>
      </c>
      <c r="AJ55" s="336" t="s">
        <v>90</v>
      </c>
      <c r="AK55" s="442" t="s">
        <v>91</v>
      </c>
    </row>
    <row r="56" spans="2:37" ht="28.9" thickBot="1" x14ac:dyDescent="0.5">
      <c r="B56" s="414"/>
      <c r="C56" s="416"/>
      <c r="D56" s="418"/>
      <c r="E56" s="3" t="s">
        <v>25</v>
      </c>
      <c r="F56" s="3" t="s">
        <v>26</v>
      </c>
      <c r="G56" s="3" t="s">
        <v>25</v>
      </c>
      <c r="H56" s="3" t="s">
        <v>26</v>
      </c>
      <c r="I56" s="3" t="s">
        <v>25</v>
      </c>
      <c r="J56" s="3" t="s">
        <v>26</v>
      </c>
      <c r="K56" s="3" t="s">
        <v>25</v>
      </c>
      <c r="L56" s="3" t="s">
        <v>26</v>
      </c>
      <c r="M56" s="3" t="s">
        <v>25</v>
      </c>
      <c r="N56" s="3" t="s">
        <v>26</v>
      </c>
      <c r="O56" s="3" t="s">
        <v>25</v>
      </c>
      <c r="P56" s="3" t="s">
        <v>26</v>
      </c>
      <c r="Q56" s="3" t="s">
        <v>25</v>
      </c>
      <c r="R56" s="3" t="s">
        <v>26</v>
      </c>
      <c r="S56" s="3" t="s">
        <v>25</v>
      </c>
      <c r="T56" s="3" t="s">
        <v>26</v>
      </c>
      <c r="U56" s="3" t="s">
        <v>25</v>
      </c>
      <c r="V56" s="3" t="s">
        <v>26</v>
      </c>
      <c r="W56" s="3" t="s">
        <v>25</v>
      </c>
      <c r="X56" s="3" t="s">
        <v>26</v>
      </c>
      <c r="Y56" s="3" t="s">
        <v>25</v>
      </c>
      <c r="Z56" s="3" t="s">
        <v>26</v>
      </c>
      <c r="AA56" s="3" t="s">
        <v>25</v>
      </c>
      <c r="AB56" s="3" t="s">
        <v>26</v>
      </c>
      <c r="AC56" s="3" t="s">
        <v>25</v>
      </c>
      <c r="AD56" s="3" t="s">
        <v>26</v>
      </c>
      <c r="AE56" s="3" t="s">
        <v>25</v>
      </c>
      <c r="AF56" s="3" t="s">
        <v>26</v>
      </c>
      <c r="AG56" s="3" t="s">
        <v>25</v>
      </c>
      <c r="AH56" s="3" t="s">
        <v>26</v>
      </c>
      <c r="AI56" s="335"/>
      <c r="AJ56" s="337"/>
      <c r="AK56" s="443"/>
    </row>
    <row r="57" spans="2:37" ht="25.5" customHeight="1" x14ac:dyDescent="0.45">
      <c r="B57" s="462" t="s">
        <v>88</v>
      </c>
      <c r="C57" s="83" t="s">
        <v>653</v>
      </c>
      <c r="D57" s="280" t="s">
        <v>80</v>
      </c>
      <c r="E57" s="80"/>
      <c r="F57" s="23"/>
      <c r="G57" s="23"/>
      <c r="H57" s="23"/>
      <c r="I57" s="23"/>
      <c r="J57" s="23"/>
      <c r="K57" s="23"/>
      <c r="L57" s="87"/>
      <c r="M57" s="24"/>
      <c r="N57" s="24"/>
      <c r="O57" s="24"/>
      <c r="P57" s="24"/>
      <c r="Q57" s="24"/>
      <c r="R57" s="24"/>
      <c r="S57" s="24"/>
      <c r="T57" s="24"/>
      <c r="U57" s="24"/>
      <c r="V57" s="24"/>
      <c r="W57" s="24"/>
      <c r="X57" s="24"/>
      <c r="Y57" s="24"/>
      <c r="Z57" s="24"/>
      <c r="AA57" s="24"/>
      <c r="AB57" s="285"/>
      <c r="AC57" s="80"/>
      <c r="AD57" s="23"/>
      <c r="AE57" s="23"/>
      <c r="AF57" s="23"/>
      <c r="AG57" s="23"/>
      <c r="AH57" s="23"/>
      <c r="AI57" s="25">
        <f t="shared" ref="AI57:AI64" si="66">SUM(M57:AB57)</f>
        <v>0</v>
      </c>
      <c r="AJ57" s="94" t="str">
        <f>CONCATENATE(IF(E58&gt;E57," * "&amp;$C58&amp;" For age "&amp;$E$6&amp;" "&amp;$E$7&amp;" is more than "&amp;$C57&amp;""&amp;CHAR(10),""),IF(F58&gt;F57," * "&amp;$C58&amp;" For age "&amp;$E$6&amp;" "&amp;$F$7&amp;" is more than "&amp;$C57&amp;""&amp;CHAR(10),""),IF(G58&gt;G57," * "&amp;$C58&amp;" For age "&amp;$G$6&amp;" "&amp;$G$7&amp;" is more than "&amp;$C57&amp;""&amp;CHAR(10),""),IF(H58&gt;H57," * "&amp;$C58&amp;" For age "&amp;$G$6&amp;" "&amp;$H$7&amp;" is more than "&amp;$C57&amp;""&amp;CHAR(10),""),IF(I58&gt;I57," * "&amp;$C58&amp;" For age "&amp;$I$6&amp;" "&amp;$I$7&amp;" is more than "&amp;$C57&amp;""&amp;CHAR(10),""),IF(J58&gt;J57," * "&amp;$C58&amp;" For age "&amp;$I$6&amp;" "&amp;$J$7&amp;" is more than "&amp;$C57&amp;""&amp;CHAR(10),""),IF(K58&gt;K57," * "&amp;$C58&amp;" For age "&amp;$K$6&amp;" "&amp;$K$7&amp;" is more than "&amp;$C57&amp;""&amp;CHAR(10),""),IF(L58&gt;L57," * "&amp;$C58&amp;" For age "&amp;$K$6&amp;" "&amp;$L$7&amp;" is more than "&amp;$C57&amp;""&amp;CHAR(10),""),IF(M58&gt;M57," * "&amp;$C58&amp;" For age "&amp;$M$6&amp;" "&amp;$M$7&amp;" is more than "&amp;$C57&amp;""&amp;CHAR(10),""),IF(N58&gt;N57," * "&amp;$C58&amp;" For age "&amp;$M$6&amp;" "&amp;$N$7&amp;" is more than "&amp;$C57&amp;""&amp;CHAR(10),""),IF(O58&gt;O57," * "&amp;$C58&amp;" For age "&amp;$O$6&amp;" "&amp;$O$7&amp;" is more than "&amp;$C57&amp;""&amp;CHAR(10),""),IF(P58&gt;P57," * "&amp;$C58&amp;" For age "&amp;$O$6&amp;" "&amp;$P$7&amp;" is more than "&amp;$C57&amp;""&amp;CHAR(10),""),IF(Q58&gt;Q57," * "&amp;$C58&amp;" For age "&amp;$Q$6&amp;" "&amp;$Q$7&amp;" is more than "&amp;$C57&amp;""&amp;CHAR(10),""),IF(R58&gt;R57," * "&amp;$C58&amp;" For age "&amp;$Q$6&amp;" "&amp;$R$7&amp;" is more than "&amp;$C57&amp;""&amp;CHAR(10),""),IF(S58&gt;S57," * "&amp;$C58&amp;" For age "&amp;$S$6&amp;" "&amp;$S$7&amp;" is more than "&amp;$C57&amp;""&amp;CHAR(10),""),IF(T58&gt;T57," * "&amp;$C58&amp;" For age "&amp;$S$6&amp;" "&amp;$T$7&amp;" is more than "&amp;$C57&amp;""&amp;CHAR(10),""),IF(U58&gt;U57," * "&amp;$C58&amp;" For age "&amp;$U$6&amp;" "&amp;$U$7&amp;" is more than "&amp;$C57&amp;""&amp;CHAR(10),""),IF(V58&gt;V57," * "&amp;$C58&amp;" For age "&amp;$U$6&amp;" "&amp;$V$7&amp;" is more than "&amp;$C57&amp;""&amp;CHAR(10),""),IF(W58&gt;W57," * "&amp;$C58&amp;" For age "&amp;$W$6&amp;" "&amp;$W$7&amp;" is more than "&amp;$C57&amp;""&amp;CHAR(10),""),IF(X58&gt;X57," * "&amp;$C58&amp;" For age "&amp;$W$6&amp;" "&amp;$X$7&amp;" is more than "&amp;$C57&amp;""&amp;CHAR(10),""),IF(Y58&gt;Y57," * "&amp;$C58&amp;" For age "&amp;$Y$6&amp;" "&amp;$Y$7&amp;" is more than "&amp;$C57&amp;""&amp;CHAR(10),""),IF(Z58&gt;Z57," * "&amp;$C58&amp;" For age "&amp;$Y$6&amp;" "&amp;$Z$7&amp;" is more than "&amp;$C57&amp;""&amp;CHAR(10),""),IF(AA58&gt;AA57," * "&amp;$C58&amp;" For age "&amp;$AA$6&amp;" "&amp;$AA$7&amp;" is more than "&amp;$C57&amp;""&amp;CHAR(10),""),IF(AB58&gt;AB57," * "&amp;$C58&amp;" For age "&amp;$AA$6&amp;" "&amp;$AB$7&amp;" is more than "&amp;$C57&amp;""&amp;CHAR(10),""))</f>
        <v/>
      </c>
      <c r="AK57" s="439" t="str">
        <f>CONCATENATE(AJ57,AJ58,AJ59,AJ61,AJ62,AJ63,AJ64,AJ70,AJ71,AJ72,AJ73,AJ74,AJ75,AJ76,AJ77,AJ65,AJ66,AJ67,AJ68,AJ69)</f>
        <v/>
      </c>
    </row>
    <row r="58" spans="2:37" ht="33.4" customHeight="1" x14ac:dyDescent="0.45">
      <c r="B58" s="463"/>
      <c r="C58" s="84" t="s">
        <v>633</v>
      </c>
      <c r="D58" s="281" t="s">
        <v>81</v>
      </c>
      <c r="E58" s="37"/>
      <c r="F58" s="1"/>
      <c r="G58" s="1"/>
      <c r="H58" s="1"/>
      <c r="I58" s="1"/>
      <c r="J58" s="1"/>
      <c r="K58" s="1"/>
      <c r="L58" s="88"/>
      <c r="M58" s="2"/>
      <c r="N58" s="2"/>
      <c r="O58" s="2"/>
      <c r="P58" s="2"/>
      <c r="Q58" s="2"/>
      <c r="R58" s="2"/>
      <c r="S58" s="2"/>
      <c r="T58" s="2"/>
      <c r="U58" s="2"/>
      <c r="V58" s="2"/>
      <c r="W58" s="2"/>
      <c r="X58" s="2"/>
      <c r="Y58" s="2"/>
      <c r="Z58" s="2"/>
      <c r="AA58" s="2"/>
      <c r="AB58" s="286"/>
      <c r="AC58" s="37"/>
      <c r="AD58" s="1"/>
      <c r="AE58" s="1"/>
      <c r="AF58" s="1"/>
      <c r="AG58" s="1"/>
      <c r="AH58" s="1"/>
      <c r="AI58" s="6">
        <f t="shared" si="66"/>
        <v>0</v>
      </c>
      <c r="AJ58" s="94"/>
      <c r="AK58" s="440"/>
    </row>
    <row r="59" spans="2:37" ht="25.5" x14ac:dyDescent="0.45">
      <c r="B59" s="463"/>
      <c r="C59" s="84" t="s">
        <v>634</v>
      </c>
      <c r="D59" s="281" t="s">
        <v>82</v>
      </c>
      <c r="E59" s="37"/>
      <c r="F59" s="1"/>
      <c r="G59" s="1"/>
      <c r="H59" s="1"/>
      <c r="I59" s="1"/>
      <c r="J59" s="1"/>
      <c r="K59" s="1"/>
      <c r="L59" s="88"/>
      <c r="M59" s="2"/>
      <c r="N59" s="2"/>
      <c r="O59" s="2"/>
      <c r="P59" s="2"/>
      <c r="Q59" s="2"/>
      <c r="R59" s="2"/>
      <c r="S59" s="2"/>
      <c r="T59" s="2"/>
      <c r="U59" s="2"/>
      <c r="V59" s="2"/>
      <c r="W59" s="2"/>
      <c r="X59" s="2"/>
      <c r="Y59" s="2"/>
      <c r="Z59" s="2"/>
      <c r="AA59" s="2"/>
      <c r="AB59" s="286"/>
      <c r="AC59" s="37"/>
      <c r="AD59" s="1"/>
      <c r="AE59" s="1"/>
      <c r="AF59" s="1"/>
      <c r="AG59" s="1"/>
      <c r="AH59" s="1"/>
      <c r="AI59" s="6">
        <f t="shared" si="66"/>
        <v>0</v>
      </c>
      <c r="AJ59" s="94" t="str">
        <f>CONCATENATE(IF(E59&gt;E57," * "&amp;$C59&amp;" For age "&amp;$E$6&amp;" "&amp;$E$7&amp;" is more than "&amp;$C57&amp;""&amp;CHAR(10),""),IF(F59&gt;F57," * "&amp;$C59&amp;" For age "&amp;$E$6&amp;" "&amp;$F$7&amp;" is more than "&amp;$C57&amp;""&amp;CHAR(10),""),IF(G59&gt;G57," * "&amp;$C59&amp;" For age "&amp;$G$6&amp;" "&amp;$G$7&amp;" is more than "&amp;$C57&amp;""&amp;CHAR(10),""),IF(H59&gt;H57," * "&amp;$C59&amp;" For age "&amp;$G$6&amp;" "&amp;$H$7&amp;" is more than "&amp;$C57&amp;""&amp;CHAR(10),""),IF(I59&gt;I57," * "&amp;$C59&amp;" For age "&amp;$I$6&amp;" "&amp;$I$7&amp;" is more than "&amp;$C57&amp;""&amp;CHAR(10),""),IF(J59&gt;J57," * "&amp;$C59&amp;" For age "&amp;$I$6&amp;" "&amp;$J$7&amp;" is more than "&amp;$C57&amp;""&amp;CHAR(10),""),IF(K59&gt;K57," * "&amp;$C59&amp;" For age "&amp;$K$6&amp;" "&amp;$K$7&amp;" is more than "&amp;$C57&amp;""&amp;CHAR(10),""),IF(L59&gt;L57," * "&amp;$C59&amp;" For age "&amp;$K$6&amp;" "&amp;$L$7&amp;" is more than "&amp;$C57&amp;""&amp;CHAR(10),""),IF(M59&gt;M57," * "&amp;$C59&amp;" For age "&amp;$M$6&amp;" "&amp;$M$7&amp;" is more than "&amp;$C57&amp;""&amp;CHAR(10),""),IF(N59&gt;N57," * "&amp;$C59&amp;" For age "&amp;$M$6&amp;" "&amp;$N$7&amp;" is more than "&amp;$C57&amp;""&amp;CHAR(10),""),IF(O59&gt;O57," * "&amp;$C59&amp;" For age "&amp;$O$6&amp;" "&amp;$O$7&amp;" is more than "&amp;$C57&amp;""&amp;CHAR(10),""),IF(P59&gt;P57," * "&amp;$C59&amp;" For age "&amp;$O$6&amp;" "&amp;$P$7&amp;" is more than "&amp;$C57&amp;""&amp;CHAR(10),""),IF(Q59&gt;Q57," * "&amp;$C59&amp;" For age "&amp;$Q$6&amp;" "&amp;$Q$7&amp;" is more than "&amp;$C57&amp;""&amp;CHAR(10),""),IF(R59&gt;R57," * "&amp;$C59&amp;" For age "&amp;$Q$6&amp;" "&amp;$R$7&amp;" is more than "&amp;$C57&amp;""&amp;CHAR(10),""),IF(S59&gt;S57," * "&amp;$C59&amp;" For age "&amp;$S$6&amp;" "&amp;$S$7&amp;" is more than "&amp;$C57&amp;""&amp;CHAR(10),""),IF(T59&gt;T57," * "&amp;$C59&amp;" For age "&amp;$S$6&amp;" "&amp;$T$7&amp;" is more than "&amp;$C57&amp;""&amp;CHAR(10),""),IF(U59&gt;U57," * "&amp;$C59&amp;" For age "&amp;$U$6&amp;" "&amp;$U$7&amp;" is more than "&amp;$C57&amp;""&amp;CHAR(10),""),IF(V59&gt;V57," * "&amp;$C59&amp;" For age "&amp;$U$6&amp;" "&amp;$V$7&amp;" is more than "&amp;$C57&amp;""&amp;CHAR(10),""),IF(W59&gt;W57," * "&amp;$C59&amp;" For age "&amp;$W$6&amp;" "&amp;$W$7&amp;" is more than "&amp;$C57&amp;""&amp;CHAR(10),""),IF(X59&gt;X57," * "&amp;$C59&amp;" For age "&amp;$W$6&amp;" "&amp;$X$7&amp;" is more than "&amp;$C57&amp;""&amp;CHAR(10),""),IF(Y59&gt;Y57," * "&amp;$C59&amp;" For age "&amp;$Y$6&amp;" "&amp;$Y$7&amp;" is more than "&amp;$C57&amp;""&amp;CHAR(10),""),IF(Z59&gt;Z57," * "&amp;$C59&amp;" For age "&amp;$Y$6&amp;" "&amp;$Z$7&amp;" is more than "&amp;$C57&amp;""&amp;CHAR(10),""),IF(AA59&gt;AA57," * "&amp;$C59&amp;" For age "&amp;$AA$6&amp;" "&amp;$AA$7&amp;" is more than "&amp;$C57&amp;""&amp;CHAR(10),""),IF(AB59&gt;AB57," * "&amp;$C59&amp;" For age "&amp;$AA$6&amp;" "&amp;$AB$7&amp;" is more than "&amp;$C57&amp;""&amp;CHAR(10),""))</f>
        <v/>
      </c>
      <c r="AK59" s="440"/>
    </row>
    <row r="60" spans="2:37" ht="25.5" x14ac:dyDescent="0.45">
      <c r="B60" s="463"/>
      <c r="C60" s="267" t="s">
        <v>941</v>
      </c>
      <c r="D60" s="281" t="s">
        <v>944</v>
      </c>
      <c r="E60" s="37"/>
      <c r="F60" s="1"/>
      <c r="G60" s="1"/>
      <c r="H60" s="1"/>
      <c r="I60" s="1"/>
      <c r="J60" s="1"/>
      <c r="K60" s="1"/>
      <c r="L60" s="1"/>
      <c r="M60" s="2"/>
      <c r="N60" s="279">
        <f>N57-SUM(N58,N59)</f>
        <v>0</v>
      </c>
      <c r="O60" s="279">
        <f t="shared" ref="O60:AB60" si="67">O57-SUM(O58,O59)</f>
        <v>0</v>
      </c>
      <c r="P60" s="279">
        <f t="shared" si="67"/>
        <v>0</v>
      </c>
      <c r="Q60" s="279">
        <f t="shared" si="67"/>
        <v>0</v>
      </c>
      <c r="R60" s="279">
        <f t="shared" si="67"/>
        <v>0</v>
      </c>
      <c r="S60" s="279">
        <f t="shared" si="67"/>
        <v>0</v>
      </c>
      <c r="T60" s="279">
        <f t="shared" si="67"/>
        <v>0</v>
      </c>
      <c r="U60" s="279">
        <f t="shared" si="67"/>
        <v>0</v>
      </c>
      <c r="V60" s="279">
        <f t="shared" si="67"/>
        <v>0</v>
      </c>
      <c r="W60" s="279">
        <f t="shared" si="67"/>
        <v>0</v>
      </c>
      <c r="X60" s="279">
        <f t="shared" si="67"/>
        <v>0</v>
      </c>
      <c r="Y60" s="279">
        <f t="shared" si="67"/>
        <v>0</v>
      </c>
      <c r="Z60" s="279">
        <f t="shared" si="67"/>
        <v>0</v>
      </c>
      <c r="AA60" s="279">
        <f t="shared" si="67"/>
        <v>0</v>
      </c>
      <c r="AB60" s="279">
        <f t="shared" si="67"/>
        <v>0</v>
      </c>
      <c r="AC60" s="284">
        <f t="shared" ref="AC60" si="68">AC57-SUM(AC58,AC59)</f>
        <v>0</v>
      </c>
      <c r="AD60" s="279">
        <f t="shared" ref="AD60" si="69">AD57-SUM(AD58,AD59)</f>
        <v>0</v>
      </c>
      <c r="AE60" s="279">
        <f t="shared" ref="AE60" si="70">AE57-SUM(AE58,AE59)</f>
        <v>0</v>
      </c>
      <c r="AF60" s="279">
        <f t="shared" ref="AF60" si="71">AF57-SUM(AF58,AF59)</f>
        <v>0</v>
      </c>
      <c r="AG60" s="279">
        <f t="shared" ref="AG60" si="72">AG57-SUM(AG58,AG59)</f>
        <v>0</v>
      </c>
      <c r="AH60" s="279">
        <f t="shared" ref="AH60" si="73">AH57-SUM(AH58,AH59)</f>
        <v>0</v>
      </c>
      <c r="AI60" s="6">
        <f t="shared" si="66"/>
        <v>0</v>
      </c>
      <c r="AJ60" s="94"/>
      <c r="AK60" s="440"/>
    </row>
    <row r="61" spans="2:37" ht="25.5" x14ac:dyDescent="0.45">
      <c r="B61" s="463"/>
      <c r="C61" s="84" t="s">
        <v>635</v>
      </c>
      <c r="D61" s="281" t="s">
        <v>83</v>
      </c>
      <c r="E61" s="37"/>
      <c r="F61" s="1"/>
      <c r="G61" s="1"/>
      <c r="H61" s="1"/>
      <c r="I61" s="1"/>
      <c r="J61" s="1"/>
      <c r="K61" s="1"/>
      <c r="L61" s="88"/>
      <c r="M61" s="2"/>
      <c r="N61" s="2"/>
      <c r="O61" s="2"/>
      <c r="P61" s="2"/>
      <c r="Q61" s="2"/>
      <c r="R61" s="2"/>
      <c r="S61" s="2"/>
      <c r="T61" s="2"/>
      <c r="U61" s="2"/>
      <c r="V61" s="2"/>
      <c r="W61" s="2"/>
      <c r="X61" s="2"/>
      <c r="Y61" s="2"/>
      <c r="Z61" s="2"/>
      <c r="AA61" s="2"/>
      <c r="AB61" s="2"/>
      <c r="AC61" s="37"/>
      <c r="AD61" s="1"/>
      <c r="AE61" s="1"/>
      <c r="AF61" s="1"/>
      <c r="AG61" s="1"/>
      <c r="AH61" s="1"/>
      <c r="AI61" s="6">
        <f t="shared" si="66"/>
        <v>0</v>
      </c>
      <c r="AJ61" s="94" t="str">
        <f>CONCATENATE(IF(G61&gt;G60," * "&amp;$C61&amp;" For age "&amp;$E$6&amp;" "&amp;$E$7&amp;" is more than "&amp;$C60&amp;""&amp;CHAR(10),""),IF(H61&gt;H60," * "&amp;$C61&amp;" For age "&amp;$E$6&amp;" "&amp;$F$7&amp;" is more than "&amp;$C60&amp;""&amp;CHAR(10),""),IF(I61&gt;I60," * "&amp;$C61&amp;" For age "&amp;$G$6&amp;" "&amp;$G$7&amp;" is more than "&amp;$C60&amp;""&amp;CHAR(10),""),IF(J61&gt;J60," * "&amp;$C61&amp;" For age "&amp;$G$6&amp;" "&amp;$H$7&amp;" is more than "&amp;$C60&amp;""&amp;CHAR(10),""),IF(K61&gt;K60," * "&amp;$C61&amp;" For age "&amp;$I$6&amp;" "&amp;$I$7&amp;" is more than "&amp;$C60&amp;""&amp;CHAR(10),""),IF(L61&gt;L60," * "&amp;$C61&amp;" For age "&amp;$I$6&amp;" "&amp;$J$7&amp;" is more than "&amp;$C60&amp;""&amp;CHAR(10),""),IF(M61&gt;M60," * "&amp;$C61&amp;" For age "&amp;$K$6&amp;" "&amp;$K$7&amp;" is more than "&amp;$C60&amp;""&amp;CHAR(10),""),IF(N61&gt;N60," * "&amp;$C61&amp;" For age "&amp;$K$6&amp;" "&amp;$L$7&amp;" is more than "&amp;$C60&amp;""&amp;CHAR(10),""),IF(O61&gt;O60," * "&amp;$C61&amp;" For age "&amp;$M$6&amp;" "&amp;$M$7&amp;" is more than "&amp;$C60&amp;""&amp;CHAR(10),""),IF(P61&gt;P60," * "&amp;$C61&amp;" For age "&amp;$M$6&amp;" "&amp;$N$7&amp;" is more than "&amp;$C60&amp;""&amp;CHAR(10),""),IF(Q61&gt;Q60," * "&amp;$C61&amp;" For age "&amp;$O$6&amp;" "&amp;$O$7&amp;" is more than "&amp;$C60&amp;""&amp;CHAR(10),""),IF(R61&gt;R60," * "&amp;$C61&amp;" For age "&amp;$O$6&amp;" "&amp;$P$7&amp;" is more than "&amp;$C60&amp;""&amp;CHAR(10),""),IF(S61&gt;S60," * "&amp;$C61&amp;" For age "&amp;$Q$6&amp;" "&amp;$Q$7&amp;" is more than "&amp;$C60&amp;""&amp;CHAR(10),""),IF(T61&gt;T60," * "&amp;$C61&amp;" For age "&amp;$Q$6&amp;" "&amp;$R$7&amp;" is more than "&amp;$C60&amp;""&amp;CHAR(10),""),IF(U61&gt;U60," * "&amp;$C61&amp;" For age "&amp;$S$6&amp;" "&amp;$S$7&amp;" is more than "&amp;$C60&amp;""&amp;CHAR(10),""),IF(V61&gt;V60," * "&amp;$C61&amp;" For age "&amp;$S$6&amp;" "&amp;$T$7&amp;" is more than "&amp;$C60&amp;""&amp;CHAR(10),""),IF(W61&gt;W60," * "&amp;$C61&amp;" For age "&amp;$U$6&amp;" "&amp;$U$7&amp;" is more than "&amp;$C60&amp;""&amp;CHAR(10),""),IF(X61&gt;X60," * "&amp;$C61&amp;" For age "&amp;$U$6&amp;" "&amp;$V$7&amp;" is more than "&amp;$C60&amp;""&amp;CHAR(10),""),IF(Y61&gt;Y60," * "&amp;$C61&amp;" For age "&amp;$W$6&amp;" "&amp;$W$7&amp;" is more than "&amp;$C60&amp;""&amp;CHAR(10),""),IF(Z61&gt;Z60," * "&amp;$C61&amp;" For age "&amp;$W$6&amp;" "&amp;$X$7&amp;" is more than "&amp;$C60&amp;""&amp;CHAR(10),""),IF(AA61&gt;AA60," * "&amp;$C61&amp;" For age "&amp;$Y$6&amp;" "&amp;$Y$7&amp;" is more than "&amp;$C60&amp;""&amp;CHAR(10),""),IF(AB61&gt;AB60," * "&amp;$C61&amp;" For age "&amp;$Y$6&amp;" "&amp;$Z$7&amp;" is more than "&amp;$C60&amp;""&amp;CHAR(10),""),IF(AC61&gt;AC60," * "&amp;$C61&amp;" For age "&amp;$AA$6&amp;" "&amp;$AA$7&amp;" is more than "&amp;$C60&amp;""&amp;CHAR(10),""),IF(AD61&gt;AD60," * "&amp;$C61&amp;" For age "&amp;$AA$6&amp;" "&amp;$AB$7&amp;" is more than "&amp;$C60&amp;""&amp;CHAR(10),""))</f>
        <v/>
      </c>
      <c r="AK61" s="440"/>
    </row>
    <row r="62" spans="2:37" ht="25.5" x14ac:dyDescent="0.45">
      <c r="B62" s="463"/>
      <c r="C62" s="84" t="s">
        <v>97</v>
      </c>
      <c r="D62" s="281" t="s">
        <v>84</v>
      </c>
      <c r="E62" s="37"/>
      <c r="F62" s="1"/>
      <c r="G62" s="1"/>
      <c r="H62" s="1"/>
      <c r="I62" s="1"/>
      <c r="J62" s="1"/>
      <c r="K62" s="1"/>
      <c r="L62" s="88"/>
      <c r="M62" s="2"/>
      <c r="N62" s="2"/>
      <c r="O62" s="2"/>
      <c r="P62" s="2"/>
      <c r="Q62" s="2"/>
      <c r="R62" s="2"/>
      <c r="S62" s="2"/>
      <c r="T62" s="2"/>
      <c r="U62" s="2"/>
      <c r="V62" s="2"/>
      <c r="W62" s="2"/>
      <c r="X62" s="2"/>
      <c r="Y62" s="2"/>
      <c r="Z62" s="2"/>
      <c r="AA62" s="2"/>
      <c r="AB62" s="286"/>
      <c r="AC62" s="37"/>
      <c r="AD62" s="1"/>
      <c r="AE62" s="1"/>
      <c r="AF62" s="1"/>
      <c r="AG62" s="1"/>
      <c r="AH62" s="1"/>
      <c r="AI62" s="6">
        <f t="shared" si="66"/>
        <v>0</v>
      </c>
      <c r="AJ62" s="94" t="str">
        <f>CONCATENATE(IF(G62&gt;G61," * "&amp;$C62&amp;" For age "&amp;$E$6&amp;" "&amp;$E$7&amp;" is more than "&amp;$C61&amp;""&amp;CHAR(10),""),IF(H62&gt;H61," * "&amp;$C62&amp;" For age "&amp;$E$6&amp;" "&amp;$F$7&amp;" is more than "&amp;$C61&amp;""&amp;CHAR(10),""),IF(I62&gt;I61," * "&amp;$C62&amp;" For age "&amp;$G$6&amp;" "&amp;$G$7&amp;" is more than "&amp;$C61&amp;""&amp;CHAR(10),""),IF(J62&gt;J61," * "&amp;$C62&amp;" For age "&amp;$G$6&amp;" "&amp;$H$7&amp;" is more than "&amp;$C61&amp;""&amp;CHAR(10),""),IF(K62&gt;K61," * "&amp;$C62&amp;" For age "&amp;$I$6&amp;" "&amp;$I$7&amp;" is more than "&amp;$C61&amp;""&amp;CHAR(10),""),IF(L62&gt;L61," * "&amp;$C62&amp;" For age "&amp;$I$6&amp;" "&amp;$J$7&amp;" is more than "&amp;$C61&amp;""&amp;CHAR(10),""),IF(M62&gt;M61," * "&amp;$C62&amp;" For age "&amp;$K$6&amp;" "&amp;$K$7&amp;" is more than "&amp;$C61&amp;""&amp;CHAR(10),""),IF(N62&gt;N61," * "&amp;$C62&amp;" For age "&amp;$K$6&amp;" "&amp;$L$7&amp;" is more than "&amp;$C61&amp;""&amp;CHAR(10),""),IF(O62&gt;O61," * "&amp;$C62&amp;" For age "&amp;$M$6&amp;" "&amp;$M$7&amp;" is more than "&amp;$C61&amp;""&amp;CHAR(10),""),IF(P62&gt;P61," * "&amp;$C62&amp;" For age "&amp;$M$6&amp;" "&amp;$N$7&amp;" is more than "&amp;$C61&amp;""&amp;CHAR(10),""),IF(Q62&gt;Q61," * "&amp;$C62&amp;" For age "&amp;$O$6&amp;" "&amp;$O$7&amp;" is more than "&amp;$C61&amp;""&amp;CHAR(10),""),IF(R62&gt;R61," * "&amp;$C62&amp;" For age "&amp;$O$6&amp;" "&amp;$P$7&amp;" is more than "&amp;$C61&amp;""&amp;CHAR(10),""),IF(S62&gt;S61," * "&amp;$C62&amp;" For age "&amp;$Q$6&amp;" "&amp;$Q$7&amp;" is more than "&amp;$C61&amp;""&amp;CHAR(10),""),IF(T62&gt;T61," * "&amp;$C62&amp;" For age "&amp;$Q$6&amp;" "&amp;$R$7&amp;" is more than "&amp;$C61&amp;""&amp;CHAR(10),""),IF(U62&gt;U61," * "&amp;$C62&amp;" For age "&amp;$S$6&amp;" "&amp;$S$7&amp;" is more than "&amp;$C61&amp;""&amp;CHAR(10),""),IF(V62&gt;V61," * "&amp;$C62&amp;" For age "&amp;$S$6&amp;" "&amp;$T$7&amp;" is more than "&amp;$C61&amp;""&amp;CHAR(10),""),IF(W62&gt;W61," * "&amp;$C62&amp;" For age "&amp;$U$6&amp;" "&amp;$U$7&amp;" is more than "&amp;$C61&amp;""&amp;CHAR(10),""),IF(X62&gt;X61," * "&amp;$C62&amp;" For age "&amp;$U$6&amp;" "&amp;$V$7&amp;" is more than "&amp;$C61&amp;""&amp;CHAR(10),""),IF(Y62&gt;Y61," * "&amp;$C62&amp;" For age "&amp;$W$6&amp;" "&amp;$W$7&amp;" is more than "&amp;$C61&amp;""&amp;CHAR(10),""),IF(Z62&gt;Z61," * "&amp;$C62&amp;" For age "&amp;$W$6&amp;" "&amp;$X$7&amp;" is more than "&amp;$C61&amp;""&amp;CHAR(10),""),IF(AA62&gt;AA61," * "&amp;$C62&amp;" For age "&amp;$Y$6&amp;" "&amp;$Y$7&amp;" is more than "&amp;$C61&amp;""&amp;CHAR(10),""),IF(AB62&gt;AB61," * "&amp;$C62&amp;" For age "&amp;$Y$6&amp;" "&amp;$Z$7&amp;" is more than "&amp;$C61&amp;""&amp;CHAR(10),""),IF(AC62&gt;AC61," * "&amp;$C62&amp;" For age "&amp;$AA$6&amp;" "&amp;$AA$7&amp;" is more than "&amp;$C61&amp;""&amp;CHAR(10),""),IF(AD62&gt;AD61," * "&amp;$C62&amp;" For age "&amp;$AA$6&amp;" "&amp;$AB$7&amp;" is more than "&amp;$C61&amp;""&amp;CHAR(10),""))</f>
        <v/>
      </c>
      <c r="AK62" s="440"/>
    </row>
    <row r="63" spans="2:37" ht="25.5" x14ac:dyDescent="0.45">
      <c r="B63" s="463"/>
      <c r="C63" s="84" t="s">
        <v>636</v>
      </c>
      <c r="D63" s="281" t="s">
        <v>657</v>
      </c>
      <c r="E63" s="37"/>
      <c r="F63" s="1"/>
      <c r="G63" s="1"/>
      <c r="H63" s="1"/>
      <c r="I63" s="1"/>
      <c r="J63" s="1"/>
      <c r="K63" s="1"/>
      <c r="L63" s="88"/>
      <c r="M63" s="2"/>
      <c r="N63" s="2"/>
      <c r="O63" s="2"/>
      <c r="P63" s="2"/>
      <c r="Q63" s="2"/>
      <c r="R63" s="2"/>
      <c r="S63" s="2"/>
      <c r="T63" s="2"/>
      <c r="U63" s="2"/>
      <c r="V63" s="2"/>
      <c r="W63" s="2"/>
      <c r="X63" s="2"/>
      <c r="Y63" s="2"/>
      <c r="Z63" s="2"/>
      <c r="AA63" s="2"/>
      <c r="AB63" s="286"/>
      <c r="AC63" s="37"/>
      <c r="AD63" s="1"/>
      <c r="AE63" s="1"/>
      <c r="AF63" s="1"/>
      <c r="AG63" s="1"/>
      <c r="AH63" s="1"/>
      <c r="AI63" s="6">
        <f t="shared" si="66"/>
        <v>0</v>
      </c>
      <c r="AJ63" s="94" t="str">
        <f>CONCATENATE(IF(I63&gt;I62," * "&amp;$C63&amp;" For age "&amp;$E$6&amp;" "&amp;$E$7&amp;" is more than "&amp;$C62&amp;""&amp;CHAR(10),""),IF(J63&gt;J62," * "&amp;$C63&amp;" For age "&amp;$E$6&amp;" "&amp;$F$7&amp;" is more than "&amp;$C62&amp;""&amp;CHAR(10),""),IF(K63&gt;K62," * "&amp;$C63&amp;" For age "&amp;$G$6&amp;" "&amp;$G$7&amp;" is more than "&amp;$C62&amp;""&amp;CHAR(10),""),IF(L63&gt;L62," * "&amp;$C63&amp;" For age "&amp;$G$6&amp;" "&amp;$H$7&amp;" is more than "&amp;$C62&amp;""&amp;CHAR(10),""),IF(M63&gt;M62," * "&amp;$C63&amp;" For age "&amp;$I$6&amp;" "&amp;$I$7&amp;" is more than "&amp;$C62&amp;""&amp;CHAR(10),""),IF(N63&gt;N62," * "&amp;$C63&amp;" For age "&amp;$I$6&amp;" "&amp;$J$7&amp;" is more than "&amp;$C62&amp;""&amp;CHAR(10),""),IF(O63&gt;O62," * "&amp;$C63&amp;" For age "&amp;$K$6&amp;" "&amp;$K$7&amp;" is more than "&amp;$C62&amp;""&amp;CHAR(10),""),IF(P63&gt;P62," * "&amp;$C63&amp;" For age "&amp;$K$6&amp;" "&amp;$L$7&amp;" is more than "&amp;$C62&amp;""&amp;CHAR(10),""),IF(Q63&gt;Q62," * "&amp;$C63&amp;" For age "&amp;$M$6&amp;" "&amp;$M$7&amp;" is more than "&amp;$C62&amp;""&amp;CHAR(10),""),IF(R63&gt;R62," * "&amp;$C63&amp;" For age "&amp;$M$6&amp;" "&amp;$N$7&amp;" is more than "&amp;$C62&amp;""&amp;CHAR(10),""),IF(S63&gt;S62," * "&amp;$C63&amp;" For age "&amp;$O$6&amp;" "&amp;$O$7&amp;" is more than "&amp;$C62&amp;""&amp;CHAR(10),""),IF(T63&gt;T62," * "&amp;$C63&amp;" For age "&amp;$O$6&amp;" "&amp;$P$7&amp;" is more than "&amp;$C62&amp;""&amp;CHAR(10),""),IF(U63&gt;U62," * "&amp;$C63&amp;" For age "&amp;$Q$6&amp;" "&amp;$Q$7&amp;" is more than "&amp;$C62&amp;""&amp;CHAR(10),""),IF(V63&gt;V62," * "&amp;$C63&amp;" For age "&amp;$Q$6&amp;" "&amp;$R$7&amp;" is more than "&amp;$C62&amp;""&amp;CHAR(10),""),IF(W63&gt;W62," * "&amp;$C63&amp;" For age "&amp;$S$6&amp;" "&amp;$S$7&amp;" is more than "&amp;$C62&amp;""&amp;CHAR(10),""),IF(X63&gt;X62," * "&amp;$C63&amp;" For age "&amp;$S$6&amp;" "&amp;$T$7&amp;" is more than "&amp;$C62&amp;""&amp;CHAR(10),""),IF(Y63&gt;Y62," * "&amp;$C63&amp;" For age "&amp;$U$6&amp;" "&amp;$U$7&amp;" is more than "&amp;$C62&amp;""&amp;CHAR(10),""),IF(Z63&gt;Z62," * "&amp;$C63&amp;" For age "&amp;$U$6&amp;" "&amp;$V$7&amp;" is more than "&amp;$C62&amp;""&amp;CHAR(10),""),IF(AA63&gt;AA62," * "&amp;$C63&amp;" For age "&amp;$W$6&amp;" "&amp;$W$7&amp;" is more than "&amp;$C62&amp;""&amp;CHAR(10),""),IF(AB63&gt;AB62," * "&amp;$C63&amp;" For age "&amp;$W$6&amp;" "&amp;$X$7&amp;" is more than "&amp;$C62&amp;""&amp;CHAR(10),""),IF(AC63&gt;AC62," * "&amp;$C63&amp;" For age "&amp;$Y$6&amp;" "&amp;$Y$7&amp;" is more than "&amp;$C62&amp;""&amp;CHAR(10),""),IF(AD63&gt;AD62," * "&amp;$C63&amp;" For age "&amp;$Y$6&amp;" "&amp;$Z$7&amp;" is more than "&amp;$C62&amp;""&amp;CHAR(10),""),IF(AE63&gt;AE62," * "&amp;$C63&amp;" For age "&amp;$AA$6&amp;" "&amp;$AA$7&amp;" is more than "&amp;$C62&amp;""&amp;CHAR(10),""),IF(AF63&gt;AF62," * "&amp;$C63&amp;" For age "&amp;$AA$6&amp;" "&amp;$AB$7&amp;" is more than "&amp;$C62&amp;""&amp;CHAR(10),""))</f>
        <v/>
      </c>
      <c r="AK63" s="440"/>
    </row>
    <row r="64" spans="2:37" ht="25.5" x14ac:dyDescent="0.45">
      <c r="B64" s="463"/>
      <c r="C64" s="85" t="s">
        <v>637</v>
      </c>
      <c r="D64" s="281" t="s">
        <v>658</v>
      </c>
      <c r="E64" s="82"/>
      <c r="F64" s="27"/>
      <c r="G64" s="27"/>
      <c r="H64" s="27"/>
      <c r="I64" s="27"/>
      <c r="J64" s="27"/>
      <c r="K64" s="27"/>
      <c r="L64" s="89"/>
      <c r="M64" s="2"/>
      <c r="N64" s="2"/>
      <c r="O64" s="2"/>
      <c r="P64" s="2"/>
      <c r="Q64" s="2"/>
      <c r="R64" s="2"/>
      <c r="S64" s="2"/>
      <c r="T64" s="2"/>
      <c r="U64" s="2"/>
      <c r="V64" s="2"/>
      <c r="W64" s="2"/>
      <c r="X64" s="2"/>
      <c r="Y64" s="2"/>
      <c r="Z64" s="2"/>
      <c r="AA64" s="2"/>
      <c r="AB64" s="286"/>
      <c r="AC64" s="37"/>
      <c r="AD64" s="1"/>
      <c r="AE64" s="1"/>
      <c r="AF64" s="1"/>
      <c r="AG64" s="1"/>
      <c r="AH64" s="1"/>
      <c r="AI64" s="6">
        <f t="shared" si="66"/>
        <v>0</v>
      </c>
      <c r="AJ64" s="94" t="str">
        <f>CONCATENATE(IF(E68+E64+E63&gt;E57," * "&amp;$C68&amp;" plus "&amp;$C64&amp;" plus "&amp;$C63&amp;" For age "&amp;$E$6&amp;" "&amp;$E$7&amp;" is more than "&amp;$C57&amp;""&amp;CHAR(10),""),IF(F68+F64+F63&gt;F57," * "&amp;$C68&amp;" plus "&amp;$C64&amp;" plus "&amp;$C63&amp;" For age "&amp;$E$6&amp;" "&amp;$F$7&amp;" is more than "&amp;$C57&amp;""&amp;CHAR(10),""),IF(G68+G64+G63&gt;G57," * "&amp;$C68&amp;" plus "&amp;$C64&amp;" plus "&amp;$C63&amp;" For age "&amp;$G$6&amp;" "&amp;$G$7&amp;" is more than "&amp;$C57&amp;""&amp;CHAR(10),""),IF(H68+H64+H63&gt;H57," * "&amp;$C68&amp;" plus "&amp;$C64&amp;" plus "&amp;$C63&amp;" For age "&amp;$G$6&amp;" "&amp;$H$7&amp;" is more than "&amp;$C57&amp;""&amp;CHAR(10),""),IF(I68+I64+I63&gt;I57," * "&amp;$C68&amp;" plus "&amp;$C64&amp;" plus "&amp;$C63&amp;" For age "&amp;$I$6&amp;" "&amp;$I$7&amp;" is more than "&amp;$C57&amp;""&amp;CHAR(10),""),IF(J68+J64+J63&gt;J57," * "&amp;$C68&amp;" plus "&amp;$C64&amp;" plus "&amp;$C63&amp;" For age "&amp;$I$6&amp;" "&amp;$J$7&amp;" is more than "&amp;$C57&amp;""&amp;CHAR(10),""),IF(K68+K64+K63&gt;K57," * "&amp;$C68&amp;" plus "&amp;$C64&amp;" plus "&amp;$C63&amp;" For age "&amp;$K$6&amp;" "&amp;$K$7&amp;" is more than "&amp;$C57&amp;""&amp;CHAR(10),""),IF(L68+L64+L63&gt;L57," * "&amp;$C68&amp;" plus "&amp;$C64&amp;" plus "&amp;$C63&amp;" For age "&amp;$K$6&amp;" "&amp;$L$7&amp;" is more than "&amp;$C57&amp;""&amp;CHAR(10),""),IF(M68+M64+M63&gt;M57," * "&amp;$C68&amp;" plus "&amp;$C64&amp;" plus "&amp;$C63&amp;" For age "&amp;$M$6&amp;" "&amp;$M$7&amp;" is more than "&amp;$C57&amp;""&amp;CHAR(10),""),IF(N68+N64+N63&gt;N57," * "&amp;$C68&amp;" plus "&amp;$C64&amp;" plus "&amp;$C63&amp;" For age "&amp;$M$6&amp;" "&amp;$N$7&amp;" is more than "&amp;$C57&amp;""&amp;CHAR(10),""),IF(O68+O64+O63&gt;O57," * "&amp;$C68&amp;" plus "&amp;$C64&amp;" plus "&amp;$C63&amp;" For age "&amp;$O$6&amp;" "&amp;$O$7&amp;" is more than "&amp;$C57&amp;""&amp;CHAR(10),""),IF(P68+P64+P63&gt;P57," * "&amp;$C68&amp;" plus "&amp;$C64&amp;" plus "&amp;$C63&amp;" For age "&amp;$O$6&amp;" "&amp;$P$7&amp;" is more than "&amp;$C57&amp;""&amp;CHAR(10),""),IF(Q68+Q64+Q63&gt;Q57," * "&amp;$C68&amp;" plus "&amp;$C64&amp;" plus "&amp;$C63&amp;" For age "&amp;$Q$6&amp;" "&amp;$Q$7&amp;" is more than "&amp;$C57&amp;""&amp;CHAR(10),""),IF(R68+R64+R63&gt;R57," * "&amp;$C68&amp;" plus "&amp;$C64&amp;" plus "&amp;$C63&amp;" For age "&amp;$Q$6&amp;" "&amp;$R$7&amp;" is more than "&amp;$C57&amp;""&amp;CHAR(10),""),IF(S68+S64+S63&gt;S57," * "&amp;$C68&amp;" plus "&amp;$C64&amp;" plus "&amp;$C63&amp;" For age "&amp;$S$6&amp;" "&amp;$S$7&amp;" is more than "&amp;$C57&amp;""&amp;CHAR(10),""),IF(T68+T64+T63&gt;T57," * "&amp;$C68&amp;" plus "&amp;$C64&amp;" plus "&amp;$C63&amp;" For age "&amp;$S$6&amp;" "&amp;$T$7&amp;" is more than "&amp;$C57&amp;""&amp;CHAR(10),""),IF(U68+U64+U63&gt;U57," * "&amp;$C68&amp;" plus "&amp;$C64&amp;" plus "&amp;$C63&amp;" For age "&amp;$U$6&amp;" "&amp;$U$7&amp;" is more than "&amp;$C57&amp;""&amp;CHAR(10),""),IF(V68+V64+V63&gt;V57," * "&amp;$C68&amp;" plus "&amp;$C64&amp;" plus "&amp;$C63&amp;" For age "&amp;$U$6&amp;" "&amp;$V$7&amp;" is more than "&amp;$C57&amp;""&amp;CHAR(10),""),IF(W68+W64+W63&gt;W57," * "&amp;$C68&amp;" plus "&amp;$C64&amp;" plus "&amp;$C63&amp;" For age "&amp;$W$6&amp;" "&amp;$W$7&amp;" is more than "&amp;$C57&amp;""&amp;CHAR(10),""),IF(X68+X64+X63&gt;X57," * "&amp;$C68&amp;" plus "&amp;$C64&amp;" plus "&amp;$C63&amp;" For age "&amp;$W$6&amp;" "&amp;$X$7&amp;" is more than "&amp;$C57&amp;""&amp;CHAR(10),""),IF(Y68+Y64+Y63&gt;Y57," * "&amp;$C68&amp;" plus "&amp;$C64&amp;" plus "&amp;$C63&amp;" For age "&amp;$Y$6&amp;" "&amp;$Y$7&amp;" is more than "&amp;$C57&amp;""&amp;CHAR(10),""),IF(Z68+Z64+Z63&gt;Z57," * "&amp;$C68&amp;" plus "&amp;$C64&amp;" plus "&amp;$C63&amp;" For age "&amp;$Y$6&amp;" "&amp;$Z$7&amp;" is more than "&amp;$C57&amp;""&amp;CHAR(10),""),IF(AA68+AA64+AA63&gt;AA57," * "&amp;$C68&amp;" plus "&amp;$C64&amp;" plus "&amp;$C63&amp;" For age "&amp;$AA$6&amp;" "&amp;$AA$7&amp;" is more than "&amp;$C57&amp;""&amp;CHAR(10),""),IF(AB68+AB64+AB63&gt;AB57," * "&amp;$C68&amp;" plus "&amp;$C64&amp;" plus "&amp;$C63&amp;" For age "&amp;$AA$6&amp;" "&amp;$AB$7&amp;" is more than "&amp;$C57&amp;""&amp;CHAR(10),""))</f>
        <v/>
      </c>
      <c r="AK64" s="440"/>
    </row>
    <row r="65" spans="2:37" ht="25.5" x14ac:dyDescent="0.45">
      <c r="B65" s="463"/>
      <c r="C65" s="86" t="s">
        <v>654</v>
      </c>
      <c r="D65" s="281" t="s">
        <v>659</v>
      </c>
      <c r="E65" s="37"/>
      <c r="F65" s="1"/>
      <c r="G65" s="1"/>
      <c r="H65" s="1"/>
      <c r="I65" s="1"/>
      <c r="J65" s="1"/>
      <c r="K65" s="1"/>
      <c r="L65" s="88"/>
      <c r="M65" s="2"/>
      <c r="N65" s="2"/>
      <c r="O65" s="2"/>
      <c r="P65" s="2"/>
      <c r="Q65" s="2"/>
      <c r="R65" s="2"/>
      <c r="S65" s="2"/>
      <c r="T65" s="2"/>
      <c r="U65" s="2"/>
      <c r="V65" s="2"/>
      <c r="W65" s="2"/>
      <c r="X65" s="2"/>
      <c r="Y65" s="2"/>
      <c r="Z65" s="2"/>
      <c r="AA65" s="2"/>
      <c r="AB65" s="286"/>
      <c r="AC65" s="37"/>
      <c r="AD65" s="1"/>
      <c r="AE65" s="1"/>
      <c r="AF65" s="1"/>
      <c r="AG65" s="1"/>
      <c r="AH65" s="1"/>
      <c r="AI65" s="6">
        <f t="shared" ref="AI65:AI67" si="74">SUM(M65:AB65)</f>
        <v>0</v>
      </c>
      <c r="AJ65" s="94" t="str">
        <f>CONCATENATE(IF(I67&gt;I65," * "&amp;$C67&amp;" For age "&amp;$E$6&amp;" "&amp;$E$7&amp;" is more than "&amp;$C65&amp;""&amp;CHAR(10),""),IF(J67&gt;J65," * "&amp;$C67&amp;" For age "&amp;$E$6&amp;" "&amp;$F$7&amp;" is more than "&amp;$C65&amp;""&amp;CHAR(10),""),IF(K67&gt;K65," * "&amp;$C67&amp;" For age "&amp;$G$6&amp;" "&amp;$G$7&amp;" is more than "&amp;$C65&amp;""&amp;CHAR(10),""),IF(L67&gt;L65," * "&amp;$C67&amp;" For age "&amp;$G$6&amp;" "&amp;$H$7&amp;" is more than "&amp;$C65&amp;""&amp;CHAR(10),""),IF(M67&gt;M65," * "&amp;$C67&amp;" For age "&amp;$I$6&amp;" "&amp;$I$7&amp;" is more than "&amp;$C65&amp;""&amp;CHAR(10),""),IF(N67&gt;N65," * "&amp;$C67&amp;" For age "&amp;$I$6&amp;" "&amp;$J$7&amp;" is more than "&amp;$C65&amp;""&amp;CHAR(10),""),IF(O67&gt;O65," * "&amp;$C67&amp;" For age "&amp;$K$6&amp;" "&amp;$K$7&amp;" is more than "&amp;$C65&amp;""&amp;CHAR(10),""),IF(P67&gt;P65," * "&amp;$C67&amp;" For age "&amp;$K$6&amp;" "&amp;$L$7&amp;" is more than "&amp;$C65&amp;""&amp;CHAR(10),""),IF(Q67&gt;Q65," * "&amp;$C67&amp;" For age "&amp;$M$6&amp;" "&amp;$M$7&amp;" is more than "&amp;$C65&amp;""&amp;CHAR(10),""),IF(R67&gt;R65," * "&amp;$C67&amp;" For age "&amp;$M$6&amp;" "&amp;$N$7&amp;" is more than "&amp;$C65&amp;""&amp;CHAR(10),""),IF(S67&gt;S65," * "&amp;$C67&amp;" For age "&amp;$O$6&amp;" "&amp;$O$7&amp;" is more than "&amp;$C65&amp;""&amp;CHAR(10),""),IF(T67&gt;T65," * "&amp;$C67&amp;" For age "&amp;$O$6&amp;" "&amp;$P$7&amp;" is more than "&amp;$C65&amp;""&amp;CHAR(10),""),IF(U67&gt;U65," * "&amp;$C67&amp;" For age "&amp;$Q$6&amp;" "&amp;$Q$7&amp;" is more than "&amp;$C65&amp;""&amp;CHAR(10),""),IF(V67&gt;V65," * "&amp;$C67&amp;" For age "&amp;$Q$6&amp;" "&amp;$R$7&amp;" is more than "&amp;$C65&amp;""&amp;CHAR(10),""),IF(W67&gt;W65," * "&amp;$C67&amp;" For age "&amp;$S$6&amp;" "&amp;$S$7&amp;" is more than "&amp;$C65&amp;""&amp;CHAR(10),""),IF(X67&gt;X65," * "&amp;$C67&amp;" For age "&amp;$S$6&amp;" "&amp;$T$7&amp;" is more than "&amp;$C65&amp;""&amp;CHAR(10),""),IF(Y67&gt;Y65," * "&amp;$C67&amp;" For age "&amp;$U$6&amp;" "&amp;$U$7&amp;" is more than "&amp;$C65&amp;""&amp;CHAR(10),""),IF(Z67&gt;Z65," * "&amp;$C67&amp;" For age "&amp;$U$6&amp;" "&amp;$V$7&amp;" is more than "&amp;$C65&amp;""&amp;CHAR(10),""),IF(AA67&gt;AA65," * "&amp;$C67&amp;" For age "&amp;$W$6&amp;" "&amp;$W$7&amp;" is more than "&amp;$C65&amp;""&amp;CHAR(10),""),IF(AB67&gt;AB65," * "&amp;$C67&amp;" For age "&amp;$W$6&amp;" "&amp;$X$7&amp;" is more than "&amp;$C65&amp;""&amp;CHAR(10),""),IF(AC67&gt;AC65," * "&amp;$C67&amp;" For age "&amp;$Y$6&amp;" "&amp;$Y$7&amp;" is more than "&amp;$C65&amp;""&amp;CHAR(10),""),IF(AD67&gt;AD65," * "&amp;$C67&amp;" For age "&amp;$Y$6&amp;" "&amp;$Z$7&amp;" is more than "&amp;$C65&amp;""&amp;CHAR(10),""),IF(AE67&gt;AE65," * "&amp;$C67&amp;" For age "&amp;$AA$6&amp;" "&amp;$AA$7&amp;" is more than "&amp;$C65&amp;""&amp;CHAR(10),""),IF(AF67&gt;AF65," * "&amp;$C67&amp;" For age "&amp;$AA$6&amp;" "&amp;$AB$7&amp;" is more than "&amp;$C65&amp;""&amp;CHAR(10),""))</f>
        <v/>
      </c>
      <c r="AK65" s="440"/>
    </row>
    <row r="66" spans="2:37" ht="25.5" x14ac:dyDescent="0.45">
      <c r="B66" s="463"/>
      <c r="C66" s="86" t="s">
        <v>655</v>
      </c>
      <c r="D66" s="281" t="s">
        <v>660</v>
      </c>
      <c r="E66" s="37"/>
      <c r="F66" s="1"/>
      <c r="G66" s="1"/>
      <c r="H66" s="1"/>
      <c r="I66" s="1"/>
      <c r="J66" s="1"/>
      <c r="K66" s="1"/>
      <c r="L66" s="88"/>
      <c r="M66" s="2"/>
      <c r="N66" s="2"/>
      <c r="O66" s="2"/>
      <c r="P66" s="2"/>
      <c r="Q66" s="2"/>
      <c r="R66" s="2"/>
      <c r="S66" s="2"/>
      <c r="T66" s="2"/>
      <c r="U66" s="2"/>
      <c r="V66" s="2"/>
      <c r="W66" s="2"/>
      <c r="X66" s="2"/>
      <c r="Y66" s="2"/>
      <c r="Z66" s="2"/>
      <c r="AA66" s="2"/>
      <c r="AB66" s="286"/>
      <c r="AC66" s="37"/>
      <c r="AD66" s="1"/>
      <c r="AE66" s="1"/>
      <c r="AF66" s="1"/>
      <c r="AG66" s="1"/>
      <c r="AH66" s="1"/>
      <c r="AI66" s="6">
        <f t="shared" si="74"/>
        <v>0</v>
      </c>
      <c r="AJ66" s="94" t="str">
        <f>CONCATENATE(IF(E58+E59&gt;E57," * "&amp;$C58&amp;" plus "&amp;$C59&amp;"  For age "&amp;$E$6&amp;" "&amp;$E$7&amp;" is more than "&amp;$C57&amp;""&amp;CHAR(10),""),IF(F58+F59&gt;F57," * "&amp;$C58&amp;" plus "&amp;$C59&amp;"  For age "&amp;$E$6&amp;" "&amp;$F$7&amp;" is more than "&amp;$C57&amp;""&amp;CHAR(10),""),IF(G58+G59&gt;G57," * "&amp;$C58&amp;" plus "&amp;$C59&amp;"  For age "&amp;$G$6&amp;" "&amp;$G$7&amp;" is more than "&amp;$C57&amp;""&amp;CHAR(10),""),IF(H58+H59&gt;H57," * "&amp;$C58&amp;" plus "&amp;$C59&amp;"  For age "&amp;$G$6&amp;" "&amp;$H$7&amp;" is more than "&amp;$C57&amp;""&amp;CHAR(10),""),IF(I58+I59&gt;I57," * "&amp;$C58&amp;" plus "&amp;$C59&amp;"  For age "&amp;$I$6&amp;" "&amp;$I$7&amp;" is more than "&amp;$C57&amp;""&amp;CHAR(10),""),IF(J58+J59&gt;J57," * "&amp;$C58&amp;" plus "&amp;$C59&amp;"  For age "&amp;$I$6&amp;" "&amp;$J$7&amp;" is more than "&amp;$C57&amp;""&amp;CHAR(10),""),IF(K58+K59&gt;K57," * "&amp;$C58&amp;" plus "&amp;$C59&amp;"  For age "&amp;$K$6&amp;" "&amp;$K$7&amp;" is more than "&amp;$C57&amp;""&amp;CHAR(10),""),IF(L58+L59&gt;L57," * "&amp;$C58&amp;" plus "&amp;$C59&amp;"  For age "&amp;$K$6&amp;" "&amp;$L$7&amp;" is more than "&amp;$C57&amp;""&amp;CHAR(10),""),IF(M58+M59&gt;M57," * "&amp;$C58&amp;" plus "&amp;$C59&amp;"  For age "&amp;$M$6&amp;" "&amp;$M$7&amp;" is more than "&amp;$C57&amp;""&amp;CHAR(10),""),IF(N58+N59&gt;N57," * "&amp;$C58&amp;" plus "&amp;$C59&amp;"  For age "&amp;$M$6&amp;" "&amp;$N$7&amp;" is more than "&amp;$C57&amp;""&amp;CHAR(10),""),IF(O58+O59&gt;O57," * "&amp;$C58&amp;" plus "&amp;$C59&amp;"  For age "&amp;$O$6&amp;" "&amp;$O$7&amp;" is more than "&amp;$C57&amp;""&amp;CHAR(10),""),IF(P58+P59&gt;P57," * "&amp;$C58&amp;" plus "&amp;$C59&amp;"  For age "&amp;$O$6&amp;" "&amp;$P$7&amp;" is more than "&amp;$C57&amp;""&amp;CHAR(10),""),IF(Q58+Q59&gt;Q57," * "&amp;$C58&amp;" plus "&amp;$C59&amp;"  For age "&amp;$Q$6&amp;" "&amp;$Q$7&amp;" is more than "&amp;$C57&amp;""&amp;CHAR(10),""),IF(R58+R59&gt;R57," * "&amp;$C58&amp;" plus "&amp;$C59&amp;"  For age "&amp;$Q$6&amp;" "&amp;$R$7&amp;" is more than "&amp;$C57&amp;""&amp;CHAR(10),""),IF(S58+S59&gt;S57," * "&amp;$C58&amp;" plus "&amp;$C59&amp;"  For age "&amp;$S$6&amp;" "&amp;$S$7&amp;" is more than "&amp;$C57&amp;""&amp;CHAR(10),""),IF(T58+T59&gt;T57," * "&amp;$C58&amp;" plus "&amp;$C59&amp;"  For age "&amp;$S$6&amp;" "&amp;$T$7&amp;" is more than "&amp;$C57&amp;""&amp;CHAR(10),""),IF(U58+U59&gt;U57," * "&amp;$C58&amp;" plus "&amp;$C59&amp;"  For age "&amp;$U$6&amp;" "&amp;$U$7&amp;" is more than "&amp;$C57&amp;""&amp;CHAR(10),""),IF(V58+V59&gt;V57," * "&amp;$C58&amp;" plus "&amp;$C59&amp;"  For age "&amp;$U$6&amp;" "&amp;$V$7&amp;" is more than "&amp;$C57&amp;""&amp;CHAR(10),""),IF(W58+W59&gt;W57," * "&amp;$C58&amp;" plus "&amp;$C59&amp;"  For age "&amp;$W$6&amp;" "&amp;$W$7&amp;" is more than "&amp;$C57&amp;""&amp;CHAR(10),""),IF(X58+X59&gt;X57," * "&amp;$C58&amp;" plus "&amp;$C59&amp;"  For age "&amp;$W$6&amp;" "&amp;$X$7&amp;" is more than "&amp;$C57&amp;""&amp;CHAR(10),""),IF(Y58+Y59&gt;Y57," * "&amp;$C58&amp;" plus "&amp;$C59&amp;"  For age "&amp;$Y$6&amp;" "&amp;$Y$7&amp;" is more than "&amp;$C57&amp;""&amp;CHAR(10),""),IF(Z58+Z59&gt;Z57," * "&amp;$C58&amp;" plus "&amp;$C59&amp;"  For age "&amp;$Y$6&amp;" "&amp;$Z$7&amp;" is more than "&amp;$C57&amp;""&amp;CHAR(10),""),IF(AA58+AA59&gt;AA57," * "&amp;$C58&amp;" plus "&amp;$C59&amp;"  For age "&amp;$AA$6&amp;" "&amp;$AA$7&amp;" is more than "&amp;$C57&amp;""&amp;CHAR(10),""),IF(AB58+AB59&gt;AB57," * "&amp;$C58&amp;" plus "&amp;$C59&amp;"  For age "&amp;$AA$6&amp;" "&amp;$AB$7&amp;" is more than "&amp;$C57&amp;""&amp;CHAR(10),""))</f>
        <v/>
      </c>
      <c r="AK66" s="440"/>
    </row>
    <row r="67" spans="2:37" ht="25.5" x14ac:dyDescent="0.45">
      <c r="B67" s="463"/>
      <c r="C67" s="86" t="s">
        <v>656</v>
      </c>
      <c r="D67" s="281" t="s">
        <v>661</v>
      </c>
      <c r="E67" s="37"/>
      <c r="F67" s="1"/>
      <c r="G67" s="1"/>
      <c r="H67" s="1"/>
      <c r="I67" s="1"/>
      <c r="J67" s="1"/>
      <c r="K67" s="1"/>
      <c r="L67" s="88"/>
      <c r="M67" s="2"/>
      <c r="N67" s="2"/>
      <c r="O67" s="2"/>
      <c r="P67" s="2"/>
      <c r="Q67" s="2"/>
      <c r="R67" s="2"/>
      <c r="S67" s="2"/>
      <c r="T67" s="2"/>
      <c r="U67" s="2"/>
      <c r="V67" s="2"/>
      <c r="W67" s="2"/>
      <c r="X67" s="2"/>
      <c r="Y67" s="2"/>
      <c r="Z67" s="2"/>
      <c r="AA67" s="2"/>
      <c r="AB67" s="286"/>
      <c r="AC67" s="37"/>
      <c r="AD67" s="1"/>
      <c r="AE67" s="1"/>
      <c r="AF67" s="1"/>
      <c r="AG67" s="1"/>
      <c r="AH67" s="1"/>
      <c r="AI67" s="6">
        <f t="shared" si="74"/>
        <v>0</v>
      </c>
      <c r="AJ67" s="94" t="str">
        <f>CONCATENATE(IF(E63+E64&lt;&gt;E62," * "&amp;$C63&amp;" plus "&amp;$C64&amp;"  For age "&amp;$E$6&amp;" "&amp;$E$7&amp;" is not equal to "&amp;$C62&amp;""&amp;CHAR(14),""),IF(F63+F64&lt;&gt;F62," * "&amp;$C63&amp;" plus "&amp;$C64&amp;"  For age "&amp;$E$6&amp;" "&amp;$F$7&amp;" is not equal to "&amp;$C62&amp;""&amp;CHAR(14),""),IF(G63+G64&lt;&gt;G62," * "&amp;$C63&amp;" plus "&amp;$C64&amp;"  For age "&amp;$G$6&amp;" "&amp;$G$7&amp;" is not equal to "&amp;$C62&amp;""&amp;CHAR(14),""),IF(H63+H64&lt;&gt;H62," * "&amp;$C63&amp;" plus "&amp;$C64&amp;"  For age "&amp;$G$6&amp;" "&amp;$H$7&amp;" is not equal to "&amp;$C62&amp;""&amp;CHAR(14),""),IF(I63+I64&lt;&gt;I62," * "&amp;$C63&amp;" plus "&amp;$C64&amp;"  For age "&amp;$I$6&amp;" "&amp;$I$7&amp;" is not equal to "&amp;$C62&amp;""&amp;CHAR(14),""),IF(J63+J64&lt;&gt;J62," * "&amp;$C63&amp;" plus "&amp;$C64&amp;"  For age "&amp;$I$6&amp;" "&amp;$J$7&amp;" is not equal to "&amp;$C62&amp;""&amp;CHAR(14),""),IF(K63+K64&lt;&gt;K62," * "&amp;$C63&amp;" plus "&amp;$C64&amp;"  For age "&amp;$K$6&amp;" "&amp;$K$7&amp;" is not equal to "&amp;$C62&amp;""&amp;CHAR(14),""),IF(L63+L64&lt;&gt;L62," * "&amp;$C63&amp;" plus "&amp;$C64&amp;"  For age "&amp;$K$6&amp;" "&amp;$L$7&amp;" is not equal to "&amp;$C62&amp;""&amp;CHAR(14),""),IF(M63+M64&lt;&gt;M62," * "&amp;$C63&amp;" plus "&amp;$C64&amp;"  For age "&amp;$M$6&amp;" "&amp;$M$7&amp;" is not equal to "&amp;$C62&amp;""&amp;CHAR(14),""),IF(N63+N64&lt;&gt;N62," * "&amp;$C63&amp;" plus "&amp;$C64&amp;"  For age "&amp;$M$6&amp;" "&amp;$N$7&amp;" is not equal to "&amp;$C62&amp;""&amp;CHAR(14),""),IF(O63+O64&lt;&gt;O62," * "&amp;$C63&amp;" plus "&amp;$C64&amp;"  For age "&amp;$O$6&amp;" "&amp;$O$7&amp;" is not equal to "&amp;$C62&amp;""&amp;CHAR(14),""),IF(P63+P64&lt;&gt;P62," * "&amp;$C63&amp;" plus "&amp;$C64&amp;"  For age "&amp;$O$6&amp;" "&amp;$P$7&amp;" is not equal to "&amp;$C62&amp;""&amp;CHAR(14),""),IF(Q63+Q64&lt;&gt;Q62," * "&amp;$C63&amp;" plus "&amp;$C64&amp;"  For age "&amp;$Q$6&amp;" "&amp;$Q$7&amp;" is not equal to "&amp;$C62&amp;""&amp;CHAR(14),""),IF(R63+R64&lt;&gt;R62," * "&amp;$C63&amp;" plus "&amp;$C64&amp;"  For age "&amp;$Q$6&amp;" "&amp;$R$7&amp;" is not equal to "&amp;$C62&amp;""&amp;CHAR(14),""),IF(S63+S64&lt;&gt;S62," * "&amp;$C63&amp;" plus "&amp;$C64&amp;"  For age "&amp;$S$6&amp;" "&amp;$S$7&amp;" is not equal to "&amp;$C62&amp;""&amp;CHAR(14),""),IF(T63+T64&lt;&gt;T62," * "&amp;$C63&amp;" plus "&amp;$C64&amp;"  For age "&amp;$S$6&amp;" "&amp;$T$7&amp;" is not equal to "&amp;$C62&amp;""&amp;CHAR(14),""),IF(U63+U64&lt;&gt;U62," * "&amp;$C63&amp;" plus "&amp;$C64&amp;"  For age "&amp;$U$6&amp;" "&amp;$U$7&amp;" is not equal to "&amp;$C62&amp;""&amp;CHAR(14),""),IF(V63+V64&lt;&gt;V62," * "&amp;$C63&amp;" plus "&amp;$C64&amp;"  For age "&amp;$U$6&amp;" "&amp;$V$7&amp;" is not equal to "&amp;$C62&amp;""&amp;CHAR(14),""),IF(W63+W64&lt;&gt;W62," * "&amp;$C63&amp;" plus "&amp;$C64&amp;"  For age "&amp;$W$6&amp;" "&amp;$W$7&amp;" is not equal to "&amp;$C62&amp;""&amp;CHAR(14),""),IF(X63+X64&lt;&gt;X62," * "&amp;$C63&amp;" plus "&amp;$C64&amp;"  For age "&amp;$W$6&amp;" "&amp;$X$7&amp;" is not equal to "&amp;$C62&amp;""&amp;CHAR(14),""),IF(Y63+Y64&lt;&gt;Y62," * "&amp;$C63&amp;" plus "&amp;$C64&amp;"  For age "&amp;$Y$6&amp;" "&amp;$Y$7&amp;" is not equal to "&amp;$C62&amp;""&amp;CHAR(14),""),IF(Z63+Z64&lt;&gt;Z62," * "&amp;$C63&amp;" plus "&amp;$C64&amp;"  For age "&amp;$Y$6&amp;" "&amp;$Z$7&amp;" is not equal to "&amp;$C62&amp;""&amp;CHAR(14),""),IF(AA63+AA64&lt;&gt;AA62," * "&amp;$C63&amp;" plus "&amp;$C64&amp;"  For age "&amp;$AA$6&amp;" "&amp;$AA$7&amp;" is not equal to "&amp;$C62&amp;""&amp;CHAR(14),""),IF(AB63+AB64&lt;&gt;AB62," * "&amp;$C63&amp;" plus "&amp;$C64&amp;"  For age "&amp;$AA$6&amp;" "&amp;$AB$7&amp;" is not equal to "&amp;$C62&amp;""&amp;CHAR(14),""))</f>
        <v/>
      </c>
      <c r="AK67" s="440"/>
    </row>
    <row r="68" spans="2:37" ht="25.9" thickBot="1" x14ac:dyDescent="0.5">
      <c r="B68" s="463"/>
      <c r="C68" s="86" t="s">
        <v>640</v>
      </c>
      <c r="D68" s="281" t="s">
        <v>662</v>
      </c>
      <c r="E68" s="37"/>
      <c r="F68" s="1"/>
      <c r="G68" s="1"/>
      <c r="H68" s="1"/>
      <c r="I68" s="1"/>
      <c r="J68" s="1"/>
      <c r="K68" s="1"/>
      <c r="L68" s="88"/>
      <c r="M68" s="2"/>
      <c r="N68" s="2"/>
      <c r="O68" s="2"/>
      <c r="P68" s="2"/>
      <c r="Q68" s="2"/>
      <c r="R68" s="2"/>
      <c r="S68" s="2"/>
      <c r="T68" s="2"/>
      <c r="U68" s="2"/>
      <c r="V68" s="2"/>
      <c r="W68" s="2"/>
      <c r="X68" s="2"/>
      <c r="Y68" s="2"/>
      <c r="Z68" s="2"/>
      <c r="AA68" s="2"/>
      <c r="AB68" s="286"/>
      <c r="AC68" s="37"/>
      <c r="AD68" s="1"/>
      <c r="AE68" s="1"/>
      <c r="AF68" s="1"/>
      <c r="AG68" s="1"/>
      <c r="AH68" s="1"/>
      <c r="AI68" s="6">
        <f t="shared" ref="AI68:AI69" si="75">SUM(M68:AB68)</f>
        <v>0</v>
      </c>
      <c r="AJ68" s="94"/>
      <c r="AK68" s="440"/>
    </row>
    <row r="69" spans="2:37" ht="25.9" hidden="1" customHeight="1" thickBot="1" x14ac:dyDescent="0.5">
      <c r="B69" s="464"/>
      <c r="C69" s="79" t="s">
        <v>848</v>
      </c>
      <c r="D69" s="283" t="s">
        <v>663</v>
      </c>
      <c r="E69" s="38"/>
      <c r="F69" s="8"/>
      <c r="G69" s="8"/>
      <c r="H69" s="8"/>
      <c r="I69" s="8"/>
      <c r="J69" s="8"/>
      <c r="K69" s="8"/>
      <c r="L69" s="90"/>
      <c r="M69" s="9"/>
      <c r="N69" s="9"/>
      <c r="O69" s="9"/>
      <c r="P69" s="9"/>
      <c r="Q69" s="9"/>
      <c r="R69" s="9"/>
      <c r="S69" s="9"/>
      <c r="T69" s="9"/>
      <c r="U69" s="9"/>
      <c r="V69" s="9"/>
      <c r="W69" s="9"/>
      <c r="X69" s="9"/>
      <c r="Y69" s="9"/>
      <c r="Z69" s="9"/>
      <c r="AA69" s="9"/>
      <c r="AB69" s="287"/>
      <c r="AC69" s="38"/>
      <c r="AD69" s="8"/>
      <c r="AE69" s="8"/>
      <c r="AF69" s="8"/>
      <c r="AG69" s="8"/>
      <c r="AH69" s="8"/>
      <c r="AI69" s="10">
        <f t="shared" si="75"/>
        <v>0</v>
      </c>
      <c r="AJ69" s="94"/>
      <c r="AK69" s="440"/>
    </row>
    <row r="70" spans="2:37" ht="25.5" x14ac:dyDescent="0.45">
      <c r="B70" s="422" t="s">
        <v>89</v>
      </c>
      <c r="C70" s="91" t="s">
        <v>645</v>
      </c>
      <c r="D70" s="280" t="s">
        <v>664</v>
      </c>
      <c r="E70" s="80"/>
      <c r="F70" s="23"/>
      <c r="G70" s="23"/>
      <c r="H70" s="23"/>
      <c r="I70" s="23"/>
      <c r="J70" s="23"/>
      <c r="K70" s="23"/>
      <c r="L70" s="87"/>
      <c r="M70" s="24"/>
      <c r="N70" s="24"/>
      <c r="O70" s="24"/>
      <c r="P70" s="24"/>
      <c r="Q70" s="24"/>
      <c r="R70" s="24"/>
      <c r="S70" s="24"/>
      <c r="T70" s="24"/>
      <c r="U70" s="24"/>
      <c r="V70" s="24"/>
      <c r="W70" s="24"/>
      <c r="X70" s="24"/>
      <c r="Y70" s="24"/>
      <c r="Z70" s="24"/>
      <c r="AA70" s="24"/>
      <c r="AB70" s="285"/>
      <c r="AC70" s="81"/>
      <c r="AD70" s="20"/>
      <c r="AE70" s="20"/>
      <c r="AF70" s="20"/>
      <c r="AG70" s="20"/>
      <c r="AH70" s="20"/>
      <c r="AI70" s="22">
        <f t="shared" ref="AI70:AI77" si="76">SUM(M70:AB70)</f>
        <v>0</v>
      </c>
      <c r="AJ70" s="274"/>
      <c r="AK70" s="440"/>
    </row>
    <row r="71" spans="2:37" ht="25.5" x14ac:dyDescent="0.45">
      <c r="B71" s="423"/>
      <c r="C71" s="92" t="s">
        <v>646</v>
      </c>
      <c r="D71" s="281" t="s">
        <v>665</v>
      </c>
      <c r="E71" s="37"/>
      <c r="F71" s="1"/>
      <c r="G71" s="1"/>
      <c r="H71" s="1"/>
      <c r="I71" s="1"/>
      <c r="J71" s="1"/>
      <c r="K71" s="1"/>
      <c r="L71" s="88"/>
      <c r="M71" s="2"/>
      <c r="N71" s="2"/>
      <c r="O71" s="2"/>
      <c r="P71" s="2"/>
      <c r="Q71" s="2"/>
      <c r="R71" s="2"/>
      <c r="S71" s="2"/>
      <c r="T71" s="2"/>
      <c r="U71" s="2"/>
      <c r="V71" s="2"/>
      <c r="W71" s="2"/>
      <c r="X71" s="2"/>
      <c r="Y71" s="2"/>
      <c r="Z71" s="2"/>
      <c r="AA71" s="2"/>
      <c r="AB71" s="286"/>
      <c r="AC71" s="37"/>
      <c r="AD71" s="1"/>
      <c r="AE71" s="1"/>
      <c r="AF71" s="1"/>
      <c r="AG71" s="1"/>
      <c r="AH71" s="1"/>
      <c r="AI71" s="6">
        <f t="shared" si="76"/>
        <v>0</v>
      </c>
      <c r="AJ71" s="274"/>
      <c r="AK71" s="440"/>
    </row>
    <row r="72" spans="2:37" ht="25.5" x14ac:dyDescent="0.45">
      <c r="B72" s="423"/>
      <c r="C72" s="92" t="s">
        <v>647</v>
      </c>
      <c r="D72" s="281" t="s">
        <v>666</v>
      </c>
      <c r="E72" s="37"/>
      <c r="F72" s="1"/>
      <c r="G72" s="1"/>
      <c r="H72" s="1"/>
      <c r="I72" s="1"/>
      <c r="J72" s="1"/>
      <c r="K72" s="1"/>
      <c r="L72" s="88"/>
      <c r="M72" s="2"/>
      <c r="N72" s="2"/>
      <c r="O72" s="2"/>
      <c r="P72" s="2"/>
      <c r="Q72" s="2"/>
      <c r="R72" s="2"/>
      <c r="S72" s="2"/>
      <c r="T72" s="2"/>
      <c r="U72" s="2"/>
      <c r="V72" s="2"/>
      <c r="W72" s="2"/>
      <c r="X72" s="2"/>
      <c r="Y72" s="2"/>
      <c r="Z72" s="2"/>
      <c r="AA72" s="2"/>
      <c r="AB72" s="286"/>
      <c r="AC72" s="37"/>
      <c r="AD72" s="1"/>
      <c r="AE72" s="1"/>
      <c r="AF72" s="1"/>
      <c r="AG72" s="1"/>
      <c r="AH72" s="1"/>
      <c r="AI72" s="6">
        <f t="shared" si="76"/>
        <v>0</v>
      </c>
      <c r="AJ72" s="274"/>
      <c r="AK72" s="440"/>
    </row>
    <row r="73" spans="2:37" ht="25.5" x14ac:dyDescent="0.45">
      <c r="B73" s="423"/>
      <c r="C73" s="92" t="s">
        <v>648</v>
      </c>
      <c r="D73" s="281" t="s">
        <v>667</v>
      </c>
      <c r="E73" s="37"/>
      <c r="F73" s="1"/>
      <c r="G73" s="1"/>
      <c r="H73" s="1"/>
      <c r="I73" s="1"/>
      <c r="J73" s="1"/>
      <c r="K73" s="1"/>
      <c r="L73" s="88"/>
      <c r="M73" s="2"/>
      <c r="N73" s="2"/>
      <c r="O73" s="2"/>
      <c r="P73" s="2"/>
      <c r="Q73" s="2"/>
      <c r="R73" s="2"/>
      <c r="S73" s="2"/>
      <c r="T73" s="2"/>
      <c r="U73" s="2"/>
      <c r="V73" s="2"/>
      <c r="W73" s="2"/>
      <c r="X73" s="2"/>
      <c r="Y73" s="2"/>
      <c r="Z73" s="2"/>
      <c r="AA73" s="2"/>
      <c r="AB73" s="286"/>
      <c r="AC73" s="37"/>
      <c r="AD73" s="1"/>
      <c r="AE73" s="1"/>
      <c r="AF73" s="1"/>
      <c r="AG73" s="1"/>
      <c r="AH73" s="1"/>
      <c r="AI73" s="6">
        <f t="shared" si="76"/>
        <v>0</v>
      </c>
      <c r="AJ73" s="274"/>
      <c r="AK73" s="440"/>
    </row>
    <row r="74" spans="2:37" ht="25.5" x14ac:dyDescent="0.45">
      <c r="B74" s="423"/>
      <c r="C74" s="92" t="s">
        <v>649</v>
      </c>
      <c r="D74" s="281" t="s">
        <v>668</v>
      </c>
      <c r="E74" s="37"/>
      <c r="F74" s="1"/>
      <c r="G74" s="1"/>
      <c r="H74" s="1"/>
      <c r="I74" s="1"/>
      <c r="J74" s="1"/>
      <c r="K74" s="1"/>
      <c r="L74" s="88"/>
      <c r="M74" s="2"/>
      <c r="N74" s="2"/>
      <c r="O74" s="2"/>
      <c r="P74" s="2"/>
      <c r="Q74" s="2"/>
      <c r="R74" s="2"/>
      <c r="S74" s="2"/>
      <c r="T74" s="2"/>
      <c r="U74" s="2"/>
      <c r="V74" s="2"/>
      <c r="W74" s="2"/>
      <c r="X74" s="2"/>
      <c r="Y74" s="2"/>
      <c r="Z74" s="2"/>
      <c r="AA74" s="2"/>
      <c r="AB74" s="286"/>
      <c r="AC74" s="37"/>
      <c r="AD74" s="1"/>
      <c r="AE74" s="1"/>
      <c r="AF74" s="1"/>
      <c r="AG74" s="1"/>
      <c r="AH74" s="1"/>
      <c r="AI74" s="6">
        <f t="shared" si="76"/>
        <v>0</v>
      </c>
      <c r="AJ74" s="274"/>
      <c r="AK74" s="440"/>
    </row>
    <row r="75" spans="2:37" ht="25.5" x14ac:dyDescent="0.45">
      <c r="B75" s="423"/>
      <c r="C75" s="92" t="s">
        <v>650</v>
      </c>
      <c r="D75" s="281" t="s">
        <v>669</v>
      </c>
      <c r="E75" s="37"/>
      <c r="F75" s="1"/>
      <c r="G75" s="1"/>
      <c r="H75" s="1"/>
      <c r="I75" s="1"/>
      <c r="J75" s="1"/>
      <c r="K75" s="1"/>
      <c r="L75" s="88"/>
      <c r="M75" s="2"/>
      <c r="N75" s="2"/>
      <c r="O75" s="2"/>
      <c r="P75" s="2"/>
      <c r="Q75" s="2"/>
      <c r="R75" s="2"/>
      <c r="S75" s="2"/>
      <c r="T75" s="2"/>
      <c r="U75" s="2"/>
      <c r="V75" s="2"/>
      <c r="W75" s="2"/>
      <c r="X75" s="2"/>
      <c r="Y75" s="2"/>
      <c r="Z75" s="2"/>
      <c r="AA75" s="2"/>
      <c r="AB75" s="286"/>
      <c r="AC75" s="37"/>
      <c r="AD75" s="1"/>
      <c r="AE75" s="1"/>
      <c r="AF75" s="1"/>
      <c r="AG75" s="1"/>
      <c r="AH75" s="1"/>
      <c r="AI75" s="6">
        <f t="shared" si="76"/>
        <v>0</v>
      </c>
      <c r="AJ75" s="274"/>
      <c r="AK75" s="440"/>
    </row>
    <row r="76" spans="2:37" ht="25.5" x14ac:dyDescent="0.45">
      <c r="B76" s="423"/>
      <c r="C76" s="92" t="s">
        <v>651</v>
      </c>
      <c r="D76" s="281" t="s">
        <v>670</v>
      </c>
      <c r="E76" s="37"/>
      <c r="F76" s="1"/>
      <c r="G76" s="1"/>
      <c r="H76" s="1"/>
      <c r="I76" s="1"/>
      <c r="J76" s="1"/>
      <c r="K76" s="1"/>
      <c r="L76" s="88"/>
      <c r="M76" s="2"/>
      <c r="N76" s="2"/>
      <c r="O76" s="2"/>
      <c r="P76" s="2"/>
      <c r="Q76" s="2"/>
      <c r="R76" s="2"/>
      <c r="S76" s="2"/>
      <c r="T76" s="2"/>
      <c r="U76" s="2"/>
      <c r="V76" s="2"/>
      <c r="W76" s="2"/>
      <c r="X76" s="2"/>
      <c r="Y76" s="2"/>
      <c r="Z76" s="2"/>
      <c r="AA76" s="2"/>
      <c r="AB76" s="286"/>
      <c r="AC76" s="37"/>
      <c r="AD76" s="1"/>
      <c r="AE76" s="1"/>
      <c r="AF76" s="1"/>
      <c r="AG76" s="1"/>
      <c r="AH76" s="1"/>
      <c r="AI76" s="6">
        <f t="shared" si="76"/>
        <v>0</v>
      </c>
      <c r="AJ76" s="274"/>
      <c r="AK76" s="440"/>
    </row>
    <row r="77" spans="2:37" ht="25.9" thickBot="1" x14ac:dyDescent="0.5">
      <c r="B77" s="424"/>
      <c r="C77" s="93" t="s">
        <v>652</v>
      </c>
      <c r="D77" s="283" t="s">
        <v>671</v>
      </c>
      <c r="E77" s="38"/>
      <c r="F77" s="8"/>
      <c r="G77" s="8"/>
      <c r="H77" s="8"/>
      <c r="I77" s="8"/>
      <c r="J77" s="8"/>
      <c r="K77" s="8"/>
      <c r="L77" s="90"/>
      <c r="M77" s="202">
        <f>M66-SUM(M70:M76)</f>
        <v>0</v>
      </c>
      <c r="N77" s="202">
        <f t="shared" ref="N77" si="77">N66-SUM(N70:N76)</f>
        <v>0</v>
      </c>
      <c r="O77" s="202">
        <f t="shared" ref="O77" si="78">O66-SUM(O70:O76)</f>
        <v>0</v>
      </c>
      <c r="P77" s="202">
        <f t="shared" ref="P77" si="79">P66-SUM(P70:P76)</f>
        <v>0</v>
      </c>
      <c r="Q77" s="202">
        <f t="shared" ref="Q77" si="80">Q66-SUM(Q70:Q76)</f>
        <v>0</v>
      </c>
      <c r="R77" s="202">
        <f t="shared" ref="R77" si="81">R66-SUM(R70:R76)</f>
        <v>0</v>
      </c>
      <c r="S77" s="202">
        <f t="shared" ref="S77" si="82">S66-SUM(S70:S76)</f>
        <v>0</v>
      </c>
      <c r="T77" s="202">
        <f t="shared" ref="T77" si="83">T66-SUM(T70:T76)</f>
        <v>0</v>
      </c>
      <c r="U77" s="202">
        <f t="shared" ref="U77" si="84">U66-SUM(U70:U76)</f>
        <v>0</v>
      </c>
      <c r="V77" s="202">
        <f t="shared" ref="V77" si="85">V66-SUM(V70:V76)</f>
        <v>0</v>
      </c>
      <c r="W77" s="202">
        <f t="shared" ref="W77" si="86">W66-SUM(W70:W76)</f>
        <v>0</v>
      </c>
      <c r="X77" s="202">
        <f t="shared" ref="X77" si="87">X66-SUM(X70:X76)</f>
        <v>0</v>
      </c>
      <c r="Y77" s="202">
        <f t="shared" ref="Y77" si="88">Y66-SUM(Y70:Y76)</f>
        <v>0</v>
      </c>
      <c r="Z77" s="202">
        <f t="shared" ref="Z77" si="89">Z66-SUM(Z70:Z76)</f>
        <v>0</v>
      </c>
      <c r="AA77" s="202">
        <f t="shared" ref="AA77" si="90">AA66-SUM(AA70:AA76)</f>
        <v>0</v>
      </c>
      <c r="AB77" s="289">
        <f t="shared" ref="AB77" si="91">AB66-SUM(AB70:AB76)</f>
        <v>0</v>
      </c>
      <c r="AC77" s="288">
        <f t="shared" ref="AC77:AH77" si="92">AC64-SUM(AC70:AC76)</f>
        <v>0</v>
      </c>
      <c r="AD77" s="11">
        <f t="shared" si="92"/>
        <v>0</v>
      </c>
      <c r="AE77" s="11">
        <f t="shared" si="92"/>
        <v>0</v>
      </c>
      <c r="AF77" s="11">
        <f t="shared" si="92"/>
        <v>0</v>
      </c>
      <c r="AG77" s="11">
        <f t="shared" si="92"/>
        <v>0</v>
      </c>
      <c r="AH77" s="11">
        <f t="shared" si="92"/>
        <v>0</v>
      </c>
      <c r="AI77" s="10">
        <f t="shared" si="76"/>
        <v>0</v>
      </c>
      <c r="AJ77" s="275" t="str">
        <f>IF(COUNTIF(M77:AB77,"&lt;0")&gt;0,"Ensure that "&amp;C66&amp;" is equal to sum of "&amp;B70&amp;"  "&amp;" "&amp;CHAR(10),"")</f>
        <v/>
      </c>
      <c r="AK77" s="441"/>
    </row>
    <row r="78" spans="2:37" ht="62.65" customHeight="1" thickBot="1" x14ac:dyDescent="0.5">
      <c r="B78" s="450" t="s">
        <v>847</v>
      </c>
      <c r="C78" s="451"/>
      <c r="D78" s="451"/>
      <c r="E78" s="451"/>
      <c r="F78" s="451"/>
      <c r="G78" s="451"/>
      <c r="H78" s="451"/>
      <c r="I78" s="451"/>
      <c r="J78" s="451"/>
      <c r="K78" s="451"/>
      <c r="L78" s="451"/>
      <c r="M78" s="451"/>
      <c r="N78" s="451"/>
      <c r="O78" s="451"/>
      <c r="P78" s="451"/>
      <c r="Q78" s="451"/>
      <c r="R78" s="451"/>
      <c r="S78" s="451"/>
      <c r="T78" s="451"/>
      <c r="U78" s="451"/>
      <c r="V78" s="451"/>
      <c r="W78" s="451"/>
      <c r="X78" s="451"/>
      <c r="Y78" s="451"/>
      <c r="Z78" s="451"/>
      <c r="AA78" s="451"/>
      <c r="AB78" s="451"/>
      <c r="AC78" s="451"/>
      <c r="AD78" s="451"/>
      <c r="AE78" s="451"/>
      <c r="AF78" s="451"/>
      <c r="AG78" s="451"/>
      <c r="AH78" s="451"/>
      <c r="AI78" s="452"/>
      <c r="AJ78" s="33"/>
      <c r="AK78" s="34"/>
    </row>
    <row r="79" spans="2:37" x14ac:dyDescent="0.45">
      <c r="B79" s="453" t="str">
        <f>CONCATENATE(AK9,AK33,AK57)</f>
        <v/>
      </c>
      <c r="C79" s="454"/>
      <c r="D79" s="454"/>
      <c r="E79" s="454"/>
      <c r="F79" s="454"/>
      <c r="G79" s="454"/>
      <c r="H79" s="454"/>
      <c r="I79" s="454"/>
      <c r="J79" s="454"/>
      <c r="K79" s="454"/>
      <c r="L79" s="454"/>
      <c r="M79" s="454"/>
      <c r="N79" s="454"/>
      <c r="O79" s="454"/>
      <c r="P79" s="454"/>
      <c r="Q79" s="454"/>
      <c r="R79" s="454"/>
      <c r="S79" s="454"/>
      <c r="T79" s="454"/>
      <c r="U79" s="454"/>
      <c r="V79" s="454"/>
      <c r="W79" s="454"/>
      <c r="X79" s="454"/>
      <c r="Y79" s="454"/>
      <c r="Z79" s="454"/>
      <c r="AA79" s="454"/>
      <c r="AB79" s="454"/>
      <c r="AC79" s="454"/>
      <c r="AD79" s="454"/>
      <c r="AE79" s="454"/>
      <c r="AF79" s="454"/>
      <c r="AG79" s="454"/>
      <c r="AH79" s="454"/>
      <c r="AI79" s="455"/>
    </row>
    <row r="80" spans="2:37" x14ac:dyDescent="0.45">
      <c r="B80" s="456"/>
      <c r="C80" s="457"/>
      <c r="D80" s="457"/>
      <c r="E80" s="457"/>
      <c r="F80" s="457"/>
      <c r="G80" s="457"/>
      <c r="H80" s="457"/>
      <c r="I80" s="457"/>
      <c r="J80" s="457"/>
      <c r="K80" s="457"/>
      <c r="L80" s="457"/>
      <c r="M80" s="457"/>
      <c r="N80" s="457"/>
      <c r="O80" s="457"/>
      <c r="P80" s="457"/>
      <c r="Q80" s="457"/>
      <c r="R80" s="457"/>
      <c r="S80" s="457"/>
      <c r="T80" s="457"/>
      <c r="U80" s="457"/>
      <c r="V80" s="457"/>
      <c r="W80" s="457"/>
      <c r="X80" s="457"/>
      <c r="Y80" s="457"/>
      <c r="Z80" s="457"/>
      <c r="AA80" s="457"/>
      <c r="AB80" s="457"/>
      <c r="AC80" s="457"/>
      <c r="AD80" s="457"/>
      <c r="AE80" s="457"/>
      <c r="AF80" s="457"/>
      <c r="AG80" s="457"/>
      <c r="AH80" s="457"/>
      <c r="AI80" s="458"/>
    </row>
    <row r="81" spans="2:35" x14ac:dyDescent="0.45">
      <c r="B81" s="456"/>
      <c r="C81" s="457"/>
      <c r="D81" s="457"/>
      <c r="E81" s="457"/>
      <c r="F81" s="457"/>
      <c r="G81" s="457"/>
      <c r="H81" s="457"/>
      <c r="I81" s="457"/>
      <c r="J81" s="457"/>
      <c r="K81" s="457"/>
      <c r="L81" s="457"/>
      <c r="M81" s="457"/>
      <c r="N81" s="457"/>
      <c r="O81" s="457"/>
      <c r="P81" s="457"/>
      <c r="Q81" s="457"/>
      <c r="R81" s="457"/>
      <c r="S81" s="457"/>
      <c r="T81" s="457"/>
      <c r="U81" s="457"/>
      <c r="V81" s="457"/>
      <c r="W81" s="457"/>
      <c r="X81" s="457"/>
      <c r="Y81" s="457"/>
      <c r="Z81" s="457"/>
      <c r="AA81" s="457"/>
      <c r="AB81" s="457"/>
      <c r="AC81" s="457"/>
      <c r="AD81" s="457"/>
      <c r="AE81" s="457"/>
      <c r="AF81" s="457"/>
      <c r="AG81" s="457"/>
      <c r="AH81" s="457"/>
      <c r="AI81" s="458"/>
    </row>
    <row r="82" spans="2:35" x14ac:dyDescent="0.45">
      <c r="B82" s="456"/>
      <c r="C82" s="457"/>
      <c r="D82" s="457"/>
      <c r="E82" s="457"/>
      <c r="F82" s="457"/>
      <c r="G82" s="457"/>
      <c r="H82" s="457"/>
      <c r="I82" s="457"/>
      <c r="J82" s="457"/>
      <c r="K82" s="457"/>
      <c r="L82" s="457"/>
      <c r="M82" s="457"/>
      <c r="N82" s="457"/>
      <c r="O82" s="457"/>
      <c r="P82" s="457"/>
      <c r="Q82" s="457"/>
      <c r="R82" s="457"/>
      <c r="S82" s="457"/>
      <c r="T82" s="457"/>
      <c r="U82" s="457"/>
      <c r="V82" s="457"/>
      <c r="W82" s="457"/>
      <c r="X82" s="457"/>
      <c r="Y82" s="457"/>
      <c r="Z82" s="457"/>
      <c r="AA82" s="457"/>
      <c r="AB82" s="457"/>
      <c r="AC82" s="457"/>
      <c r="AD82" s="457"/>
      <c r="AE82" s="457"/>
      <c r="AF82" s="457"/>
      <c r="AG82" s="457"/>
      <c r="AH82" s="457"/>
      <c r="AI82" s="458"/>
    </row>
    <row r="83" spans="2:35" x14ac:dyDescent="0.45">
      <c r="B83" s="456"/>
      <c r="C83" s="457"/>
      <c r="D83" s="457"/>
      <c r="E83" s="457"/>
      <c r="F83" s="457"/>
      <c r="G83" s="457"/>
      <c r="H83" s="457"/>
      <c r="I83" s="457"/>
      <c r="J83" s="457"/>
      <c r="K83" s="457"/>
      <c r="L83" s="457"/>
      <c r="M83" s="457"/>
      <c r="N83" s="457"/>
      <c r="O83" s="457"/>
      <c r="P83" s="457"/>
      <c r="Q83" s="457"/>
      <c r="R83" s="457"/>
      <c r="S83" s="457"/>
      <c r="T83" s="457"/>
      <c r="U83" s="457"/>
      <c r="V83" s="457"/>
      <c r="W83" s="457"/>
      <c r="X83" s="457"/>
      <c r="Y83" s="457"/>
      <c r="Z83" s="457"/>
      <c r="AA83" s="457"/>
      <c r="AB83" s="457"/>
      <c r="AC83" s="457"/>
      <c r="AD83" s="457"/>
      <c r="AE83" s="457"/>
      <c r="AF83" s="457"/>
      <c r="AG83" s="457"/>
      <c r="AH83" s="457"/>
      <c r="AI83" s="458"/>
    </row>
    <row r="84" spans="2:35" x14ac:dyDescent="0.45">
      <c r="B84" s="456"/>
      <c r="C84" s="457"/>
      <c r="D84" s="457"/>
      <c r="E84" s="457"/>
      <c r="F84" s="457"/>
      <c r="G84" s="457"/>
      <c r="H84" s="457"/>
      <c r="I84" s="457"/>
      <c r="J84" s="457"/>
      <c r="K84" s="457"/>
      <c r="L84" s="457"/>
      <c r="M84" s="457"/>
      <c r="N84" s="457"/>
      <c r="O84" s="457"/>
      <c r="P84" s="457"/>
      <c r="Q84" s="457"/>
      <c r="R84" s="457"/>
      <c r="S84" s="457"/>
      <c r="T84" s="457"/>
      <c r="U84" s="457"/>
      <c r="V84" s="457"/>
      <c r="W84" s="457"/>
      <c r="X84" s="457"/>
      <c r="Y84" s="457"/>
      <c r="Z84" s="457"/>
      <c r="AA84" s="457"/>
      <c r="AB84" s="457"/>
      <c r="AC84" s="457"/>
      <c r="AD84" s="457"/>
      <c r="AE84" s="457"/>
      <c r="AF84" s="457"/>
      <c r="AG84" s="457"/>
      <c r="AH84" s="457"/>
      <c r="AI84" s="458"/>
    </row>
    <row r="85" spans="2:35" x14ac:dyDescent="0.45">
      <c r="B85" s="456"/>
      <c r="C85" s="457"/>
      <c r="D85" s="457"/>
      <c r="E85" s="457"/>
      <c r="F85" s="457"/>
      <c r="G85" s="457"/>
      <c r="H85" s="457"/>
      <c r="I85" s="457"/>
      <c r="J85" s="457"/>
      <c r="K85" s="457"/>
      <c r="L85" s="457"/>
      <c r="M85" s="457"/>
      <c r="N85" s="457"/>
      <c r="O85" s="457"/>
      <c r="P85" s="457"/>
      <c r="Q85" s="457"/>
      <c r="R85" s="457"/>
      <c r="S85" s="457"/>
      <c r="T85" s="457"/>
      <c r="U85" s="457"/>
      <c r="V85" s="457"/>
      <c r="W85" s="457"/>
      <c r="X85" s="457"/>
      <c r="Y85" s="457"/>
      <c r="Z85" s="457"/>
      <c r="AA85" s="457"/>
      <c r="AB85" s="457"/>
      <c r="AC85" s="457"/>
      <c r="AD85" s="457"/>
      <c r="AE85" s="457"/>
      <c r="AF85" s="457"/>
      <c r="AG85" s="457"/>
      <c r="AH85" s="457"/>
      <c r="AI85" s="458"/>
    </row>
    <row r="86" spans="2:35" x14ac:dyDescent="0.45">
      <c r="B86" s="456"/>
      <c r="C86" s="457"/>
      <c r="D86" s="457"/>
      <c r="E86" s="457"/>
      <c r="F86" s="457"/>
      <c r="G86" s="457"/>
      <c r="H86" s="457"/>
      <c r="I86" s="457"/>
      <c r="J86" s="457"/>
      <c r="K86" s="457"/>
      <c r="L86" s="457"/>
      <c r="M86" s="457"/>
      <c r="N86" s="457"/>
      <c r="O86" s="457"/>
      <c r="P86" s="457"/>
      <c r="Q86" s="457"/>
      <c r="R86" s="457"/>
      <c r="S86" s="457"/>
      <c r="T86" s="457"/>
      <c r="U86" s="457"/>
      <c r="V86" s="457"/>
      <c r="W86" s="457"/>
      <c r="X86" s="457"/>
      <c r="Y86" s="457"/>
      <c r="Z86" s="457"/>
      <c r="AA86" s="457"/>
      <c r="AB86" s="457"/>
      <c r="AC86" s="457"/>
      <c r="AD86" s="457"/>
      <c r="AE86" s="457"/>
      <c r="AF86" s="457"/>
      <c r="AG86" s="457"/>
      <c r="AH86" s="457"/>
      <c r="AI86" s="458"/>
    </row>
    <row r="87" spans="2:35" x14ac:dyDescent="0.45">
      <c r="B87" s="456"/>
      <c r="C87" s="457"/>
      <c r="D87" s="457"/>
      <c r="E87" s="457"/>
      <c r="F87" s="457"/>
      <c r="G87" s="457"/>
      <c r="H87" s="457"/>
      <c r="I87" s="457"/>
      <c r="J87" s="457"/>
      <c r="K87" s="457"/>
      <c r="L87" s="457"/>
      <c r="M87" s="457"/>
      <c r="N87" s="457"/>
      <c r="O87" s="457"/>
      <c r="P87" s="457"/>
      <c r="Q87" s="457"/>
      <c r="R87" s="457"/>
      <c r="S87" s="457"/>
      <c r="T87" s="457"/>
      <c r="U87" s="457"/>
      <c r="V87" s="457"/>
      <c r="W87" s="457"/>
      <c r="X87" s="457"/>
      <c r="Y87" s="457"/>
      <c r="Z87" s="457"/>
      <c r="AA87" s="457"/>
      <c r="AB87" s="457"/>
      <c r="AC87" s="457"/>
      <c r="AD87" s="457"/>
      <c r="AE87" s="457"/>
      <c r="AF87" s="457"/>
      <c r="AG87" s="457"/>
      <c r="AH87" s="457"/>
      <c r="AI87" s="458"/>
    </row>
    <row r="88" spans="2:35" x14ac:dyDescent="0.45">
      <c r="B88" s="456"/>
      <c r="C88" s="457"/>
      <c r="D88" s="457"/>
      <c r="E88" s="457"/>
      <c r="F88" s="457"/>
      <c r="G88" s="457"/>
      <c r="H88" s="457"/>
      <c r="I88" s="457"/>
      <c r="J88" s="457"/>
      <c r="K88" s="457"/>
      <c r="L88" s="457"/>
      <c r="M88" s="457"/>
      <c r="N88" s="457"/>
      <c r="O88" s="457"/>
      <c r="P88" s="457"/>
      <c r="Q88" s="457"/>
      <c r="R88" s="457"/>
      <c r="S88" s="457"/>
      <c r="T88" s="457"/>
      <c r="U88" s="457"/>
      <c r="V88" s="457"/>
      <c r="W88" s="457"/>
      <c r="X88" s="457"/>
      <c r="Y88" s="457"/>
      <c r="Z88" s="457"/>
      <c r="AA88" s="457"/>
      <c r="AB88" s="457"/>
      <c r="AC88" s="457"/>
      <c r="AD88" s="457"/>
      <c r="AE88" s="457"/>
      <c r="AF88" s="457"/>
      <c r="AG88" s="457"/>
      <c r="AH88" s="457"/>
      <c r="AI88" s="458"/>
    </row>
    <row r="89" spans="2:35" x14ac:dyDescent="0.45">
      <c r="B89" s="456"/>
      <c r="C89" s="457"/>
      <c r="D89" s="457"/>
      <c r="E89" s="457"/>
      <c r="F89" s="457"/>
      <c r="G89" s="457"/>
      <c r="H89" s="457"/>
      <c r="I89" s="457"/>
      <c r="J89" s="457"/>
      <c r="K89" s="457"/>
      <c r="L89" s="457"/>
      <c r="M89" s="457"/>
      <c r="N89" s="457"/>
      <c r="O89" s="457"/>
      <c r="P89" s="457"/>
      <c r="Q89" s="457"/>
      <c r="R89" s="457"/>
      <c r="S89" s="457"/>
      <c r="T89" s="457"/>
      <c r="U89" s="457"/>
      <c r="V89" s="457"/>
      <c r="W89" s="457"/>
      <c r="X89" s="457"/>
      <c r="Y89" s="457"/>
      <c r="Z89" s="457"/>
      <c r="AA89" s="457"/>
      <c r="AB89" s="457"/>
      <c r="AC89" s="457"/>
      <c r="AD89" s="457"/>
      <c r="AE89" s="457"/>
      <c r="AF89" s="457"/>
      <c r="AG89" s="457"/>
      <c r="AH89" s="457"/>
      <c r="AI89" s="458"/>
    </row>
    <row r="90" spans="2:35" x14ac:dyDescent="0.45">
      <c r="B90" s="456"/>
      <c r="C90" s="457"/>
      <c r="D90" s="457"/>
      <c r="E90" s="457"/>
      <c r="F90" s="457"/>
      <c r="G90" s="457"/>
      <c r="H90" s="457"/>
      <c r="I90" s="457"/>
      <c r="J90" s="457"/>
      <c r="K90" s="457"/>
      <c r="L90" s="457"/>
      <c r="M90" s="457"/>
      <c r="N90" s="457"/>
      <c r="O90" s="457"/>
      <c r="P90" s="457"/>
      <c r="Q90" s="457"/>
      <c r="R90" s="457"/>
      <c r="S90" s="457"/>
      <c r="T90" s="457"/>
      <c r="U90" s="457"/>
      <c r="V90" s="457"/>
      <c r="W90" s="457"/>
      <c r="X90" s="457"/>
      <c r="Y90" s="457"/>
      <c r="Z90" s="457"/>
      <c r="AA90" s="457"/>
      <c r="AB90" s="457"/>
      <c r="AC90" s="457"/>
      <c r="AD90" s="457"/>
      <c r="AE90" s="457"/>
      <c r="AF90" s="457"/>
      <c r="AG90" s="457"/>
      <c r="AH90" s="457"/>
      <c r="AI90" s="458"/>
    </row>
    <row r="91" spans="2:35" x14ac:dyDescent="0.45">
      <c r="B91" s="456"/>
      <c r="C91" s="457"/>
      <c r="D91" s="457"/>
      <c r="E91" s="457"/>
      <c r="F91" s="457"/>
      <c r="G91" s="457"/>
      <c r="H91" s="457"/>
      <c r="I91" s="457"/>
      <c r="J91" s="457"/>
      <c r="K91" s="457"/>
      <c r="L91" s="457"/>
      <c r="M91" s="457"/>
      <c r="N91" s="457"/>
      <c r="O91" s="457"/>
      <c r="P91" s="457"/>
      <c r="Q91" s="457"/>
      <c r="R91" s="457"/>
      <c r="S91" s="457"/>
      <c r="T91" s="457"/>
      <c r="U91" s="457"/>
      <c r="V91" s="457"/>
      <c r="W91" s="457"/>
      <c r="X91" s="457"/>
      <c r="Y91" s="457"/>
      <c r="Z91" s="457"/>
      <c r="AA91" s="457"/>
      <c r="AB91" s="457"/>
      <c r="AC91" s="457"/>
      <c r="AD91" s="457"/>
      <c r="AE91" s="457"/>
      <c r="AF91" s="457"/>
      <c r="AG91" s="457"/>
      <c r="AH91" s="457"/>
      <c r="AI91" s="458"/>
    </row>
    <row r="92" spans="2:35" x14ac:dyDescent="0.45">
      <c r="B92" s="456"/>
      <c r="C92" s="457"/>
      <c r="D92" s="457"/>
      <c r="E92" s="457"/>
      <c r="F92" s="457"/>
      <c r="G92" s="457"/>
      <c r="H92" s="457"/>
      <c r="I92" s="457"/>
      <c r="J92" s="457"/>
      <c r="K92" s="457"/>
      <c r="L92" s="457"/>
      <c r="M92" s="457"/>
      <c r="N92" s="457"/>
      <c r="O92" s="457"/>
      <c r="P92" s="457"/>
      <c r="Q92" s="457"/>
      <c r="R92" s="457"/>
      <c r="S92" s="457"/>
      <c r="T92" s="457"/>
      <c r="U92" s="457"/>
      <c r="V92" s="457"/>
      <c r="W92" s="457"/>
      <c r="X92" s="457"/>
      <c r="Y92" s="457"/>
      <c r="Z92" s="457"/>
      <c r="AA92" s="457"/>
      <c r="AB92" s="457"/>
      <c r="AC92" s="457"/>
      <c r="AD92" s="457"/>
      <c r="AE92" s="457"/>
      <c r="AF92" s="457"/>
      <c r="AG92" s="457"/>
      <c r="AH92" s="457"/>
      <c r="AI92" s="458"/>
    </row>
    <row r="93" spans="2:35" x14ac:dyDescent="0.45">
      <c r="B93" s="456"/>
      <c r="C93" s="457"/>
      <c r="D93" s="457"/>
      <c r="E93" s="457"/>
      <c r="F93" s="457"/>
      <c r="G93" s="457"/>
      <c r="H93" s="457"/>
      <c r="I93" s="457"/>
      <c r="J93" s="457"/>
      <c r="K93" s="457"/>
      <c r="L93" s="457"/>
      <c r="M93" s="457"/>
      <c r="N93" s="457"/>
      <c r="O93" s="457"/>
      <c r="P93" s="457"/>
      <c r="Q93" s="457"/>
      <c r="R93" s="457"/>
      <c r="S93" s="457"/>
      <c r="T93" s="457"/>
      <c r="U93" s="457"/>
      <c r="V93" s="457"/>
      <c r="W93" s="457"/>
      <c r="X93" s="457"/>
      <c r="Y93" s="457"/>
      <c r="Z93" s="457"/>
      <c r="AA93" s="457"/>
      <c r="AB93" s="457"/>
      <c r="AC93" s="457"/>
      <c r="AD93" s="457"/>
      <c r="AE93" s="457"/>
      <c r="AF93" s="457"/>
      <c r="AG93" s="457"/>
      <c r="AH93" s="457"/>
      <c r="AI93" s="458"/>
    </row>
    <row r="94" spans="2:35" x14ac:dyDescent="0.45">
      <c r="B94" s="456"/>
      <c r="C94" s="457"/>
      <c r="D94" s="457"/>
      <c r="E94" s="457"/>
      <c r="F94" s="457"/>
      <c r="G94" s="457"/>
      <c r="H94" s="457"/>
      <c r="I94" s="457"/>
      <c r="J94" s="457"/>
      <c r="K94" s="457"/>
      <c r="L94" s="457"/>
      <c r="M94" s="457"/>
      <c r="N94" s="457"/>
      <c r="O94" s="457"/>
      <c r="P94" s="457"/>
      <c r="Q94" s="457"/>
      <c r="R94" s="457"/>
      <c r="S94" s="457"/>
      <c r="T94" s="457"/>
      <c r="U94" s="457"/>
      <c r="V94" s="457"/>
      <c r="W94" s="457"/>
      <c r="X94" s="457"/>
      <c r="Y94" s="457"/>
      <c r="Z94" s="457"/>
      <c r="AA94" s="457"/>
      <c r="AB94" s="457"/>
      <c r="AC94" s="457"/>
      <c r="AD94" s="457"/>
      <c r="AE94" s="457"/>
      <c r="AF94" s="457"/>
      <c r="AG94" s="457"/>
      <c r="AH94" s="457"/>
      <c r="AI94" s="458"/>
    </row>
    <row r="95" spans="2:35" x14ac:dyDescent="0.45">
      <c r="B95" s="456"/>
      <c r="C95" s="457"/>
      <c r="D95" s="457"/>
      <c r="E95" s="457"/>
      <c r="F95" s="457"/>
      <c r="G95" s="457"/>
      <c r="H95" s="457"/>
      <c r="I95" s="457"/>
      <c r="J95" s="457"/>
      <c r="K95" s="457"/>
      <c r="L95" s="457"/>
      <c r="M95" s="457"/>
      <c r="N95" s="457"/>
      <c r="O95" s="457"/>
      <c r="P95" s="457"/>
      <c r="Q95" s="457"/>
      <c r="R95" s="457"/>
      <c r="S95" s="457"/>
      <c r="T95" s="457"/>
      <c r="U95" s="457"/>
      <c r="V95" s="457"/>
      <c r="W95" s="457"/>
      <c r="X95" s="457"/>
      <c r="Y95" s="457"/>
      <c r="Z95" s="457"/>
      <c r="AA95" s="457"/>
      <c r="AB95" s="457"/>
      <c r="AC95" s="457"/>
      <c r="AD95" s="457"/>
      <c r="AE95" s="457"/>
      <c r="AF95" s="457"/>
      <c r="AG95" s="457"/>
      <c r="AH95" s="457"/>
      <c r="AI95" s="458"/>
    </row>
    <row r="96" spans="2:35" x14ac:dyDescent="0.45">
      <c r="B96" s="456"/>
      <c r="C96" s="457"/>
      <c r="D96" s="457"/>
      <c r="E96" s="457"/>
      <c r="F96" s="457"/>
      <c r="G96" s="457"/>
      <c r="H96" s="457"/>
      <c r="I96" s="457"/>
      <c r="J96" s="457"/>
      <c r="K96" s="457"/>
      <c r="L96" s="457"/>
      <c r="M96" s="457"/>
      <c r="N96" s="457"/>
      <c r="O96" s="457"/>
      <c r="P96" s="457"/>
      <c r="Q96" s="457"/>
      <c r="R96" s="457"/>
      <c r="S96" s="457"/>
      <c r="T96" s="457"/>
      <c r="U96" s="457"/>
      <c r="V96" s="457"/>
      <c r="W96" s="457"/>
      <c r="X96" s="457"/>
      <c r="Y96" s="457"/>
      <c r="Z96" s="457"/>
      <c r="AA96" s="457"/>
      <c r="AB96" s="457"/>
      <c r="AC96" s="457"/>
      <c r="AD96" s="457"/>
      <c r="AE96" s="457"/>
      <c r="AF96" s="457"/>
      <c r="AG96" s="457"/>
      <c r="AH96" s="457"/>
      <c r="AI96" s="458"/>
    </row>
    <row r="97" spans="2:35" x14ac:dyDescent="0.45">
      <c r="B97" s="456"/>
      <c r="C97" s="457"/>
      <c r="D97" s="457"/>
      <c r="E97" s="457"/>
      <c r="F97" s="457"/>
      <c r="G97" s="457"/>
      <c r="H97" s="457"/>
      <c r="I97" s="457"/>
      <c r="J97" s="457"/>
      <c r="K97" s="457"/>
      <c r="L97" s="457"/>
      <c r="M97" s="457"/>
      <c r="N97" s="457"/>
      <c r="O97" s="457"/>
      <c r="P97" s="457"/>
      <c r="Q97" s="457"/>
      <c r="R97" s="457"/>
      <c r="S97" s="457"/>
      <c r="T97" s="457"/>
      <c r="U97" s="457"/>
      <c r="V97" s="457"/>
      <c r="W97" s="457"/>
      <c r="X97" s="457"/>
      <c r="Y97" s="457"/>
      <c r="Z97" s="457"/>
      <c r="AA97" s="457"/>
      <c r="AB97" s="457"/>
      <c r="AC97" s="457"/>
      <c r="AD97" s="457"/>
      <c r="AE97" s="457"/>
      <c r="AF97" s="457"/>
      <c r="AG97" s="457"/>
      <c r="AH97" s="457"/>
      <c r="AI97" s="458"/>
    </row>
    <row r="98" spans="2:35" x14ac:dyDescent="0.45">
      <c r="B98" s="456"/>
      <c r="C98" s="457"/>
      <c r="D98" s="457"/>
      <c r="E98" s="457"/>
      <c r="F98" s="457"/>
      <c r="G98" s="457"/>
      <c r="H98" s="457"/>
      <c r="I98" s="457"/>
      <c r="J98" s="457"/>
      <c r="K98" s="457"/>
      <c r="L98" s="457"/>
      <c r="M98" s="457"/>
      <c r="N98" s="457"/>
      <c r="O98" s="457"/>
      <c r="P98" s="457"/>
      <c r="Q98" s="457"/>
      <c r="R98" s="457"/>
      <c r="S98" s="457"/>
      <c r="T98" s="457"/>
      <c r="U98" s="457"/>
      <c r="V98" s="457"/>
      <c r="W98" s="457"/>
      <c r="X98" s="457"/>
      <c r="Y98" s="457"/>
      <c r="Z98" s="457"/>
      <c r="AA98" s="457"/>
      <c r="AB98" s="457"/>
      <c r="AC98" s="457"/>
      <c r="AD98" s="457"/>
      <c r="AE98" s="457"/>
      <c r="AF98" s="457"/>
      <c r="AG98" s="457"/>
      <c r="AH98" s="457"/>
      <c r="AI98" s="458"/>
    </row>
    <row r="99" spans="2:35" x14ac:dyDescent="0.45">
      <c r="B99" s="456"/>
      <c r="C99" s="457"/>
      <c r="D99" s="457"/>
      <c r="E99" s="457"/>
      <c r="F99" s="457"/>
      <c r="G99" s="457"/>
      <c r="H99" s="457"/>
      <c r="I99" s="457"/>
      <c r="J99" s="457"/>
      <c r="K99" s="457"/>
      <c r="L99" s="457"/>
      <c r="M99" s="457"/>
      <c r="N99" s="457"/>
      <c r="O99" s="457"/>
      <c r="P99" s="457"/>
      <c r="Q99" s="457"/>
      <c r="R99" s="457"/>
      <c r="S99" s="457"/>
      <c r="T99" s="457"/>
      <c r="U99" s="457"/>
      <c r="V99" s="457"/>
      <c r="W99" s="457"/>
      <c r="X99" s="457"/>
      <c r="Y99" s="457"/>
      <c r="Z99" s="457"/>
      <c r="AA99" s="457"/>
      <c r="AB99" s="457"/>
      <c r="AC99" s="457"/>
      <c r="AD99" s="457"/>
      <c r="AE99" s="457"/>
      <c r="AF99" s="457"/>
      <c r="AG99" s="457"/>
      <c r="AH99" s="457"/>
      <c r="AI99" s="458"/>
    </row>
    <row r="100" spans="2:35" x14ac:dyDescent="0.45">
      <c r="B100" s="456"/>
      <c r="C100" s="457"/>
      <c r="D100" s="457"/>
      <c r="E100" s="457"/>
      <c r="F100" s="457"/>
      <c r="G100" s="457"/>
      <c r="H100" s="457"/>
      <c r="I100" s="457"/>
      <c r="J100" s="457"/>
      <c r="K100" s="457"/>
      <c r="L100" s="457"/>
      <c r="M100" s="457"/>
      <c r="N100" s="457"/>
      <c r="O100" s="457"/>
      <c r="P100" s="457"/>
      <c r="Q100" s="457"/>
      <c r="R100" s="457"/>
      <c r="S100" s="457"/>
      <c r="T100" s="457"/>
      <c r="U100" s="457"/>
      <c r="V100" s="457"/>
      <c r="W100" s="457"/>
      <c r="X100" s="457"/>
      <c r="Y100" s="457"/>
      <c r="Z100" s="457"/>
      <c r="AA100" s="457"/>
      <c r="AB100" s="457"/>
      <c r="AC100" s="457"/>
      <c r="AD100" s="457"/>
      <c r="AE100" s="457"/>
      <c r="AF100" s="457"/>
      <c r="AG100" s="457"/>
      <c r="AH100" s="457"/>
      <c r="AI100" s="458"/>
    </row>
    <row r="101" spans="2:35" x14ac:dyDescent="0.45">
      <c r="B101" s="456"/>
      <c r="C101" s="457"/>
      <c r="D101" s="457"/>
      <c r="E101" s="457"/>
      <c r="F101" s="457"/>
      <c r="G101" s="457"/>
      <c r="H101" s="457"/>
      <c r="I101" s="457"/>
      <c r="J101" s="457"/>
      <c r="K101" s="457"/>
      <c r="L101" s="457"/>
      <c r="M101" s="457"/>
      <c r="N101" s="457"/>
      <c r="O101" s="457"/>
      <c r="P101" s="457"/>
      <c r="Q101" s="457"/>
      <c r="R101" s="457"/>
      <c r="S101" s="457"/>
      <c r="T101" s="457"/>
      <c r="U101" s="457"/>
      <c r="V101" s="457"/>
      <c r="W101" s="457"/>
      <c r="X101" s="457"/>
      <c r="Y101" s="457"/>
      <c r="Z101" s="457"/>
      <c r="AA101" s="457"/>
      <c r="AB101" s="457"/>
      <c r="AC101" s="457"/>
      <c r="AD101" s="457"/>
      <c r="AE101" s="457"/>
      <c r="AF101" s="457"/>
      <c r="AG101" s="457"/>
      <c r="AH101" s="457"/>
      <c r="AI101" s="458"/>
    </row>
    <row r="102" spans="2:35" x14ac:dyDescent="0.45">
      <c r="B102" s="456"/>
      <c r="C102" s="457"/>
      <c r="D102" s="457"/>
      <c r="E102" s="457"/>
      <c r="F102" s="457"/>
      <c r="G102" s="457"/>
      <c r="H102" s="457"/>
      <c r="I102" s="457"/>
      <c r="J102" s="457"/>
      <c r="K102" s="457"/>
      <c r="L102" s="457"/>
      <c r="M102" s="457"/>
      <c r="N102" s="457"/>
      <c r="O102" s="457"/>
      <c r="P102" s="457"/>
      <c r="Q102" s="457"/>
      <c r="R102" s="457"/>
      <c r="S102" s="457"/>
      <c r="T102" s="457"/>
      <c r="U102" s="457"/>
      <c r="V102" s="457"/>
      <c r="W102" s="457"/>
      <c r="X102" s="457"/>
      <c r="Y102" s="457"/>
      <c r="Z102" s="457"/>
      <c r="AA102" s="457"/>
      <c r="AB102" s="457"/>
      <c r="AC102" s="457"/>
      <c r="AD102" s="457"/>
      <c r="AE102" s="457"/>
      <c r="AF102" s="457"/>
      <c r="AG102" s="457"/>
      <c r="AH102" s="457"/>
      <c r="AI102" s="458"/>
    </row>
    <row r="103" spans="2:35" x14ac:dyDescent="0.45">
      <c r="B103" s="456"/>
      <c r="C103" s="457"/>
      <c r="D103" s="457"/>
      <c r="E103" s="457"/>
      <c r="F103" s="457"/>
      <c r="G103" s="457"/>
      <c r="H103" s="457"/>
      <c r="I103" s="457"/>
      <c r="J103" s="457"/>
      <c r="K103" s="457"/>
      <c r="L103" s="457"/>
      <c r="M103" s="457"/>
      <c r="N103" s="457"/>
      <c r="O103" s="457"/>
      <c r="P103" s="457"/>
      <c r="Q103" s="457"/>
      <c r="R103" s="457"/>
      <c r="S103" s="457"/>
      <c r="T103" s="457"/>
      <c r="U103" s="457"/>
      <c r="V103" s="457"/>
      <c r="W103" s="457"/>
      <c r="X103" s="457"/>
      <c r="Y103" s="457"/>
      <c r="Z103" s="457"/>
      <c r="AA103" s="457"/>
      <c r="AB103" s="457"/>
      <c r="AC103" s="457"/>
      <c r="AD103" s="457"/>
      <c r="AE103" s="457"/>
      <c r="AF103" s="457"/>
      <c r="AG103" s="457"/>
      <c r="AH103" s="457"/>
      <c r="AI103" s="458"/>
    </row>
    <row r="104" spans="2:35" x14ac:dyDescent="0.45">
      <c r="B104" s="456"/>
      <c r="C104" s="457"/>
      <c r="D104" s="457"/>
      <c r="E104" s="457"/>
      <c r="F104" s="457"/>
      <c r="G104" s="457"/>
      <c r="H104" s="457"/>
      <c r="I104" s="457"/>
      <c r="J104" s="457"/>
      <c r="K104" s="457"/>
      <c r="L104" s="457"/>
      <c r="M104" s="457"/>
      <c r="N104" s="457"/>
      <c r="O104" s="457"/>
      <c r="P104" s="457"/>
      <c r="Q104" s="457"/>
      <c r="R104" s="457"/>
      <c r="S104" s="457"/>
      <c r="T104" s="457"/>
      <c r="U104" s="457"/>
      <c r="V104" s="457"/>
      <c r="W104" s="457"/>
      <c r="X104" s="457"/>
      <c r="Y104" s="457"/>
      <c r="Z104" s="457"/>
      <c r="AA104" s="457"/>
      <c r="AB104" s="457"/>
      <c r="AC104" s="457"/>
      <c r="AD104" s="457"/>
      <c r="AE104" s="457"/>
      <c r="AF104" s="457"/>
      <c r="AG104" s="457"/>
      <c r="AH104" s="457"/>
      <c r="AI104" s="458"/>
    </row>
    <row r="105" spans="2:35" x14ac:dyDescent="0.45">
      <c r="B105" s="456"/>
      <c r="C105" s="457"/>
      <c r="D105" s="457"/>
      <c r="E105" s="457"/>
      <c r="F105" s="457"/>
      <c r="G105" s="457"/>
      <c r="H105" s="457"/>
      <c r="I105" s="457"/>
      <c r="J105" s="457"/>
      <c r="K105" s="457"/>
      <c r="L105" s="457"/>
      <c r="M105" s="457"/>
      <c r="N105" s="457"/>
      <c r="O105" s="457"/>
      <c r="P105" s="457"/>
      <c r="Q105" s="457"/>
      <c r="R105" s="457"/>
      <c r="S105" s="457"/>
      <c r="T105" s="457"/>
      <c r="U105" s="457"/>
      <c r="V105" s="457"/>
      <c r="W105" s="457"/>
      <c r="X105" s="457"/>
      <c r="Y105" s="457"/>
      <c r="Z105" s="457"/>
      <c r="AA105" s="457"/>
      <c r="AB105" s="457"/>
      <c r="AC105" s="457"/>
      <c r="AD105" s="457"/>
      <c r="AE105" s="457"/>
      <c r="AF105" s="457"/>
      <c r="AG105" s="457"/>
      <c r="AH105" s="457"/>
      <c r="AI105" s="458"/>
    </row>
    <row r="106" spans="2:35" x14ac:dyDescent="0.45">
      <c r="B106" s="456"/>
      <c r="C106" s="457"/>
      <c r="D106" s="457"/>
      <c r="E106" s="457"/>
      <c r="F106" s="457"/>
      <c r="G106" s="457"/>
      <c r="H106" s="457"/>
      <c r="I106" s="457"/>
      <c r="J106" s="457"/>
      <c r="K106" s="457"/>
      <c r="L106" s="457"/>
      <c r="M106" s="457"/>
      <c r="N106" s="457"/>
      <c r="O106" s="457"/>
      <c r="P106" s="457"/>
      <c r="Q106" s="457"/>
      <c r="R106" s="457"/>
      <c r="S106" s="457"/>
      <c r="T106" s="457"/>
      <c r="U106" s="457"/>
      <c r="V106" s="457"/>
      <c r="W106" s="457"/>
      <c r="X106" s="457"/>
      <c r="Y106" s="457"/>
      <c r="Z106" s="457"/>
      <c r="AA106" s="457"/>
      <c r="AB106" s="457"/>
      <c r="AC106" s="457"/>
      <c r="AD106" s="457"/>
      <c r="AE106" s="457"/>
      <c r="AF106" s="457"/>
      <c r="AG106" s="457"/>
      <c r="AH106" s="457"/>
      <c r="AI106" s="458"/>
    </row>
    <row r="107" spans="2:35" x14ac:dyDescent="0.45">
      <c r="B107" s="456"/>
      <c r="C107" s="457"/>
      <c r="D107" s="457"/>
      <c r="E107" s="457"/>
      <c r="F107" s="457"/>
      <c r="G107" s="457"/>
      <c r="H107" s="457"/>
      <c r="I107" s="457"/>
      <c r="J107" s="457"/>
      <c r="K107" s="457"/>
      <c r="L107" s="457"/>
      <c r="M107" s="457"/>
      <c r="N107" s="457"/>
      <c r="O107" s="457"/>
      <c r="P107" s="457"/>
      <c r="Q107" s="457"/>
      <c r="R107" s="457"/>
      <c r="S107" s="457"/>
      <c r="T107" s="457"/>
      <c r="U107" s="457"/>
      <c r="V107" s="457"/>
      <c r="W107" s="457"/>
      <c r="X107" s="457"/>
      <c r="Y107" s="457"/>
      <c r="Z107" s="457"/>
      <c r="AA107" s="457"/>
      <c r="AB107" s="457"/>
      <c r="AC107" s="457"/>
      <c r="AD107" s="457"/>
      <c r="AE107" s="457"/>
      <c r="AF107" s="457"/>
      <c r="AG107" s="457"/>
      <c r="AH107" s="457"/>
      <c r="AI107" s="458"/>
    </row>
    <row r="108" spans="2:35" x14ac:dyDescent="0.45">
      <c r="B108" s="456"/>
      <c r="C108" s="457"/>
      <c r="D108" s="457"/>
      <c r="E108" s="457"/>
      <c r="F108" s="457"/>
      <c r="G108" s="457"/>
      <c r="H108" s="457"/>
      <c r="I108" s="457"/>
      <c r="J108" s="457"/>
      <c r="K108" s="457"/>
      <c r="L108" s="457"/>
      <c r="M108" s="457"/>
      <c r="N108" s="457"/>
      <c r="O108" s="457"/>
      <c r="P108" s="457"/>
      <c r="Q108" s="457"/>
      <c r="R108" s="457"/>
      <c r="S108" s="457"/>
      <c r="T108" s="457"/>
      <c r="U108" s="457"/>
      <c r="V108" s="457"/>
      <c r="W108" s="457"/>
      <c r="X108" s="457"/>
      <c r="Y108" s="457"/>
      <c r="Z108" s="457"/>
      <c r="AA108" s="457"/>
      <c r="AB108" s="457"/>
      <c r="AC108" s="457"/>
      <c r="AD108" s="457"/>
      <c r="AE108" s="457"/>
      <c r="AF108" s="457"/>
      <c r="AG108" s="457"/>
      <c r="AH108" s="457"/>
      <c r="AI108" s="458"/>
    </row>
    <row r="109" spans="2:35" x14ac:dyDescent="0.45">
      <c r="B109" s="456"/>
      <c r="C109" s="457"/>
      <c r="D109" s="457"/>
      <c r="E109" s="457"/>
      <c r="F109" s="457"/>
      <c r="G109" s="457"/>
      <c r="H109" s="457"/>
      <c r="I109" s="457"/>
      <c r="J109" s="457"/>
      <c r="K109" s="457"/>
      <c r="L109" s="457"/>
      <c r="M109" s="457"/>
      <c r="N109" s="457"/>
      <c r="O109" s="457"/>
      <c r="P109" s="457"/>
      <c r="Q109" s="457"/>
      <c r="R109" s="457"/>
      <c r="S109" s="457"/>
      <c r="T109" s="457"/>
      <c r="U109" s="457"/>
      <c r="V109" s="457"/>
      <c r="W109" s="457"/>
      <c r="X109" s="457"/>
      <c r="Y109" s="457"/>
      <c r="Z109" s="457"/>
      <c r="AA109" s="457"/>
      <c r="AB109" s="457"/>
      <c r="AC109" s="457"/>
      <c r="AD109" s="457"/>
      <c r="AE109" s="457"/>
      <c r="AF109" s="457"/>
      <c r="AG109" s="457"/>
      <c r="AH109" s="457"/>
      <c r="AI109" s="458"/>
    </row>
    <row r="110" spans="2:35" x14ac:dyDescent="0.45">
      <c r="B110" s="456"/>
      <c r="C110" s="457"/>
      <c r="D110" s="457"/>
      <c r="E110" s="457"/>
      <c r="F110" s="457"/>
      <c r="G110" s="457"/>
      <c r="H110" s="457"/>
      <c r="I110" s="457"/>
      <c r="J110" s="457"/>
      <c r="K110" s="457"/>
      <c r="L110" s="457"/>
      <c r="M110" s="457"/>
      <c r="N110" s="457"/>
      <c r="O110" s="457"/>
      <c r="P110" s="457"/>
      <c r="Q110" s="457"/>
      <c r="R110" s="457"/>
      <c r="S110" s="457"/>
      <c r="T110" s="457"/>
      <c r="U110" s="457"/>
      <c r="V110" s="457"/>
      <c r="W110" s="457"/>
      <c r="X110" s="457"/>
      <c r="Y110" s="457"/>
      <c r="Z110" s="457"/>
      <c r="AA110" s="457"/>
      <c r="AB110" s="457"/>
      <c r="AC110" s="457"/>
      <c r="AD110" s="457"/>
      <c r="AE110" s="457"/>
      <c r="AF110" s="457"/>
      <c r="AG110" s="457"/>
      <c r="AH110" s="457"/>
      <c r="AI110" s="458"/>
    </row>
    <row r="111" spans="2:35" x14ac:dyDescent="0.45">
      <c r="B111" s="456"/>
      <c r="C111" s="457"/>
      <c r="D111" s="457"/>
      <c r="E111" s="457"/>
      <c r="F111" s="457"/>
      <c r="G111" s="457"/>
      <c r="H111" s="457"/>
      <c r="I111" s="457"/>
      <c r="J111" s="457"/>
      <c r="K111" s="457"/>
      <c r="L111" s="457"/>
      <c r="M111" s="457"/>
      <c r="N111" s="457"/>
      <c r="O111" s="457"/>
      <c r="P111" s="457"/>
      <c r="Q111" s="457"/>
      <c r="R111" s="457"/>
      <c r="S111" s="457"/>
      <c r="T111" s="457"/>
      <c r="U111" s="457"/>
      <c r="V111" s="457"/>
      <c r="W111" s="457"/>
      <c r="X111" s="457"/>
      <c r="Y111" s="457"/>
      <c r="Z111" s="457"/>
      <c r="AA111" s="457"/>
      <c r="AB111" s="457"/>
      <c r="AC111" s="457"/>
      <c r="AD111" s="457"/>
      <c r="AE111" s="457"/>
      <c r="AF111" s="457"/>
      <c r="AG111" s="457"/>
      <c r="AH111" s="457"/>
      <c r="AI111" s="458"/>
    </row>
    <row r="112" spans="2:35" x14ac:dyDescent="0.45">
      <c r="B112" s="456"/>
      <c r="C112" s="457"/>
      <c r="D112" s="457"/>
      <c r="E112" s="457"/>
      <c r="F112" s="457"/>
      <c r="G112" s="457"/>
      <c r="H112" s="457"/>
      <c r="I112" s="457"/>
      <c r="J112" s="457"/>
      <c r="K112" s="457"/>
      <c r="L112" s="457"/>
      <c r="M112" s="457"/>
      <c r="N112" s="457"/>
      <c r="O112" s="457"/>
      <c r="P112" s="457"/>
      <c r="Q112" s="457"/>
      <c r="R112" s="457"/>
      <c r="S112" s="457"/>
      <c r="T112" s="457"/>
      <c r="U112" s="457"/>
      <c r="V112" s="457"/>
      <c r="W112" s="457"/>
      <c r="X112" s="457"/>
      <c r="Y112" s="457"/>
      <c r="Z112" s="457"/>
      <c r="AA112" s="457"/>
      <c r="AB112" s="457"/>
      <c r="AC112" s="457"/>
      <c r="AD112" s="457"/>
      <c r="AE112" s="457"/>
      <c r="AF112" s="457"/>
      <c r="AG112" s="457"/>
      <c r="AH112" s="457"/>
      <c r="AI112" s="458"/>
    </row>
    <row r="113" spans="2:35" x14ac:dyDescent="0.45">
      <c r="B113" s="456"/>
      <c r="C113" s="457"/>
      <c r="D113" s="457"/>
      <c r="E113" s="457"/>
      <c r="F113" s="457"/>
      <c r="G113" s="457"/>
      <c r="H113" s="457"/>
      <c r="I113" s="457"/>
      <c r="J113" s="457"/>
      <c r="K113" s="457"/>
      <c r="L113" s="457"/>
      <c r="M113" s="457"/>
      <c r="N113" s="457"/>
      <c r="O113" s="457"/>
      <c r="P113" s="457"/>
      <c r="Q113" s="457"/>
      <c r="R113" s="457"/>
      <c r="S113" s="457"/>
      <c r="T113" s="457"/>
      <c r="U113" s="457"/>
      <c r="V113" s="457"/>
      <c r="W113" s="457"/>
      <c r="X113" s="457"/>
      <c r="Y113" s="457"/>
      <c r="Z113" s="457"/>
      <c r="AA113" s="457"/>
      <c r="AB113" s="457"/>
      <c r="AC113" s="457"/>
      <c r="AD113" s="457"/>
      <c r="AE113" s="457"/>
      <c r="AF113" s="457"/>
      <c r="AG113" s="457"/>
      <c r="AH113" s="457"/>
      <c r="AI113" s="458"/>
    </row>
    <row r="114" spans="2:35" ht="14.65" thickBot="1" x14ac:dyDescent="0.5">
      <c r="B114" s="459"/>
      <c r="C114" s="460"/>
      <c r="D114" s="460"/>
      <c r="E114" s="460"/>
      <c r="F114" s="460"/>
      <c r="G114" s="460"/>
      <c r="H114" s="460"/>
      <c r="I114" s="460"/>
      <c r="J114" s="460"/>
      <c r="K114" s="460"/>
      <c r="L114" s="460"/>
      <c r="M114" s="460"/>
      <c r="N114" s="460"/>
      <c r="O114" s="460"/>
      <c r="P114" s="460"/>
      <c r="Q114" s="460"/>
      <c r="R114" s="460"/>
      <c r="S114" s="460"/>
      <c r="T114" s="460"/>
      <c r="U114" s="460"/>
      <c r="V114" s="460"/>
      <c r="W114" s="460"/>
      <c r="X114" s="460"/>
      <c r="Y114" s="460"/>
      <c r="Z114" s="460"/>
      <c r="AA114" s="460"/>
      <c r="AB114" s="460"/>
      <c r="AC114" s="460"/>
      <c r="AD114" s="460"/>
      <c r="AE114" s="460"/>
      <c r="AF114" s="460"/>
      <c r="AG114" s="460"/>
      <c r="AH114" s="460"/>
      <c r="AI114" s="461"/>
    </row>
  </sheetData>
  <sheetProtection password="CC71" sheet="1" selectLockedCells="1"/>
  <mergeCells count="89">
    <mergeCell ref="B78:AI78"/>
    <mergeCell ref="B79:AI114"/>
    <mergeCell ref="B8:AI8"/>
    <mergeCell ref="B57:B69"/>
    <mergeCell ref="AK57:AK77"/>
    <mergeCell ref="B33:B45"/>
    <mergeCell ref="B70:B77"/>
    <mergeCell ref="Y55:Z55"/>
    <mergeCell ref="AA55:AB55"/>
    <mergeCell ref="AC55:AD55"/>
    <mergeCell ref="AE55:AF55"/>
    <mergeCell ref="B55:B56"/>
    <mergeCell ref="C55:C56"/>
    <mergeCell ref="D55:D56"/>
    <mergeCell ref="E55:F55"/>
    <mergeCell ref="G55:H55"/>
    <mergeCell ref="O6:P6"/>
    <mergeCell ref="B3:C3"/>
    <mergeCell ref="AA31:AB31"/>
    <mergeCell ref="AK33:AK53"/>
    <mergeCell ref="AJ55:AJ56"/>
    <mergeCell ref="AK55:AK56"/>
    <mergeCell ref="AJ6:AJ7"/>
    <mergeCell ref="AK6:AK7"/>
    <mergeCell ref="AK9:AK29"/>
    <mergeCell ref="B54:AI54"/>
    <mergeCell ref="U55:V55"/>
    <mergeCell ref="W55:X55"/>
    <mergeCell ref="AJ3:AK5"/>
    <mergeCell ref="AJ31:AJ32"/>
    <mergeCell ref="AK31:AK32"/>
    <mergeCell ref="B22:B29"/>
    <mergeCell ref="S6:T6"/>
    <mergeCell ref="U6:V6"/>
    <mergeCell ref="AI6:AI7"/>
    <mergeCell ref="W6:X6"/>
    <mergeCell ref="Y6:Z6"/>
    <mergeCell ref="AA6:AB6"/>
    <mergeCell ref="AC6:AD6"/>
    <mergeCell ref="AE6:AF6"/>
    <mergeCell ref="AG6:AH6"/>
    <mergeCell ref="AG31:AH31"/>
    <mergeCell ref="AI31:AI32"/>
    <mergeCell ref="B9:B21"/>
    <mergeCell ref="AC31:AD31"/>
    <mergeCell ref="AE31:AF31"/>
    <mergeCell ref="U31:V31"/>
    <mergeCell ref="W31:X31"/>
    <mergeCell ref="Y31:Z31"/>
    <mergeCell ref="O31:P31"/>
    <mergeCell ref="Q31:R31"/>
    <mergeCell ref="S31:T31"/>
    <mergeCell ref="I55:J55"/>
    <mergeCell ref="K55:L55"/>
    <mergeCell ref="M55:N55"/>
    <mergeCell ref="O55:P55"/>
    <mergeCell ref="Q55:R55"/>
    <mergeCell ref="AI55:AI56"/>
    <mergeCell ref="AG55:AH55"/>
    <mergeCell ref="B46:B53"/>
    <mergeCell ref="B5:AI5"/>
    <mergeCell ref="Z2:AC2"/>
    <mergeCell ref="B4:AI4"/>
    <mergeCell ref="S55:T55"/>
    <mergeCell ref="B30:AI30"/>
    <mergeCell ref="B31:B32"/>
    <mergeCell ref="C31:C32"/>
    <mergeCell ref="D31:D32"/>
    <mergeCell ref="E31:F31"/>
    <mergeCell ref="G31:H31"/>
    <mergeCell ref="I31:J31"/>
    <mergeCell ref="K31:L31"/>
    <mergeCell ref="M31:N31"/>
    <mergeCell ref="X2:Y2"/>
    <mergeCell ref="B6:B7"/>
    <mergeCell ref="C6:C7"/>
    <mergeCell ref="D6:D7"/>
    <mergeCell ref="E6:F6"/>
    <mergeCell ref="G6:H6"/>
    <mergeCell ref="I6:J6"/>
    <mergeCell ref="D2:F2"/>
    <mergeCell ref="G2:H2"/>
    <mergeCell ref="I2:K2"/>
    <mergeCell ref="L2:R2"/>
    <mergeCell ref="S2:T2"/>
    <mergeCell ref="U2:W2"/>
    <mergeCell ref="K6:L6"/>
    <mergeCell ref="M6:N6"/>
    <mergeCell ref="Q6:R6"/>
  </mergeCells>
  <phoneticPr fontId="6" type="noConversion"/>
  <conditionalFormatting sqref="M22:AB28 AC29:AH29">
    <cfRule type="expression" dxfId="348" priority="211">
      <formula>#REF!&gt;M22</formula>
    </cfRule>
  </conditionalFormatting>
  <conditionalFormatting sqref="AC29:AH29">
    <cfRule type="containsText" dxfId="347" priority="202" operator="containsText" text="0">
      <formula>NOT(ISERROR(SEARCH("0",AC29)))</formula>
    </cfRule>
  </conditionalFormatting>
  <conditionalFormatting sqref="AI22:AI29 AI9:AI16">
    <cfRule type="cellIs" dxfId="346" priority="201" operator="equal">
      <formula>0</formula>
    </cfRule>
  </conditionalFormatting>
  <conditionalFormatting sqref="AK9:AK16 AK22:AK29">
    <cfRule type="notContainsBlanks" dxfId="345" priority="194">
      <formula>LEN(TRIM(AK9))&gt;0</formula>
    </cfRule>
  </conditionalFormatting>
  <conditionalFormatting sqref="AJ3:AK5">
    <cfRule type="notContainsBlanks" dxfId="344" priority="191">
      <formula>LEN(TRIM(AJ3))&gt;0</formula>
    </cfRule>
  </conditionalFormatting>
  <conditionalFormatting sqref="M10:AB10">
    <cfRule type="expression" dxfId="343" priority="190">
      <formula>M10&gt;M9</formula>
    </cfRule>
  </conditionalFormatting>
  <conditionalFormatting sqref="M9:AB9">
    <cfRule type="expression" dxfId="342" priority="189">
      <formula>M10&gt;M9</formula>
    </cfRule>
  </conditionalFormatting>
  <conditionalFormatting sqref="M9:AB9">
    <cfRule type="expression" dxfId="341" priority="181">
      <formula>M13&gt;M9</formula>
    </cfRule>
  </conditionalFormatting>
  <conditionalFormatting sqref="AI17:AI19">
    <cfRule type="cellIs" dxfId="340" priority="157" operator="equal">
      <formula>0</formula>
    </cfRule>
  </conditionalFormatting>
  <conditionalFormatting sqref="AK17:AK19">
    <cfRule type="notContainsBlanks" dxfId="339" priority="156">
      <formula>LEN(TRIM(AK17))&gt;0</formula>
    </cfRule>
  </conditionalFormatting>
  <conditionalFormatting sqref="AI20:AI21">
    <cfRule type="cellIs" dxfId="338" priority="153" operator="equal">
      <formula>0</formula>
    </cfRule>
  </conditionalFormatting>
  <conditionalFormatting sqref="AK20:AK21">
    <cfRule type="notContainsBlanks" dxfId="337" priority="152">
      <formula>LEN(TRIM(AK20))&gt;0</formula>
    </cfRule>
  </conditionalFormatting>
  <conditionalFormatting sqref="M11:AB11 M12 AC12:AH12">
    <cfRule type="expression" dxfId="336" priority="150">
      <formula>M11&gt;M9</formula>
    </cfRule>
  </conditionalFormatting>
  <conditionalFormatting sqref="M9:AB9">
    <cfRule type="expression" dxfId="335" priority="149">
      <formula>M11&gt;M9</formula>
    </cfRule>
  </conditionalFormatting>
  <conditionalFormatting sqref="M13:AB13">
    <cfRule type="expression" dxfId="334" priority="148">
      <formula>M13&gt;M9</formula>
    </cfRule>
  </conditionalFormatting>
  <conditionalFormatting sqref="M14:AB14">
    <cfRule type="expression" dxfId="333" priority="147">
      <formula>M14&gt;M13</formula>
    </cfRule>
  </conditionalFormatting>
  <conditionalFormatting sqref="M13:AB13">
    <cfRule type="expression" dxfId="332" priority="146">
      <formula>M14&gt;M13</formula>
    </cfRule>
  </conditionalFormatting>
  <conditionalFormatting sqref="M15:AB15">
    <cfRule type="expression" dxfId="331" priority="145">
      <formula>M15&gt;M14</formula>
    </cfRule>
  </conditionalFormatting>
  <conditionalFormatting sqref="M14:AB14">
    <cfRule type="expression" dxfId="330" priority="144">
      <formula>M15&gt;M14</formula>
    </cfRule>
  </conditionalFormatting>
  <conditionalFormatting sqref="M20:AB20">
    <cfRule type="expression" dxfId="329" priority="143">
      <formula>(M20+M16+M15)&gt;M9</formula>
    </cfRule>
  </conditionalFormatting>
  <conditionalFormatting sqref="M16:AB16">
    <cfRule type="expression" dxfId="328" priority="142">
      <formula>(M20+M16+M15)&gt;M9</formula>
    </cfRule>
  </conditionalFormatting>
  <conditionalFormatting sqref="M15:AB15">
    <cfRule type="expression" dxfId="327" priority="141">
      <formula>(M20+M16+M15)&gt;M9</formula>
    </cfRule>
  </conditionalFormatting>
  <conditionalFormatting sqref="M9:AB9">
    <cfRule type="expression" dxfId="326" priority="140">
      <formula>(M20+M16+M15)&gt;M9</formula>
    </cfRule>
  </conditionalFormatting>
  <conditionalFormatting sqref="M19:AB19">
    <cfRule type="expression" dxfId="325" priority="138">
      <formula>M19&gt;M17</formula>
    </cfRule>
  </conditionalFormatting>
  <conditionalFormatting sqref="M17:AB17">
    <cfRule type="expression" dxfId="324" priority="137">
      <formula>M19&gt;M17</formula>
    </cfRule>
  </conditionalFormatting>
  <conditionalFormatting sqref="M46:AB52 AC53:AH53">
    <cfRule type="expression" dxfId="323" priority="136">
      <formula>#REF!&gt;M46</formula>
    </cfRule>
  </conditionalFormatting>
  <conditionalFormatting sqref="AC53:AH53">
    <cfRule type="containsText" dxfId="322" priority="135" operator="containsText" text="0">
      <formula>NOT(ISERROR(SEARCH("0",AC53)))</formula>
    </cfRule>
  </conditionalFormatting>
  <conditionalFormatting sqref="AI46:AI53 AI33:AI40">
    <cfRule type="cellIs" dxfId="321" priority="134" operator="equal">
      <formula>0</formula>
    </cfRule>
  </conditionalFormatting>
  <conditionalFormatting sqref="M34">
    <cfRule type="expression" dxfId="320" priority="133">
      <formula>M34&gt;M33</formula>
    </cfRule>
  </conditionalFormatting>
  <conditionalFormatting sqref="M33">
    <cfRule type="expression" dxfId="319" priority="132">
      <formula>M34&gt;M33</formula>
    </cfRule>
  </conditionalFormatting>
  <conditionalFormatting sqref="M33">
    <cfRule type="expression" dxfId="318" priority="131">
      <formula>M37&gt;M33</formula>
    </cfRule>
  </conditionalFormatting>
  <conditionalFormatting sqref="AI41:AI43">
    <cfRule type="cellIs" dxfId="317" priority="130" operator="equal">
      <formula>0</formula>
    </cfRule>
  </conditionalFormatting>
  <conditionalFormatting sqref="AI44:AI45">
    <cfRule type="cellIs" dxfId="316" priority="129" operator="equal">
      <formula>0</formula>
    </cfRule>
  </conditionalFormatting>
  <conditionalFormatting sqref="M35">
    <cfRule type="expression" dxfId="315" priority="128">
      <formula>M35&gt;M33</formula>
    </cfRule>
  </conditionalFormatting>
  <conditionalFormatting sqref="M33">
    <cfRule type="expression" dxfId="314" priority="127">
      <formula>M35&gt;M33</formula>
    </cfRule>
  </conditionalFormatting>
  <conditionalFormatting sqref="M37">
    <cfRule type="expression" dxfId="313" priority="126">
      <formula>M37&gt;M33</formula>
    </cfRule>
  </conditionalFormatting>
  <conditionalFormatting sqref="M38">
    <cfRule type="expression" dxfId="312" priority="125">
      <formula>M38&gt;M37</formula>
    </cfRule>
  </conditionalFormatting>
  <conditionalFormatting sqref="M37">
    <cfRule type="expression" dxfId="311" priority="124">
      <formula>M38&gt;M37</formula>
    </cfRule>
  </conditionalFormatting>
  <conditionalFormatting sqref="M39">
    <cfRule type="expression" dxfId="310" priority="123">
      <formula>M39&gt;M38</formula>
    </cfRule>
  </conditionalFormatting>
  <conditionalFormatting sqref="M38">
    <cfRule type="expression" dxfId="309" priority="122">
      <formula>M39&gt;M38</formula>
    </cfRule>
  </conditionalFormatting>
  <conditionalFormatting sqref="M44:AB44">
    <cfRule type="expression" dxfId="308" priority="121">
      <formula>(M44+M40+M39)&gt;M33</formula>
    </cfRule>
  </conditionalFormatting>
  <conditionalFormatting sqref="M40">
    <cfRule type="expression" dxfId="307" priority="120">
      <formula>(M44+M40+M39)&gt;M33</formula>
    </cfRule>
  </conditionalFormatting>
  <conditionalFormatting sqref="M39">
    <cfRule type="expression" dxfId="306" priority="119">
      <formula>(M44+M40+M39)&gt;M33</formula>
    </cfRule>
  </conditionalFormatting>
  <conditionalFormatting sqref="M33">
    <cfRule type="expression" dxfId="305" priority="118">
      <formula>(M44+M40+M39)&gt;M33</formula>
    </cfRule>
  </conditionalFormatting>
  <conditionalFormatting sqref="M43:AB43">
    <cfRule type="expression" dxfId="304" priority="117">
      <formula>M43&gt;M41</formula>
    </cfRule>
  </conditionalFormatting>
  <conditionalFormatting sqref="M41:AB41">
    <cfRule type="expression" dxfId="303" priority="116">
      <formula>M43&gt;M41</formula>
    </cfRule>
  </conditionalFormatting>
  <conditionalFormatting sqref="M70:AB76 AC77:AH77">
    <cfRule type="expression" dxfId="302" priority="115">
      <formula>#REF!&gt;M70</formula>
    </cfRule>
  </conditionalFormatting>
  <conditionalFormatting sqref="AC77:AH77">
    <cfRule type="containsText" dxfId="301" priority="114" operator="containsText" text="0">
      <formula>NOT(ISERROR(SEARCH("0",AC77)))</formula>
    </cfRule>
  </conditionalFormatting>
  <conditionalFormatting sqref="AI70:AI77 AI57:AI64">
    <cfRule type="cellIs" dxfId="300" priority="113" operator="equal">
      <formula>0</formula>
    </cfRule>
  </conditionalFormatting>
  <conditionalFormatting sqref="M58">
    <cfRule type="expression" dxfId="299" priority="112">
      <formula>M58&gt;M57</formula>
    </cfRule>
  </conditionalFormatting>
  <conditionalFormatting sqref="M57">
    <cfRule type="expression" dxfId="298" priority="111">
      <formula>M58&gt;M57</formula>
    </cfRule>
  </conditionalFormatting>
  <conditionalFormatting sqref="M57">
    <cfRule type="expression" dxfId="297" priority="110">
      <formula>M61&gt;M57</formula>
    </cfRule>
  </conditionalFormatting>
  <conditionalFormatting sqref="AI65:AI67">
    <cfRule type="cellIs" dxfId="296" priority="109" operator="equal">
      <formula>0</formula>
    </cfRule>
  </conditionalFormatting>
  <conditionalFormatting sqref="AI68:AI69">
    <cfRule type="cellIs" dxfId="295" priority="108" operator="equal">
      <formula>0</formula>
    </cfRule>
  </conditionalFormatting>
  <conditionalFormatting sqref="M59">
    <cfRule type="expression" dxfId="294" priority="107">
      <formula>M59&gt;M57</formula>
    </cfRule>
  </conditionalFormatting>
  <conditionalFormatting sqref="M57">
    <cfRule type="expression" dxfId="293" priority="106">
      <formula>M59&gt;M57</formula>
    </cfRule>
  </conditionalFormatting>
  <conditionalFormatting sqref="M61">
    <cfRule type="expression" dxfId="292" priority="105">
      <formula>M61&gt;M57</formula>
    </cfRule>
  </conditionalFormatting>
  <conditionalFormatting sqref="M62">
    <cfRule type="expression" dxfId="291" priority="104">
      <formula>M62&gt;M61</formula>
    </cfRule>
  </conditionalFormatting>
  <conditionalFormatting sqref="M61">
    <cfRule type="expression" dxfId="290" priority="103">
      <formula>M62&gt;M61</formula>
    </cfRule>
  </conditionalFormatting>
  <conditionalFormatting sqref="M63">
    <cfRule type="expression" dxfId="289" priority="102">
      <formula>M63&gt;M62</formula>
    </cfRule>
  </conditionalFormatting>
  <conditionalFormatting sqref="M62">
    <cfRule type="expression" dxfId="288" priority="101">
      <formula>M63&gt;M62</formula>
    </cfRule>
  </conditionalFormatting>
  <conditionalFormatting sqref="M68:AB68">
    <cfRule type="expression" dxfId="287" priority="100">
      <formula>(M68+M64+M63)&gt;M57</formula>
    </cfRule>
  </conditionalFormatting>
  <conditionalFormatting sqref="M64">
    <cfRule type="expression" dxfId="286" priority="99">
      <formula>(M68+M64+M63)&gt;M57</formula>
    </cfRule>
  </conditionalFormatting>
  <conditionalFormatting sqref="M63">
    <cfRule type="expression" dxfId="285" priority="98">
      <formula>(M68+M64+M63)&gt;M57</formula>
    </cfRule>
  </conditionalFormatting>
  <conditionalFormatting sqref="M57">
    <cfRule type="expression" dxfId="284" priority="97">
      <formula>(M68+M64+M63)&gt;M57</formula>
    </cfRule>
  </conditionalFormatting>
  <conditionalFormatting sqref="M67:AB67">
    <cfRule type="expression" dxfId="283" priority="96">
      <formula>M67&gt;M65</formula>
    </cfRule>
  </conditionalFormatting>
  <conditionalFormatting sqref="M65:AB65">
    <cfRule type="expression" dxfId="282" priority="95">
      <formula>M67&gt;M65</formula>
    </cfRule>
  </conditionalFormatting>
  <conditionalFormatting sqref="B2">
    <cfRule type="cellIs" dxfId="281" priority="94" operator="equal">
      <formula>0</formula>
    </cfRule>
  </conditionalFormatting>
  <conditionalFormatting sqref="D2">
    <cfRule type="cellIs" dxfId="280" priority="93" operator="equal">
      <formula>0</formula>
    </cfRule>
  </conditionalFormatting>
  <conditionalFormatting sqref="M77:AB77">
    <cfRule type="cellIs" dxfId="279" priority="85" operator="lessThan">
      <formula>0</formula>
    </cfRule>
  </conditionalFormatting>
  <conditionalFormatting sqref="M53:AB53">
    <cfRule type="expression" dxfId="278" priority="90">
      <formula>#REF!&gt;M53</formula>
    </cfRule>
  </conditionalFormatting>
  <conditionalFormatting sqref="M53:AB53">
    <cfRule type="containsText" dxfId="277" priority="89" operator="containsText" text="0">
      <formula>NOT(ISERROR(SEARCH("0",M53)))</formula>
    </cfRule>
  </conditionalFormatting>
  <conditionalFormatting sqref="M53:AB53">
    <cfRule type="cellIs" dxfId="276" priority="88" operator="lessThan">
      <formula>0</formula>
    </cfRule>
  </conditionalFormatting>
  <conditionalFormatting sqref="M77:AB77">
    <cfRule type="expression" dxfId="275" priority="87">
      <formula>#REF!&gt;M77</formula>
    </cfRule>
  </conditionalFormatting>
  <conditionalFormatting sqref="M77:AB77">
    <cfRule type="containsText" dxfId="274" priority="86" operator="containsText" text="0">
      <formula>NOT(ISERROR(SEARCH("0",M77)))</formula>
    </cfRule>
  </conditionalFormatting>
  <conditionalFormatting sqref="M29:AB29">
    <cfRule type="expression" dxfId="273" priority="84">
      <formula>#REF!&gt;M29</formula>
    </cfRule>
  </conditionalFormatting>
  <conditionalFormatting sqref="M29:AB29">
    <cfRule type="containsText" dxfId="272" priority="83" operator="containsText" text="0">
      <formula>NOT(ISERROR(SEARCH("0",M29)))</formula>
    </cfRule>
  </conditionalFormatting>
  <conditionalFormatting sqref="M29:AB29">
    <cfRule type="cellIs" dxfId="271" priority="82" operator="lessThan">
      <formula>0</formula>
    </cfRule>
  </conditionalFormatting>
  <conditionalFormatting sqref="AJ8:AK8">
    <cfRule type="notContainsBlanks" dxfId="270" priority="81">
      <formula>LEN(TRIM(AJ8))&gt;0</formula>
    </cfRule>
  </conditionalFormatting>
  <conditionalFormatting sqref="N11:AB11 AC12:AH12">
    <cfRule type="expression" dxfId="269" priority="79">
      <formula>(N11+N10)&gt;N9</formula>
    </cfRule>
  </conditionalFormatting>
  <conditionalFormatting sqref="N9:AB9">
    <cfRule type="expression" dxfId="268" priority="78">
      <formula>(N11+N10)&gt;N9</formula>
    </cfRule>
  </conditionalFormatting>
  <conditionalFormatting sqref="N10:AB10">
    <cfRule type="expression" dxfId="267" priority="77">
      <formula>(N11+N10)&gt;N9</formula>
    </cfRule>
  </conditionalFormatting>
  <conditionalFormatting sqref="N34:AB34">
    <cfRule type="expression" dxfId="266" priority="76">
      <formula>N34&gt;N33</formula>
    </cfRule>
  </conditionalFormatting>
  <conditionalFormatting sqref="N33:AB33">
    <cfRule type="expression" dxfId="265" priority="75">
      <formula>N34&gt;N33</formula>
    </cfRule>
  </conditionalFormatting>
  <conditionalFormatting sqref="N33:AB33">
    <cfRule type="expression" dxfId="264" priority="74">
      <formula>N37&gt;N33</formula>
    </cfRule>
  </conditionalFormatting>
  <conditionalFormatting sqref="N35:AB35">
    <cfRule type="expression" dxfId="263" priority="73">
      <formula>N35&gt;N33</formula>
    </cfRule>
  </conditionalFormatting>
  <conditionalFormatting sqref="N33:AB33">
    <cfRule type="expression" dxfId="262" priority="72">
      <formula>N35&gt;N33</formula>
    </cfRule>
  </conditionalFormatting>
  <conditionalFormatting sqref="N33:AB33">
    <cfRule type="expression" dxfId="261" priority="71">
      <formula>(N44+N40+N39)&gt;N33</formula>
    </cfRule>
  </conditionalFormatting>
  <conditionalFormatting sqref="N35:AB35">
    <cfRule type="expression" dxfId="260" priority="70">
      <formula>(N35+N34)&gt;N33</formula>
    </cfRule>
  </conditionalFormatting>
  <conditionalFormatting sqref="N33:AB33">
    <cfRule type="expression" dxfId="259" priority="69">
      <formula>(N35+N34)&gt;N33</formula>
    </cfRule>
  </conditionalFormatting>
  <conditionalFormatting sqref="N34:AB34">
    <cfRule type="expression" dxfId="258" priority="68">
      <formula>(N35+N34)&gt;N33</formula>
    </cfRule>
  </conditionalFormatting>
  <conditionalFormatting sqref="N58:AB58">
    <cfRule type="expression" dxfId="257" priority="67">
      <formula>N58&gt;N57</formula>
    </cfRule>
  </conditionalFormatting>
  <conditionalFormatting sqref="N57:AB57">
    <cfRule type="expression" dxfId="256" priority="66">
      <formula>N58&gt;N57</formula>
    </cfRule>
  </conditionalFormatting>
  <conditionalFormatting sqref="N57:AB57">
    <cfRule type="expression" dxfId="255" priority="65">
      <formula>N61&gt;N57</formula>
    </cfRule>
  </conditionalFormatting>
  <conditionalFormatting sqref="N59:AB59">
    <cfRule type="expression" dxfId="254" priority="64">
      <formula>N59&gt;N57</formula>
    </cfRule>
  </conditionalFormatting>
  <conditionalFormatting sqref="N57:AB57">
    <cfRule type="expression" dxfId="253" priority="63">
      <formula>N59&gt;N57</formula>
    </cfRule>
  </conditionalFormatting>
  <conditionalFormatting sqref="N57:AB57">
    <cfRule type="expression" dxfId="252" priority="62">
      <formula>(N68+N64+N63)&gt;N57</formula>
    </cfRule>
  </conditionalFormatting>
  <conditionalFormatting sqref="N59:AB59">
    <cfRule type="expression" dxfId="251" priority="61">
      <formula>(N59+N58)&gt;N57</formula>
    </cfRule>
  </conditionalFormatting>
  <conditionalFormatting sqref="N57:AB57">
    <cfRule type="expression" dxfId="250" priority="60">
      <formula>(N59+N58)&gt;N57</formula>
    </cfRule>
  </conditionalFormatting>
  <conditionalFormatting sqref="N58:AB58">
    <cfRule type="expression" dxfId="249" priority="59">
      <formula>(N59+N58)&gt;N57</formula>
    </cfRule>
  </conditionalFormatting>
  <conditionalFormatting sqref="AK33:AK40 AK46:AK53">
    <cfRule type="notContainsBlanks" dxfId="248" priority="58">
      <formula>LEN(TRIM(AK33))&gt;0</formula>
    </cfRule>
  </conditionalFormatting>
  <conditionalFormatting sqref="AK41:AK43">
    <cfRule type="notContainsBlanks" dxfId="247" priority="57">
      <formula>LEN(TRIM(AK41))&gt;0</formula>
    </cfRule>
  </conditionalFormatting>
  <conditionalFormatting sqref="AK44:AK45">
    <cfRule type="notContainsBlanks" dxfId="246" priority="56">
      <formula>LEN(TRIM(AK44))&gt;0</formula>
    </cfRule>
  </conditionalFormatting>
  <conditionalFormatting sqref="AK57:AK64 AK70:AK77">
    <cfRule type="notContainsBlanks" dxfId="245" priority="55">
      <formula>LEN(TRIM(AK57))&gt;0</formula>
    </cfRule>
  </conditionalFormatting>
  <conditionalFormatting sqref="AK65:AK67">
    <cfRule type="notContainsBlanks" dxfId="244" priority="54">
      <formula>LEN(TRIM(AK65))&gt;0</formula>
    </cfRule>
  </conditionalFormatting>
  <conditionalFormatting sqref="AK68:AK69">
    <cfRule type="notContainsBlanks" dxfId="243" priority="53">
      <formula>LEN(TRIM(AK68))&gt;0</formula>
    </cfRule>
  </conditionalFormatting>
  <conditionalFormatting sqref="N14:AB14">
    <cfRule type="expression" dxfId="242" priority="52">
      <formula>(N15+N16)&lt;&gt;N14</formula>
    </cfRule>
  </conditionalFormatting>
  <conditionalFormatting sqref="N15:AB15">
    <cfRule type="expression" dxfId="241" priority="51">
      <formula>(N15+N16)&lt;&gt;N14</formula>
    </cfRule>
  </conditionalFormatting>
  <conditionalFormatting sqref="N16:AB16">
    <cfRule type="expression" dxfId="240" priority="50">
      <formula>(N15+N16)&lt;&gt;N14</formula>
    </cfRule>
  </conditionalFormatting>
  <conditionalFormatting sqref="N38:AB38">
    <cfRule type="expression" dxfId="239" priority="49">
      <formula>N38&gt;N37</formula>
    </cfRule>
  </conditionalFormatting>
  <conditionalFormatting sqref="N39:AB39">
    <cfRule type="expression" dxfId="238" priority="48">
      <formula>N39&gt;N38</formula>
    </cfRule>
  </conditionalFormatting>
  <conditionalFormatting sqref="N38:AB38">
    <cfRule type="expression" dxfId="237" priority="47">
      <formula>N39&gt;N38</formula>
    </cfRule>
  </conditionalFormatting>
  <conditionalFormatting sqref="N40:AB40">
    <cfRule type="expression" dxfId="236" priority="46">
      <formula>(N44+N40+N39)&gt;N33</formula>
    </cfRule>
  </conditionalFormatting>
  <conditionalFormatting sqref="N39:AB39">
    <cfRule type="expression" dxfId="235" priority="45">
      <formula>(N44+N40+N39)&gt;N33</formula>
    </cfRule>
  </conditionalFormatting>
  <conditionalFormatting sqref="N38:AB38">
    <cfRule type="expression" dxfId="234" priority="44">
      <formula>(N39+N40)&lt;&gt;N38</formula>
    </cfRule>
  </conditionalFormatting>
  <conditionalFormatting sqref="N39:AB39">
    <cfRule type="expression" dxfId="233" priority="43">
      <formula>(N39+N40)&lt;&gt;N38</formula>
    </cfRule>
  </conditionalFormatting>
  <conditionalFormatting sqref="N40:AB40">
    <cfRule type="expression" dxfId="232" priority="42">
      <formula>(N39+N40)&lt;&gt;N38</formula>
    </cfRule>
  </conditionalFormatting>
  <conditionalFormatting sqref="N62:AB62">
    <cfRule type="expression" dxfId="231" priority="41">
      <formula>N62&gt;N61</formula>
    </cfRule>
  </conditionalFormatting>
  <conditionalFormatting sqref="N63:AB63">
    <cfRule type="expression" dxfId="230" priority="40">
      <formula>N63&gt;N62</formula>
    </cfRule>
  </conditionalFormatting>
  <conditionalFormatting sqref="N62:AB62">
    <cfRule type="expression" dxfId="229" priority="39">
      <formula>N63&gt;N62</formula>
    </cfRule>
  </conditionalFormatting>
  <conditionalFormatting sqref="N64:AB64">
    <cfRule type="expression" dxfId="228" priority="38">
      <formula>(N68+N64+N63)&gt;N57</formula>
    </cfRule>
  </conditionalFormatting>
  <conditionalFormatting sqref="N63:AB63">
    <cfRule type="expression" dxfId="227" priority="37">
      <formula>(N68+N64+N63)&gt;N57</formula>
    </cfRule>
  </conditionalFormatting>
  <conditionalFormatting sqref="N62:AB62">
    <cfRule type="expression" dxfId="226" priority="36">
      <formula>(N63+N64)&lt;&gt;N62</formula>
    </cfRule>
  </conditionalFormatting>
  <conditionalFormatting sqref="N63:AB63">
    <cfRule type="expression" dxfId="225" priority="35">
      <formula>(N63+N64)&lt;&gt;N62</formula>
    </cfRule>
  </conditionalFormatting>
  <conditionalFormatting sqref="N64:AB64">
    <cfRule type="expression" dxfId="224" priority="34">
      <formula>(N63+N64)&lt;&gt;N62</formula>
    </cfRule>
  </conditionalFormatting>
  <conditionalFormatting sqref="AC12:AH12">
    <cfRule type="cellIs" dxfId="223" priority="33" operator="equal">
      <formula>0</formula>
    </cfRule>
  </conditionalFormatting>
  <conditionalFormatting sqref="M36 AC36:AH36">
    <cfRule type="expression" dxfId="222" priority="31">
      <formula>M36&gt;M34</formula>
    </cfRule>
  </conditionalFormatting>
  <conditionalFormatting sqref="AC36:AH36">
    <cfRule type="expression" dxfId="221" priority="30">
      <formula>(AC36+AC35)&gt;AC34</formula>
    </cfRule>
  </conditionalFormatting>
  <conditionalFormatting sqref="AC36:AH36">
    <cfRule type="cellIs" dxfId="220" priority="29" operator="equal">
      <formula>0</formula>
    </cfRule>
  </conditionalFormatting>
  <conditionalFormatting sqref="M60 AC60:AH60">
    <cfRule type="expression" dxfId="219" priority="27">
      <formula>M60&gt;M58</formula>
    </cfRule>
  </conditionalFormatting>
  <conditionalFormatting sqref="AC60:AH60">
    <cfRule type="expression" dxfId="218" priority="26">
      <formula>(AC60+AC59)&gt;AC58</formula>
    </cfRule>
  </conditionalFormatting>
  <conditionalFormatting sqref="AC60:AH60">
    <cfRule type="cellIs" dxfId="217" priority="25" operator="equal">
      <formula>0</formula>
    </cfRule>
  </conditionalFormatting>
  <conditionalFormatting sqref="N13:AB13">
    <cfRule type="expression" dxfId="216" priority="24">
      <formula>N13&gt;N12</formula>
    </cfRule>
  </conditionalFormatting>
  <conditionalFormatting sqref="N37:AB37">
    <cfRule type="expression" dxfId="215" priority="21">
      <formula>N37&gt;N33</formula>
    </cfRule>
  </conditionalFormatting>
  <conditionalFormatting sqref="N37:AB37">
    <cfRule type="expression" dxfId="214" priority="20">
      <formula>N38&gt;N37</formula>
    </cfRule>
  </conditionalFormatting>
  <conditionalFormatting sqref="N37:AB37">
    <cfRule type="expression" dxfId="213" priority="17">
      <formula>N37&gt;N36</formula>
    </cfRule>
  </conditionalFormatting>
  <conditionalFormatting sqref="N61:AB61">
    <cfRule type="expression" dxfId="212" priority="14">
      <formula>N61&gt;N57</formula>
    </cfRule>
  </conditionalFormatting>
  <conditionalFormatting sqref="N61:AB61">
    <cfRule type="expression" dxfId="211" priority="13">
      <formula>N62&gt;N61</formula>
    </cfRule>
  </conditionalFormatting>
  <conditionalFormatting sqref="N61:AB61">
    <cfRule type="expression" dxfId="210" priority="10">
      <formula>N61&gt;N60</formula>
    </cfRule>
  </conditionalFormatting>
  <conditionalFormatting sqref="N12:AB12">
    <cfRule type="cellIs" dxfId="209" priority="6" operator="equal">
      <formula>0</formula>
    </cfRule>
  </conditionalFormatting>
  <conditionalFormatting sqref="N12:AB12">
    <cfRule type="expression" dxfId="208" priority="5">
      <formula>N13&gt;N12</formula>
    </cfRule>
  </conditionalFormatting>
  <conditionalFormatting sqref="N36:AB36">
    <cfRule type="cellIs" dxfId="207" priority="4" operator="equal">
      <formula>0</formula>
    </cfRule>
  </conditionalFormatting>
  <conditionalFormatting sqref="N36:AB36">
    <cfRule type="expression" dxfId="206" priority="3">
      <formula>N37&gt;N36</formula>
    </cfRule>
  </conditionalFormatting>
  <conditionalFormatting sqref="N60:AB60">
    <cfRule type="cellIs" dxfId="205" priority="2" operator="equal">
      <formula>0</formula>
    </cfRule>
  </conditionalFormatting>
  <conditionalFormatting sqref="N60:AB60">
    <cfRule type="expression" dxfId="204" priority="1">
      <formula>N61&gt;N60</formula>
    </cfRule>
  </conditionalFormatting>
  <dataValidations count="1">
    <dataValidation type="whole" allowBlank="1" showInputMessage="1" showErrorMessage="1" sqref="N60:AH60 N36:AH36 N12:AH12 N13:AB28 N37:AB52 M9:M28 N9:AB11 M33:M52 N33:AB35 M57:M76 N57:AB59 N61:AB76">
      <formula1>0</formula1>
      <formula2>1000</formula2>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P21"/>
  <sheetViews>
    <sheetView showGridLines="0" zoomScale="70" zoomScaleNormal="70" workbookViewId="0">
      <selection activeCell="P23" sqref="P23"/>
    </sheetView>
  </sheetViews>
  <sheetFormatPr defaultRowHeight="14.25" x14ac:dyDescent="0.45"/>
  <cols>
    <col min="1" max="1" width="16" customWidth="1"/>
    <col min="2" max="2" width="22.86328125" customWidth="1"/>
    <col min="3" max="3" width="35.86328125" customWidth="1"/>
    <col min="4" max="4" width="14" customWidth="1"/>
    <col min="5" max="5" width="22.265625" customWidth="1"/>
    <col min="11" max="11" width="0.59765625" customWidth="1"/>
  </cols>
  <sheetData>
    <row r="1" spans="1:16" ht="21" x14ac:dyDescent="0.45">
      <c r="A1" s="55" t="s">
        <v>516</v>
      </c>
    </row>
    <row r="2" spans="1:16" ht="29.25" customHeight="1" x14ac:dyDescent="0.45">
      <c r="A2" s="467" t="s">
        <v>517</v>
      </c>
      <c r="B2" s="467"/>
      <c r="C2" s="467"/>
      <c r="D2" s="467"/>
      <c r="E2" s="467"/>
      <c r="F2" s="467"/>
      <c r="G2" s="467"/>
      <c r="H2" s="467"/>
      <c r="I2" s="467"/>
      <c r="J2" s="467"/>
      <c r="K2" s="467"/>
    </row>
    <row r="3" spans="1:16" x14ac:dyDescent="0.45">
      <c r="A3" t="s">
        <v>518</v>
      </c>
    </row>
    <row r="5" spans="1:16" ht="21" x14ac:dyDescent="0.65">
      <c r="A5" s="56" t="s">
        <v>519</v>
      </c>
    </row>
    <row r="6" spans="1:16" ht="28.5" x14ac:dyDescent="0.45">
      <c r="A6" s="57" t="s">
        <v>520</v>
      </c>
      <c r="B6" s="57" t="s">
        <v>521</v>
      </c>
      <c r="C6" s="57" t="s">
        <v>522</v>
      </c>
      <c r="D6" s="57" t="s">
        <v>523</v>
      </c>
      <c r="E6" s="57" t="s">
        <v>524</v>
      </c>
    </row>
    <row r="7" spans="1:16" ht="57" x14ac:dyDescent="0.45">
      <c r="A7" s="468">
        <v>44652</v>
      </c>
      <c r="B7" s="58" t="s">
        <v>525</v>
      </c>
      <c r="C7" s="59" t="s">
        <v>526</v>
      </c>
      <c r="D7" s="60">
        <v>44621</v>
      </c>
      <c r="E7" s="471" t="s">
        <v>527</v>
      </c>
    </row>
    <row r="8" spans="1:16" ht="57" x14ac:dyDescent="0.45">
      <c r="A8" s="469"/>
      <c r="B8" s="58" t="s">
        <v>528</v>
      </c>
      <c r="C8" s="61" t="s">
        <v>529</v>
      </c>
      <c r="D8" s="60">
        <v>44562</v>
      </c>
      <c r="E8" s="471"/>
    </row>
    <row r="9" spans="1:16" ht="57" x14ac:dyDescent="0.45">
      <c r="A9" s="469"/>
      <c r="B9" s="58" t="s">
        <v>530</v>
      </c>
      <c r="C9" s="61" t="s">
        <v>531</v>
      </c>
      <c r="D9" s="60">
        <v>44501</v>
      </c>
      <c r="E9" s="471"/>
    </row>
    <row r="10" spans="1:16" ht="71.25" x14ac:dyDescent="0.45">
      <c r="A10" s="469"/>
      <c r="B10" s="58" t="s">
        <v>532</v>
      </c>
      <c r="C10" s="62" t="s">
        <v>533</v>
      </c>
      <c r="D10" s="60">
        <v>44378</v>
      </c>
      <c r="E10" s="471"/>
    </row>
    <row r="11" spans="1:16" ht="85.5" x14ac:dyDescent="0.45">
      <c r="A11" s="470"/>
      <c r="B11" s="58" t="s">
        <v>534</v>
      </c>
      <c r="C11" s="62" t="s">
        <v>535</v>
      </c>
      <c r="D11" s="60">
        <v>44287</v>
      </c>
      <c r="E11" s="471"/>
    </row>
    <row r="13" spans="1:16" ht="47.65" customHeight="1" x14ac:dyDescent="0.45">
      <c r="A13" s="465" t="s">
        <v>536</v>
      </c>
      <c r="B13" s="465"/>
      <c r="C13" s="465"/>
      <c r="D13" s="465"/>
      <c r="E13" s="465"/>
      <c r="F13" s="465"/>
      <c r="G13" s="465"/>
      <c r="H13" s="465"/>
      <c r="I13" s="465"/>
      <c r="J13" s="465"/>
      <c r="K13" s="465"/>
      <c r="L13" s="63"/>
      <c r="M13" s="63"/>
      <c r="N13" s="63"/>
      <c r="O13" s="63"/>
      <c r="P13" s="63"/>
    </row>
    <row r="15" spans="1:16" ht="35.25" customHeight="1" x14ac:dyDescent="0.45">
      <c r="A15" s="465" t="s">
        <v>537</v>
      </c>
      <c r="B15" s="465"/>
      <c r="C15" s="465"/>
      <c r="D15" s="465"/>
      <c r="E15" s="465"/>
      <c r="F15" s="465"/>
      <c r="G15" s="465"/>
      <c r="H15" s="465"/>
      <c r="I15" s="465"/>
      <c r="J15" s="465"/>
      <c r="K15" s="465"/>
    </row>
    <row r="17" spans="1:11" ht="28.15" customHeight="1" x14ac:dyDescent="0.45">
      <c r="A17" s="465" t="s">
        <v>538</v>
      </c>
      <c r="B17" s="465"/>
      <c r="C17" s="465"/>
      <c r="D17" s="465"/>
      <c r="E17" s="465"/>
      <c r="F17" s="465"/>
      <c r="G17" s="465"/>
      <c r="H17" s="465"/>
      <c r="I17" s="465"/>
      <c r="J17" s="465"/>
      <c r="K17" s="465"/>
    </row>
    <row r="19" spans="1:11" ht="31.15" customHeight="1" x14ac:dyDescent="0.45">
      <c r="A19" s="465" t="s">
        <v>539</v>
      </c>
      <c r="B19" s="465"/>
      <c r="C19" s="465"/>
      <c r="D19" s="465"/>
      <c r="E19" s="465"/>
      <c r="F19" s="465"/>
      <c r="G19" s="465"/>
      <c r="H19" s="465"/>
      <c r="I19" s="465"/>
      <c r="J19" s="465"/>
      <c r="K19" s="465"/>
    </row>
    <row r="21" spans="1:11" ht="47.25" customHeight="1" x14ac:dyDescent="0.45">
      <c r="A21" s="466" t="s">
        <v>540</v>
      </c>
      <c r="B21" s="466"/>
      <c r="C21" s="466"/>
      <c r="D21" s="466"/>
      <c r="E21" s="466"/>
      <c r="F21" s="466"/>
      <c r="G21" s="466"/>
      <c r="H21" s="466"/>
      <c r="I21" s="466"/>
      <c r="J21" s="466"/>
      <c r="K21" s="466"/>
    </row>
  </sheetData>
  <mergeCells count="8">
    <mergeCell ref="A19:K19"/>
    <mergeCell ref="A21:K21"/>
    <mergeCell ref="A2:K2"/>
    <mergeCell ref="A7:A11"/>
    <mergeCell ref="E7:E11"/>
    <mergeCell ref="A13:K13"/>
    <mergeCell ref="A15:K15"/>
    <mergeCell ref="A17:K1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253"/>
  <sheetViews>
    <sheetView showGridLines="0" zoomScale="40" zoomScaleNormal="40" workbookViewId="0">
      <pane xSplit="12" ySplit="7" topLeftCell="M8" activePane="bottomRight" state="frozen"/>
      <selection pane="topRight" activeCell="M1" sqref="M1"/>
      <selection pane="bottomLeft" activeCell="A8" sqref="A8"/>
      <selection pane="bottomRight" activeCell="M10" sqref="M10"/>
    </sheetView>
  </sheetViews>
  <sheetFormatPr defaultRowHeight="14.25" x14ac:dyDescent="0.45"/>
  <cols>
    <col min="2" max="2" width="40.73046875" customWidth="1"/>
    <col min="3" max="3" width="117.265625" customWidth="1"/>
    <col min="4" max="4" width="22" customWidth="1"/>
    <col min="5" max="12" width="10.86328125" hidden="1" customWidth="1"/>
    <col min="13" max="14" width="10.86328125" customWidth="1"/>
    <col min="15" max="15" width="12.86328125" customWidth="1"/>
    <col min="16" max="28" width="10.86328125" customWidth="1"/>
    <col min="29" max="34" width="10.86328125" hidden="1" customWidth="1"/>
    <col min="35" max="35" width="21" customWidth="1"/>
    <col min="36" max="36" width="142.59765625" hidden="1" customWidth="1"/>
    <col min="37" max="37" width="43.265625" customWidth="1"/>
    <col min="38" max="38" width="17.265625" hidden="1" customWidth="1"/>
    <col min="44" max="44" width="21" customWidth="1"/>
  </cols>
  <sheetData>
    <row r="1" spans="1:38" s="17" customFormat="1" ht="41.25" customHeight="1" thickBot="1" x14ac:dyDescent="0.5">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row>
    <row r="2" spans="1:38" ht="63.75" hidden="1" customHeight="1" thickBot="1" x14ac:dyDescent="0.95">
      <c r="B2" s="14" t="s">
        <v>0</v>
      </c>
      <c r="C2" s="200" t="str">
        <f>'Prep Partner Performance'!C2</f>
        <v>Kisima Health Centre</v>
      </c>
      <c r="D2" s="325" t="s">
        <v>1</v>
      </c>
      <c r="E2" s="325"/>
      <c r="F2" s="325"/>
      <c r="G2" s="419">
        <f>'Prep Partner Performance'!G2</f>
        <v>14943</v>
      </c>
      <c r="H2" s="419"/>
      <c r="I2" s="327" t="s">
        <v>2</v>
      </c>
      <c r="J2" s="327"/>
      <c r="K2" s="327"/>
      <c r="L2" s="419" t="str">
        <f>'Prep Partner Performance'!L2</f>
        <v>Samburu Central</v>
      </c>
      <c r="M2" s="419"/>
      <c r="N2" s="419"/>
      <c r="O2" s="419"/>
      <c r="P2" s="419"/>
      <c r="Q2" s="419"/>
      <c r="R2" s="419"/>
      <c r="S2" s="327" t="s">
        <v>3</v>
      </c>
      <c r="T2" s="327"/>
      <c r="U2" s="419" t="str">
        <f>'Prep Partner Performance'!U2</f>
        <v>Samburu</v>
      </c>
      <c r="V2" s="419"/>
      <c r="W2" s="419"/>
      <c r="X2" s="327" t="s">
        <v>4</v>
      </c>
      <c r="Y2" s="327"/>
      <c r="Z2" s="425" t="str">
        <f>'Prep Partner Performance'!Z2</f>
        <v>05</v>
      </c>
      <c r="AA2" s="426"/>
      <c r="AB2" s="426"/>
      <c r="AC2" s="426"/>
      <c r="AD2" s="15" t="s">
        <v>5</v>
      </c>
      <c r="AE2" s="201">
        <f>'Prep Partner Performance'!AE2</f>
        <v>2022</v>
      </c>
      <c r="AF2" s="12"/>
      <c r="AG2" s="12"/>
      <c r="AH2" s="12"/>
      <c r="AI2" s="13"/>
      <c r="AL2" s="99">
        <f>DATEVALUE(AE2&amp;"-"&amp;Z2&amp;"-01")</f>
        <v>44682</v>
      </c>
    </row>
    <row r="3" spans="1:38" ht="92.1" customHeight="1" thickBot="1" x14ac:dyDescent="0.5">
      <c r="B3" s="311" t="s">
        <v>996</v>
      </c>
      <c r="C3" s="312"/>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9"/>
      <c r="AJ3" s="444" t="str">
        <f>IF(LEN(AK8)&lt;1,"","Form Has Data Errors. Please correct them before uploading")</f>
        <v/>
      </c>
      <c r="AK3" s="445"/>
    </row>
    <row r="4" spans="1:38" ht="37.15" customHeight="1" thickBot="1" x14ac:dyDescent="0.5">
      <c r="B4" s="427" t="str">
        <f>"County: "&amp;U2&amp;"             sub-county: "&amp;L2&amp;"             Facility: "&amp;C2&amp;"             Mflcode: "&amp;G2&amp;"             Year: "&amp;AE2&amp;"             Month: "&amp;Z2</f>
        <v>County: Samburu             sub-county: Samburu Central             Facility: Kisima Health Centre             Mflcode: 14943             Year: 2022             Month: 05</v>
      </c>
      <c r="C4" s="428"/>
      <c r="D4" s="428"/>
      <c r="E4" s="428"/>
      <c r="F4" s="428"/>
      <c r="G4" s="428"/>
      <c r="H4" s="428"/>
      <c r="I4" s="428"/>
      <c r="J4" s="428"/>
      <c r="K4" s="428"/>
      <c r="L4" s="428"/>
      <c r="M4" s="428"/>
      <c r="N4" s="428"/>
      <c r="O4" s="428"/>
      <c r="P4" s="428"/>
      <c r="Q4" s="428"/>
      <c r="R4" s="428"/>
      <c r="S4" s="428"/>
      <c r="T4" s="428"/>
      <c r="U4" s="428"/>
      <c r="V4" s="428"/>
      <c r="W4" s="428"/>
      <c r="X4" s="428"/>
      <c r="Y4" s="428"/>
      <c r="Z4" s="428"/>
      <c r="AA4" s="428"/>
      <c r="AB4" s="428"/>
      <c r="AC4" s="428"/>
      <c r="AD4" s="428"/>
      <c r="AE4" s="428"/>
      <c r="AF4" s="428"/>
      <c r="AG4" s="428"/>
      <c r="AH4" s="428"/>
      <c r="AI4" s="429"/>
      <c r="AJ4" s="446"/>
      <c r="AK4" s="447"/>
    </row>
    <row r="5" spans="1:38" ht="37.15" hidden="1" customHeight="1" thickBot="1" x14ac:dyDescent="0.5">
      <c r="A5" s="485" t="s">
        <v>511</v>
      </c>
      <c r="B5" s="108" t="s">
        <v>808</v>
      </c>
      <c r="C5" s="109"/>
      <c r="D5" s="476" t="s">
        <v>807</v>
      </c>
      <c r="E5" s="476"/>
      <c r="F5" s="476"/>
      <c r="G5" s="476"/>
      <c r="H5" s="476"/>
      <c r="I5" s="476"/>
      <c r="J5" s="476"/>
      <c r="K5" s="476"/>
      <c r="L5" s="476"/>
      <c r="M5" s="476"/>
      <c r="N5" s="476"/>
      <c r="O5" s="476"/>
      <c r="P5" s="477">
        <f>AL5</f>
        <v>44652</v>
      </c>
      <c r="Q5" s="478"/>
      <c r="R5" s="478"/>
      <c r="S5" s="478"/>
      <c r="T5" s="109"/>
      <c r="U5" s="109"/>
      <c r="V5" s="109"/>
      <c r="W5" s="109"/>
      <c r="X5" s="109"/>
      <c r="Y5" s="109"/>
      <c r="Z5" s="109"/>
      <c r="AA5" s="109"/>
      <c r="AB5" s="109"/>
      <c r="AC5" s="109"/>
      <c r="AD5" s="109"/>
      <c r="AE5" s="109"/>
      <c r="AF5" s="109"/>
      <c r="AG5" s="109"/>
      <c r="AH5" s="109"/>
      <c r="AI5" s="110"/>
      <c r="AJ5" s="448"/>
      <c r="AK5" s="449"/>
      <c r="AL5" s="97">
        <f>EDATE(AL2,-1)</f>
        <v>44652</v>
      </c>
    </row>
    <row r="6" spans="1:38" ht="37.15" customHeight="1" x14ac:dyDescent="0.45">
      <c r="A6" s="486"/>
      <c r="B6" s="413" t="s">
        <v>6</v>
      </c>
      <c r="C6" s="415" t="s">
        <v>7</v>
      </c>
      <c r="D6" s="481" t="s">
        <v>8</v>
      </c>
      <c r="E6" s="333" t="s">
        <v>9</v>
      </c>
      <c r="F6" s="333"/>
      <c r="G6" s="333" t="s">
        <v>10</v>
      </c>
      <c r="H6" s="333"/>
      <c r="I6" s="333" t="s">
        <v>11</v>
      </c>
      <c r="J6" s="333"/>
      <c r="K6" s="333" t="s">
        <v>12</v>
      </c>
      <c r="L6" s="333"/>
      <c r="M6" s="328" t="s">
        <v>13</v>
      </c>
      <c r="N6" s="329"/>
      <c r="O6" s="328" t="s">
        <v>14</v>
      </c>
      <c r="P6" s="329"/>
      <c r="Q6" s="328" t="s">
        <v>15</v>
      </c>
      <c r="R6" s="329"/>
      <c r="S6" s="328" t="s">
        <v>16</v>
      </c>
      <c r="T6" s="329"/>
      <c r="U6" s="328" t="s">
        <v>17</v>
      </c>
      <c r="V6" s="329"/>
      <c r="W6" s="328" t="s">
        <v>18</v>
      </c>
      <c r="X6" s="329"/>
      <c r="Y6" s="328" t="s">
        <v>19</v>
      </c>
      <c r="Z6" s="329"/>
      <c r="AA6" s="328" t="s">
        <v>20</v>
      </c>
      <c r="AB6" s="329"/>
      <c r="AC6" s="333" t="s">
        <v>21</v>
      </c>
      <c r="AD6" s="333"/>
      <c r="AE6" s="333" t="s">
        <v>22</v>
      </c>
      <c r="AF6" s="333"/>
      <c r="AG6" s="333" t="s">
        <v>23</v>
      </c>
      <c r="AH6" s="333"/>
      <c r="AI6" s="334" t="s">
        <v>24</v>
      </c>
      <c r="AJ6" s="336" t="s">
        <v>90</v>
      </c>
      <c r="AK6" s="442" t="s">
        <v>91</v>
      </c>
    </row>
    <row r="7" spans="1:38" ht="37.15" customHeight="1" thickBot="1" x14ac:dyDescent="0.5">
      <c r="A7" s="486"/>
      <c r="B7" s="414"/>
      <c r="C7" s="416"/>
      <c r="D7" s="482"/>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335"/>
      <c r="AJ7" s="337"/>
      <c r="AK7" s="479"/>
    </row>
    <row r="8" spans="1:38" ht="37.15" customHeight="1" thickBot="1" x14ac:dyDescent="0.5">
      <c r="A8" s="486"/>
      <c r="B8" s="108" t="s">
        <v>808</v>
      </c>
      <c r="C8" s="109"/>
      <c r="D8" s="476" t="s">
        <v>807</v>
      </c>
      <c r="E8" s="476"/>
      <c r="F8" s="476"/>
      <c r="G8" s="476"/>
      <c r="H8" s="476"/>
      <c r="I8" s="476"/>
      <c r="J8" s="476"/>
      <c r="K8" s="476"/>
      <c r="L8" s="476"/>
      <c r="M8" s="476"/>
      <c r="N8" s="476"/>
      <c r="O8" s="476"/>
      <c r="P8" s="477">
        <f>AL5</f>
        <v>44652</v>
      </c>
      <c r="Q8" s="478"/>
      <c r="R8" s="478"/>
      <c r="S8" s="478"/>
      <c r="T8" s="109"/>
      <c r="U8" s="109"/>
      <c r="V8" s="109"/>
      <c r="W8" s="109"/>
      <c r="X8" s="109"/>
      <c r="Y8" s="109"/>
      <c r="Z8" s="109"/>
      <c r="AA8" s="109"/>
      <c r="AB8" s="109"/>
      <c r="AC8" s="109"/>
      <c r="AD8" s="109"/>
      <c r="AE8" s="109"/>
      <c r="AF8" s="109"/>
      <c r="AG8" s="109"/>
      <c r="AH8" s="109"/>
      <c r="AI8" s="110"/>
      <c r="AJ8" s="214"/>
      <c r="AK8" s="440" t="str">
        <f>CONCATENATE(AJ9,AJ10,AJ11,AJ13,AJ14,AJ15,AJ16,AJ17,AJ18,AJ19,AJ20,AJ21,AJ22,AJ23,AJ24,AJ25,AJ26,AJ27,AJ28,AJ30,AJ31,AJ32,AJ33,AJ34,AJ35,AJ36,AJ37,AJ38,AJ39,AJ40,AJ41,AJ42,AJ44,AJ12)</f>
        <v/>
      </c>
      <c r="AL8" s="97">
        <f>EDATE(AL2,-1)</f>
        <v>44652</v>
      </c>
    </row>
    <row r="9" spans="1:38" s="4" customFormat="1" ht="37.15" customHeight="1" x14ac:dyDescent="0.45">
      <c r="A9" s="486"/>
      <c r="B9" s="480" t="s">
        <v>444</v>
      </c>
      <c r="C9" s="256" t="s">
        <v>812</v>
      </c>
      <c r="D9" s="35" t="s">
        <v>465</v>
      </c>
      <c r="E9" s="23"/>
      <c r="F9" s="23"/>
      <c r="G9" s="23"/>
      <c r="H9" s="23"/>
      <c r="I9" s="23"/>
      <c r="J9" s="23"/>
      <c r="K9" s="23"/>
      <c r="L9" s="23"/>
      <c r="M9" s="255">
        <f>prep_history!K2</f>
        <v>0</v>
      </c>
      <c r="N9" s="255">
        <f>prep_history!L2</f>
        <v>0</v>
      </c>
      <c r="O9" s="255">
        <f>prep_history!M2</f>
        <v>0</v>
      </c>
      <c r="P9" s="255">
        <f>prep_history!N2</f>
        <v>0</v>
      </c>
      <c r="Q9" s="255">
        <f>prep_history!O2</f>
        <v>0</v>
      </c>
      <c r="R9" s="255">
        <f>prep_history!P2</f>
        <v>0</v>
      </c>
      <c r="S9" s="255">
        <f>prep_history!Q2</f>
        <v>0</v>
      </c>
      <c r="T9" s="255">
        <f>prep_history!R2</f>
        <v>0</v>
      </c>
      <c r="U9" s="255">
        <f>prep_history!S2</f>
        <v>0</v>
      </c>
      <c r="V9" s="255">
        <f>prep_history!T2</f>
        <v>0</v>
      </c>
      <c r="W9" s="255">
        <f>prep_history!U2</f>
        <v>0</v>
      </c>
      <c r="X9" s="255">
        <f>prep_history!V2</f>
        <v>0</v>
      </c>
      <c r="Y9" s="255">
        <f>prep_history!W2</f>
        <v>0</v>
      </c>
      <c r="Z9" s="255">
        <f>prep_history!X2</f>
        <v>0</v>
      </c>
      <c r="AA9" s="255">
        <f>prep_history!Y2</f>
        <v>0</v>
      </c>
      <c r="AB9" s="255">
        <f>prep_history!Z2</f>
        <v>0</v>
      </c>
      <c r="AC9" s="23"/>
      <c r="AD9" s="23"/>
      <c r="AE9" s="23"/>
      <c r="AF9" s="23"/>
      <c r="AG9" s="23"/>
      <c r="AH9" s="23"/>
      <c r="AI9" s="25">
        <f t="shared" ref="AI9:AI10" si="0">SUM(M9:AB9)</f>
        <v>0</v>
      </c>
      <c r="AJ9" s="30"/>
      <c r="AK9" s="440"/>
    </row>
    <row r="10" spans="1:38" s="4" customFormat="1" ht="37.15" customHeight="1" x14ac:dyDescent="0.45">
      <c r="A10" s="486"/>
      <c r="B10" s="473"/>
      <c r="C10" s="39" t="s">
        <v>989</v>
      </c>
      <c r="D10" s="35" t="s">
        <v>466</v>
      </c>
      <c r="E10" s="1"/>
      <c r="F10" s="1"/>
      <c r="G10" s="1"/>
      <c r="H10" s="1"/>
      <c r="I10" s="1"/>
      <c r="J10" s="1"/>
      <c r="K10" s="1"/>
      <c r="L10" s="1"/>
      <c r="M10" s="2"/>
      <c r="N10" s="2"/>
      <c r="O10" s="2"/>
      <c r="P10" s="2"/>
      <c r="Q10" s="2"/>
      <c r="R10" s="2"/>
      <c r="S10" s="2"/>
      <c r="T10" s="2"/>
      <c r="U10" s="2"/>
      <c r="V10" s="2"/>
      <c r="W10" s="2"/>
      <c r="X10" s="2"/>
      <c r="Y10" s="2"/>
      <c r="Z10" s="2"/>
      <c r="AA10" s="2"/>
      <c r="AB10" s="2"/>
      <c r="AC10" s="2"/>
      <c r="AD10" s="2"/>
      <c r="AE10" s="2"/>
      <c r="AF10" s="2"/>
      <c r="AG10" s="2"/>
      <c r="AH10" s="2"/>
      <c r="AI10" s="6">
        <f t="shared" si="0"/>
        <v>0</v>
      </c>
      <c r="AJ10" s="204" t="str">
        <f>CONCATENATE(IF(G10&gt;G9," * "&amp;$C10&amp;" For age "&amp;$E$6&amp;" "&amp;$E$7&amp;" is more than "&amp;$C9&amp;""&amp;CHAR(10),""),IF(H10&gt;H9," * "&amp;$C10&amp;" For age "&amp;$E$6&amp;" "&amp;$F$7&amp;" is more than "&amp;$C9&amp;""&amp;CHAR(10),""),IF(I10&gt;I9," * "&amp;$C10&amp;" For age "&amp;$G$6&amp;" "&amp;$G$7&amp;" is more than "&amp;$C9&amp;""&amp;CHAR(10),""),IF(J10&gt;J9," * "&amp;$C10&amp;" For age "&amp;$G$6&amp;" "&amp;$H$7&amp;" is more than "&amp;$C9&amp;""&amp;CHAR(10),""),IF(K10&gt;K9," * "&amp;$C10&amp;" For age "&amp;$I$6&amp;" "&amp;$I$7&amp;" is more than "&amp;$C9&amp;""&amp;CHAR(10),""),IF(L10&gt;L9," * "&amp;$C10&amp;" For age "&amp;$I$6&amp;" "&amp;$J$7&amp;" is more than "&amp;$C9&amp;""&amp;CHAR(10),""),IF(M10&gt;M9," * "&amp;$C10&amp;" For age "&amp;$K$6&amp;" "&amp;$K$7&amp;" is more than "&amp;$C9&amp;""&amp;CHAR(10),""),IF(N10&gt;N9," * "&amp;$C10&amp;" For age "&amp;$K$6&amp;" "&amp;$L$7&amp;" is more than "&amp;$C9&amp;""&amp;CHAR(10),""),IF(O10&gt;O9," * "&amp;$C10&amp;" For age "&amp;$M$6&amp;" "&amp;$M$7&amp;" is more than "&amp;$C9&amp;""&amp;CHAR(10),""),IF(P10&gt;P9," * "&amp;$C10&amp;" For age "&amp;$M$6&amp;" "&amp;$N$7&amp;" is more than "&amp;$C9&amp;""&amp;CHAR(10),""),IF(Q10&gt;Q9," * "&amp;$C10&amp;" For age "&amp;$O$6&amp;" "&amp;$O$7&amp;" is more than "&amp;$C9&amp;""&amp;CHAR(10),""),IF(R10&gt;R9," * "&amp;$C10&amp;" For age "&amp;$O$6&amp;" "&amp;$P$7&amp;" is more than "&amp;$C9&amp;""&amp;CHAR(10),""),IF(S10&gt;S9," * "&amp;$C10&amp;" For age "&amp;$Q$6&amp;" "&amp;$Q$7&amp;" is more than "&amp;$C9&amp;""&amp;CHAR(10),""),IF(T10&gt;T9," * "&amp;$C10&amp;" For age "&amp;$Q$6&amp;" "&amp;$R$7&amp;" is more than "&amp;$C9&amp;""&amp;CHAR(10),""),IF(U10&gt;U9," * "&amp;$C10&amp;" For age "&amp;$S$6&amp;" "&amp;$S$7&amp;" is more than "&amp;$C9&amp;""&amp;CHAR(10),""),IF(V10&gt;V9," * "&amp;$C10&amp;" For age "&amp;$S$6&amp;" "&amp;$T$7&amp;" is more than "&amp;$C9&amp;""&amp;CHAR(10),""),IF(W10&gt;W9," * "&amp;$C10&amp;" For age "&amp;$U$6&amp;" "&amp;$U$7&amp;" is more than "&amp;$C9&amp;""&amp;CHAR(10),""),IF(X10&gt;X9," * "&amp;$C10&amp;" For age "&amp;$U$6&amp;" "&amp;$V$7&amp;" is more than "&amp;$C9&amp;""&amp;CHAR(10),""),IF(Y10&gt;Y9," * "&amp;$C10&amp;" For age "&amp;$W$6&amp;" "&amp;$W$7&amp;" is more than "&amp;$C9&amp;""&amp;CHAR(10),""),IF(Z10&gt;Z9," * "&amp;$C10&amp;" For age "&amp;$W$6&amp;" "&amp;$X$7&amp;" is more than "&amp;$C9&amp;""&amp;CHAR(10),""),IF(AA10&gt;AA9," * "&amp;$C10&amp;" For age "&amp;$Y$6&amp;" "&amp;$Y$7&amp;" is more than "&amp;$C9&amp;""&amp;CHAR(10),""),IF(AB10&gt;AB9," * "&amp;$C10&amp;" For age "&amp;$Y$6&amp;" "&amp;$Z$7&amp;" is more than "&amp;$C9&amp;""&amp;CHAR(10),""),IF(AC10&gt;AC9," * "&amp;$C10&amp;" For age "&amp;$AA$6&amp;" "&amp;$AA$7&amp;" is more than "&amp;$C9&amp;""&amp;CHAR(10),""),IF(AD10&gt;AD9," * "&amp;$C10&amp;" For age "&amp;$AA$6&amp;" "&amp;$AB$7&amp;" is more than "&amp;$C9&amp;""&amp;CHAR(10),""))</f>
        <v/>
      </c>
      <c r="AK10" s="440"/>
    </row>
    <row r="11" spans="1:38" s="95" customFormat="1" ht="37.15" customHeight="1" x14ac:dyDescent="0.45">
      <c r="A11" s="486"/>
      <c r="B11" s="473"/>
      <c r="C11" s="203" t="s">
        <v>813</v>
      </c>
      <c r="D11" s="1" t="s">
        <v>467</v>
      </c>
      <c r="E11" s="1"/>
      <c r="F11" s="1"/>
      <c r="G11" s="1"/>
      <c r="H11" s="1"/>
      <c r="I11" s="1"/>
      <c r="J11" s="1"/>
      <c r="K11" s="1"/>
      <c r="L11" s="1"/>
      <c r="M11" s="2"/>
      <c r="N11" s="2"/>
      <c r="O11" s="2"/>
      <c r="P11" s="2"/>
      <c r="Q11" s="2"/>
      <c r="R11" s="2"/>
      <c r="S11" s="2"/>
      <c r="T11" s="2"/>
      <c r="U11" s="2"/>
      <c r="V11" s="2"/>
      <c r="W11" s="2"/>
      <c r="X11" s="2"/>
      <c r="Y11" s="2"/>
      <c r="Z11" s="2"/>
      <c r="AA11" s="2"/>
      <c r="AB11" s="2"/>
      <c r="AC11" s="1"/>
      <c r="AD11" s="1"/>
      <c r="AE11" s="1"/>
      <c r="AF11" s="1"/>
      <c r="AG11" s="1"/>
      <c r="AH11" s="1"/>
      <c r="AI11" s="6">
        <f t="shared" ref="AI11:AI44" si="1">SUM(M11:AB11)</f>
        <v>0</v>
      </c>
      <c r="AJ11" s="204" t="str">
        <f>CONCATENATE(IF(G11&gt;G10," * "&amp;$C11&amp;" For age "&amp;$E$6&amp;" "&amp;$E$7&amp;" is more than "&amp;$C10&amp;""&amp;CHAR(10),""),IF(H11&gt;H10," * "&amp;$C11&amp;" For age "&amp;$E$6&amp;" "&amp;$F$7&amp;" is more than "&amp;$C10&amp;""&amp;CHAR(10),""),IF(I11&gt;I10," * "&amp;$C11&amp;" For age "&amp;$G$6&amp;" "&amp;$G$7&amp;" is more than "&amp;$C10&amp;""&amp;CHAR(10),""),IF(J11&gt;J10," * "&amp;$C11&amp;" For age "&amp;$G$6&amp;" "&amp;$H$7&amp;" is more than "&amp;$C10&amp;""&amp;CHAR(10),""),IF(K11&gt;K10," * "&amp;$C11&amp;" For age "&amp;$I$6&amp;" "&amp;$I$7&amp;" is more than "&amp;$C10&amp;""&amp;CHAR(10),""),IF(L11&gt;L10," * "&amp;$C11&amp;" For age "&amp;$I$6&amp;" "&amp;$J$7&amp;" is more than "&amp;$C10&amp;""&amp;CHAR(10),""),IF(M11&gt;M10," * "&amp;$C11&amp;" For age "&amp;$K$6&amp;" "&amp;$K$7&amp;" is more than "&amp;$C10&amp;""&amp;CHAR(10),""),IF(N11&gt;N10," * "&amp;$C11&amp;" For age "&amp;$K$6&amp;" "&amp;$L$7&amp;" is more than "&amp;$C10&amp;""&amp;CHAR(10),""),IF(O11&gt;O10," * "&amp;$C11&amp;" For age "&amp;$M$6&amp;" "&amp;$M$7&amp;" is more than "&amp;$C10&amp;""&amp;CHAR(10),""),IF(P11&gt;P10," * "&amp;$C11&amp;" For age "&amp;$M$6&amp;" "&amp;$N$7&amp;" is more than "&amp;$C10&amp;""&amp;CHAR(10),""),IF(Q11&gt;Q10," * "&amp;$C11&amp;" For age "&amp;$O$6&amp;" "&amp;$O$7&amp;" is more than "&amp;$C10&amp;""&amp;CHAR(10),""),IF(R11&gt;R10," * "&amp;$C11&amp;" For age "&amp;$O$6&amp;" "&amp;$P$7&amp;" is more than "&amp;$C10&amp;""&amp;CHAR(10),""),IF(S11&gt;S10," * "&amp;$C11&amp;" For age "&amp;$Q$6&amp;" "&amp;$Q$7&amp;" is more than "&amp;$C10&amp;""&amp;CHAR(10),""),IF(T11&gt;T10," * "&amp;$C11&amp;" For age "&amp;$Q$6&amp;" "&amp;$R$7&amp;" is more than "&amp;$C10&amp;""&amp;CHAR(10),""),IF(U11&gt;U10," * "&amp;$C11&amp;" For age "&amp;$S$6&amp;" "&amp;$S$7&amp;" is more than "&amp;$C10&amp;""&amp;CHAR(10),""),IF(V11&gt;V10," * "&amp;$C11&amp;" For age "&amp;$S$6&amp;" "&amp;$T$7&amp;" is more than "&amp;$C10&amp;""&amp;CHAR(10),""),IF(W11&gt;W10," * "&amp;$C11&amp;" For age "&amp;$U$6&amp;" "&amp;$U$7&amp;" is more than "&amp;$C10&amp;""&amp;CHAR(10),""),IF(X11&gt;X10," * "&amp;$C11&amp;" For age "&amp;$U$6&amp;" "&amp;$V$7&amp;" is more than "&amp;$C10&amp;""&amp;CHAR(10),""),IF(Y11&gt;Y10," * "&amp;$C11&amp;" For age "&amp;$W$6&amp;" "&amp;$W$7&amp;" is more than "&amp;$C10&amp;""&amp;CHAR(10),""),IF(Z11&gt;Z10," * "&amp;$C11&amp;" For age "&amp;$W$6&amp;" "&amp;$X$7&amp;" is more than "&amp;$C10&amp;""&amp;CHAR(10),""),IF(AA11&gt;AA10," * "&amp;$C11&amp;" For age "&amp;$Y$6&amp;" "&amp;$Y$7&amp;" is more than "&amp;$C10&amp;""&amp;CHAR(10),""),IF(AB11&gt;AB10," * "&amp;$C11&amp;" For age "&amp;$Y$6&amp;" "&amp;$Z$7&amp;" is more than "&amp;$C10&amp;""&amp;CHAR(10),""),IF(AC11&gt;AC10," * "&amp;$C11&amp;" For age "&amp;$AA$6&amp;" "&amp;$AA$7&amp;" is more than "&amp;$C10&amp;""&amp;CHAR(10),""),IF(AD11&gt;AD10," * "&amp;$C11&amp;" For age "&amp;$AA$6&amp;" "&amp;$AB$7&amp;" is more than "&amp;$C10&amp;""&amp;CHAR(10),""))</f>
        <v/>
      </c>
      <c r="AK11" s="440"/>
    </row>
    <row r="12" spans="1:38" s="4" customFormat="1" ht="37.15" customHeight="1" x14ac:dyDescent="0.45">
      <c r="A12" s="486"/>
      <c r="B12" s="473"/>
      <c r="C12" s="203" t="s">
        <v>851</v>
      </c>
      <c r="D12" s="35" t="s">
        <v>468</v>
      </c>
      <c r="E12" s="1"/>
      <c r="F12" s="1"/>
      <c r="G12" s="1"/>
      <c r="H12" s="1"/>
      <c r="I12" s="1"/>
      <c r="J12" s="1"/>
      <c r="K12" s="1"/>
      <c r="L12" s="1"/>
      <c r="M12" s="2"/>
      <c r="N12" s="2"/>
      <c r="O12" s="2"/>
      <c r="P12" s="2"/>
      <c r="Q12" s="2"/>
      <c r="R12" s="2"/>
      <c r="S12" s="2"/>
      <c r="T12" s="2"/>
      <c r="U12" s="2"/>
      <c r="V12" s="2"/>
      <c r="W12" s="2"/>
      <c r="X12" s="2"/>
      <c r="Y12" s="2"/>
      <c r="Z12" s="2"/>
      <c r="AA12" s="2"/>
      <c r="AB12" s="2"/>
      <c r="AC12" s="1"/>
      <c r="AD12" s="1"/>
      <c r="AE12" s="1"/>
      <c r="AF12" s="1"/>
      <c r="AG12" s="1"/>
      <c r="AH12" s="1"/>
      <c r="AI12" s="6">
        <f t="shared" si="1"/>
        <v>0</v>
      </c>
      <c r="AJ12" s="204" t="str">
        <f>CONCATENATE(IF(G12&gt;G11," * "&amp;$C12&amp;" For age "&amp;$E$6&amp;" "&amp;$E$7&amp;" is more than "&amp;$C11&amp;""&amp;CHAR(10),""),IF(H12&gt;H11," * "&amp;$C12&amp;" For age "&amp;$E$6&amp;" "&amp;$F$7&amp;" is more than "&amp;$C11&amp;""&amp;CHAR(10),""),IF(I12&gt;I11," * "&amp;$C12&amp;" For age "&amp;$G$6&amp;" "&amp;$G$7&amp;" is more than "&amp;$C11&amp;""&amp;CHAR(10),""),IF(J12&gt;J11," * "&amp;$C12&amp;" For age "&amp;$G$6&amp;" "&amp;$H$7&amp;" is more than "&amp;$C11&amp;""&amp;CHAR(10),""),IF(K12&gt;K11," * "&amp;$C12&amp;" For age "&amp;$I$6&amp;" "&amp;$I$7&amp;" is more than "&amp;$C11&amp;""&amp;CHAR(10),""),IF(L12&gt;L11," * "&amp;$C12&amp;" For age "&amp;$I$6&amp;" "&amp;$J$7&amp;" is more than "&amp;$C11&amp;""&amp;CHAR(10),""),IF(M12&gt;M11," * "&amp;$C12&amp;" For age "&amp;$K$6&amp;" "&amp;$K$7&amp;" is more than "&amp;$C11&amp;""&amp;CHAR(10),""),IF(N12&gt;N11," * "&amp;$C12&amp;" For age "&amp;$K$6&amp;" "&amp;$L$7&amp;" is more than "&amp;$C11&amp;""&amp;CHAR(10),""),IF(O12&gt;O11," * "&amp;$C12&amp;" For age "&amp;$M$6&amp;" "&amp;$M$7&amp;" is more than "&amp;$C11&amp;""&amp;CHAR(10),""),IF(P12&gt;P11," * "&amp;$C12&amp;" For age "&amp;$M$6&amp;" "&amp;$N$7&amp;" is more than "&amp;$C11&amp;""&amp;CHAR(10),""),IF(Q12&gt;Q11," * "&amp;$C12&amp;" For age "&amp;$O$6&amp;" "&amp;$O$7&amp;" is more than "&amp;$C11&amp;""&amp;CHAR(10),""),IF(R12&gt;R11," * "&amp;$C12&amp;" For age "&amp;$O$6&amp;" "&amp;$P$7&amp;" is more than "&amp;$C11&amp;""&amp;CHAR(10),""),IF(S12&gt;S11," * "&amp;$C12&amp;" For age "&amp;$Q$6&amp;" "&amp;$Q$7&amp;" is more than "&amp;$C11&amp;""&amp;CHAR(10),""),IF(T12&gt;T11," * "&amp;$C12&amp;" For age "&amp;$Q$6&amp;" "&amp;$R$7&amp;" is more than "&amp;$C11&amp;""&amp;CHAR(10),""),IF(U12&gt;U11," * "&amp;$C12&amp;" For age "&amp;$S$6&amp;" "&amp;$S$7&amp;" is more than "&amp;$C11&amp;""&amp;CHAR(10),""),IF(V12&gt;V11," * "&amp;$C12&amp;" For age "&amp;$S$6&amp;" "&amp;$T$7&amp;" is more than "&amp;$C11&amp;""&amp;CHAR(10),""),IF(W12&gt;W11," * "&amp;$C12&amp;" For age "&amp;$U$6&amp;" "&amp;$U$7&amp;" is more than "&amp;$C11&amp;""&amp;CHAR(10),""),IF(X12&gt;X11," * "&amp;$C12&amp;" For age "&amp;$U$6&amp;" "&amp;$V$7&amp;" is more than "&amp;$C11&amp;""&amp;CHAR(10),""),IF(Y12&gt;Y11," * "&amp;$C12&amp;" For age "&amp;$W$6&amp;" "&amp;$W$7&amp;" is more than "&amp;$C11&amp;""&amp;CHAR(10),""),IF(Z12&gt;Z11," * "&amp;$C12&amp;" For age "&amp;$W$6&amp;" "&amp;$X$7&amp;" is more than "&amp;$C11&amp;""&amp;CHAR(10),""),IF(AA12&gt;AA11," * "&amp;$C12&amp;" For age "&amp;$Y$6&amp;" "&amp;$Y$7&amp;" is more than "&amp;$C11&amp;""&amp;CHAR(10),""),IF(AB12&gt;AB11," * "&amp;$C12&amp;" For age "&amp;$Y$6&amp;" "&amp;$Z$7&amp;" is more than "&amp;$C11&amp;""&amp;CHAR(10),""),IF(AC12&gt;AC11," * "&amp;$C12&amp;" For age "&amp;$AA$6&amp;" "&amp;$AA$7&amp;" is more than "&amp;$C11&amp;""&amp;CHAR(10),""),IF(AD12&gt;AD11," * "&amp;$C12&amp;" For age "&amp;$AA$6&amp;" "&amp;$AB$7&amp;" is more than "&amp;$C11&amp;""&amp;CHAR(10),""))</f>
        <v/>
      </c>
      <c r="AK12" s="440"/>
    </row>
    <row r="13" spans="1:38" s="4" customFormat="1" ht="37.15" customHeight="1" x14ac:dyDescent="0.45">
      <c r="A13" s="486"/>
      <c r="B13" s="473"/>
      <c r="C13" s="39" t="s">
        <v>814</v>
      </c>
      <c r="D13" s="35" t="s">
        <v>469</v>
      </c>
      <c r="E13" s="1"/>
      <c r="F13" s="1"/>
      <c r="G13" s="1"/>
      <c r="H13" s="1"/>
      <c r="I13" s="1"/>
      <c r="J13" s="1"/>
      <c r="K13" s="1"/>
      <c r="L13" s="1"/>
      <c r="M13" s="2"/>
      <c r="N13" s="2"/>
      <c r="O13" s="2"/>
      <c r="P13" s="2"/>
      <c r="Q13" s="2"/>
      <c r="R13" s="2"/>
      <c r="S13" s="2"/>
      <c r="T13" s="2"/>
      <c r="U13" s="2"/>
      <c r="V13" s="2"/>
      <c r="W13" s="2"/>
      <c r="X13" s="2"/>
      <c r="Y13" s="2"/>
      <c r="Z13" s="2"/>
      <c r="AA13" s="2"/>
      <c r="AB13" s="2"/>
      <c r="AC13" s="1"/>
      <c r="AD13" s="1"/>
      <c r="AE13" s="1"/>
      <c r="AF13" s="1"/>
      <c r="AG13" s="1"/>
      <c r="AH13" s="1"/>
      <c r="AI13" s="6">
        <f t="shared" si="1"/>
        <v>0</v>
      </c>
      <c r="AJ13" s="30" t="str">
        <f>CONCATENATE(IF(G13&gt;G10," * "&amp;$C13&amp;" For age "&amp;$E$6&amp;" "&amp;$E$7&amp;" is more than "&amp;$C10&amp;""&amp;CHAR(10),""),IF(H13&gt;H10," * "&amp;$C13&amp;" For age "&amp;$E$6&amp;" "&amp;$F$7&amp;" is more than "&amp;$C10&amp;""&amp;CHAR(10),""),IF(I13&gt;I10," * "&amp;$C13&amp;" For age "&amp;$G$6&amp;" "&amp;$G$7&amp;" is more than "&amp;$C10&amp;""&amp;CHAR(10),""),IF(J13&gt;J10," * "&amp;$C13&amp;" For age "&amp;$G$6&amp;" "&amp;$H$7&amp;" is more than "&amp;$C10&amp;""&amp;CHAR(10),""),IF(K13&gt;K10," * "&amp;$C13&amp;" For age "&amp;$I$6&amp;" "&amp;$I$7&amp;" is more than "&amp;$C10&amp;""&amp;CHAR(10),""),IF(L13&gt;L10," * "&amp;$C13&amp;" For age "&amp;$I$6&amp;" "&amp;$J$7&amp;" is more than "&amp;$C10&amp;""&amp;CHAR(10),""),IF(M13&gt;M10," * "&amp;$C13&amp;" For age "&amp;$K$6&amp;" "&amp;$K$7&amp;" is more than "&amp;$C10&amp;""&amp;CHAR(10),""),IF(N13&gt;N10," * "&amp;$C13&amp;" For age "&amp;$K$6&amp;" "&amp;$L$7&amp;" is more than "&amp;$C10&amp;""&amp;CHAR(10),""),IF(O13&gt;O10," * "&amp;$C13&amp;" For age "&amp;$M$6&amp;" "&amp;$M$7&amp;" is more than "&amp;$C10&amp;""&amp;CHAR(10),""),IF(P13&gt;P10," * "&amp;$C13&amp;" For age "&amp;$M$6&amp;" "&amp;$N$7&amp;" is more than "&amp;$C10&amp;""&amp;CHAR(10),""),IF(Q13&gt;Q10," * "&amp;$C13&amp;" For age "&amp;$O$6&amp;" "&amp;$O$7&amp;" is more than "&amp;$C10&amp;""&amp;CHAR(10),""),IF(R13&gt;R10," * "&amp;$C13&amp;" For age "&amp;$O$6&amp;" "&amp;$P$7&amp;" is more than "&amp;$C10&amp;""&amp;CHAR(10),""),IF(S13&gt;S10," * "&amp;$C13&amp;" For age "&amp;$Q$6&amp;" "&amp;$Q$7&amp;" is more than "&amp;$C10&amp;""&amp;CHAR(10),""),IF(T13&gt;T10," * "&amp;$C13&amp;" For age "&amp;$Q$6&amp;" "&amp;$R$7&amp;" is more than "&amp;$C10&amp;""&amp;CHAR(10),""),IF(U13&gt;U10," * "&amp;$C13&amp;" For age "&amp;$S$6&amp;" "&amp;$S$7&amp;" is more than "&amp;$C10&amp;""&amp;CHAR(10),""),IF(V13&gt;V10," * "&amp;$C13&amp;" For age "&amp;$S$6&amp;" "&amp;$T$7&amp;" is more than "&amp;$C10&amp;""&amp;CHAR(10),""),IF(W13&gt;W10," * "&amp;$C13&amp;" For age "&amp;$U$6&amp;" "&amp;$U$7&amp;" is more than "&amp;$C10&amp;""&amp;CHAR(10),""),IF(X13&gt;X10," * "&amp;$C13&amp;" For age "&amp;$U$6&amp;" "&amp;$V$7&amp;" is more than "&amp;$C10&amp;""&amp;CHAR(10),""),IF(Y13&gt;Y10," * "&amp;$C13&amp;" For age "&amp;$W$6&amp;" "&amp;$W$7&amp;" is more than "&amp;$C10&amp;""&amp;CHAR(10),""),IF(Z13&gt;Z10," * "&amp;$C13&amp;" For age "&amp;$W$6&amp;" "&amp;$X$7&amp;" is more than "&amp;$C10&amp;""&amp;CHAR(10),""),IF(AA13&gt;AA10," * "&amp;$C13&amp;" For age "&amp;$Y$6&amp;" "&amp;$Y$7&amp;" is more than "&amp;$C10&amp;""&amp;CHAR(10),""),IF(AB13&gt;AB10," * "&amp;$C13&amp;" For age "&amp;$Y$6&amp;" "&amp;$Z$7&amp;" is more than "&amp;$C10&amp;""&amp;CHAR(10),""),IF(AC13&gt;AC10," * "&amp;$C13&amp;" For age "&amp;$AA$6&amp;" "&amp;$AA$7&amp;" is more than "&amp;$C10&amp;""&amp;CHAR(10),""),IF(AD13&gt;AD10," * "&amp;$C13&amp;" For age "&amp;$AA$6&amp;" "&amp;$AB$7&amp;" is more than "&amp;$C10&amp;""&amp;CHAR(10),""))</f>
        <v/>
      </c>
      <c r="AK13" s="440"/>
    </row>
    <row r="14" spans="1:38" s="4" customFormat="1" ht="37.15" customHeight="1" x14ac:dyDescent="0.45">
      <c r="A14" s="486"/>
      <c r="B14" s="473"/>
      <c r="C14" s="39" t="s">
        <v>815</v>
      </c>
      <c r="D14" s="1" t="s">
        <v>470</v>
      </c>
      <c r="E14" s="1"/>
      <c r="F14" s="1"/>
      <c r="G14" s="1"/>
      <c r="H14" s="1"/>
      <c r="I14" s="1"/>
      <c r="J14" s="1"/>
      <c r="K14" s="1"/>
      <c r="L14" s="1"/>
      <c r="M14" s="2"/>
      <c r="N14" s="2"/>
      <c r="O14" s="2"/>
      <c r="P14" s="2"/>
      <c r="Q14" s="2"/>
      <c r="R14" s="2"/>
      <c r="S14" s="2"/>
      <c r="T14" s="2"/>
      <c r="U14" s="2"/>
      <c r="V14" s="2"/>
      <c r="W14" s="2"/>
      <c r="X14" s="2"/>
      <c r="Y14" s="2"/>
      <c r="Z14" s="2"/>
      <c r="AA14" s="2"/>
      <c r="AB14" s="2"/>
      <c r="AC14" s="1"/>
      <c r="AD14" s="1"/>
      <c r="AE14" s="1"/>
      <c r="AF14" s="1"/>
      <c r="AG14" s="1"/>
      <c r="AH14" s="1"/>
      <c r="AI14" s="6">
        <f t="shared" si="1"/>
        <v>0</v>
      </c>
      <c r="AJ14" s="204" t="str">
        <f>CONCATENATE(IF(G14&gt;G13," * "&amp;$C14&amp;" For age "&amp;$E$6&amp;" "&amp;$E$7&amp;" is more than "&amp;$C13&amp;""&amp;CHAR(10),""),IF(H14&gt;H13," * "&amp;$C14&amp;" For age "&amp;$E$6&amp;" "&amp;$F$7&amp;" is more than "&amp;$C13&amp;""&amp;CHAR(10),""),IF(I14&gt;I13," * "&amp;$C14&amp;" For age "&amp;$G$6&amp;" "&amp;$G$7&amp;" is more than "&amp;$C13&amp;""&amp;CHAR(10),""),IF(J14&gt;J13," * "&amp;$C14&amp;" For age "&amp;$G$6&amp;" "&amp;$H$7&amp;" is more than "&amp;$C13&amp;""&amp;CHAR(10),""),IF(K14&gt;K13," * "&amp;$C14&amp;" For age "&amp;$I$6&amp;" "&amp;$I$7&amp;" is more than "&amp;$C13&amp;""&amp;CHAR(10),""),IF(L14&gt;L13," * "&amp;$C14&amp;" For age "&amp;$I$6&amp;" "&amp;$J$7&amp;" is more than "&amp;$C13&amp;""&amp;CHAR(10),""),IF(M14&gt;M13," * "&amp;$C14&amp;" For age "&amp;$K$6&amp;" "&amp;$K$7&amp;" is more than "&amp;$C13&amp;""&amp;CHAR(10),""),IF(N14&gt;N13," * "&amp;$C14&amp;" For age "&amp;$K$6&amp;" "&amp;$L$7&amp;" is more than "&amp;$C13&amp;""&amp;CHAR(10),""),IF(O14&gt;O13," * "&amp;$C14&amp;" For age "&amp;$M$6&amp;" "&amp;$M$7&amp;" is more than "&amp;$C13&amp;""&amp;CHAR(10),""),IF(P14&gt;P13," * "&amp;$C14&amp;" For age "&amp;$M$6&amp;" "&amp;$N$7&amp;" is more than "&amp;$C13&amp;""&amp;CHAR(10),""),IF(Q14&gt;Q13," * "&amp;$C14&amp;" For age "&amp;$O$6&amp;" "&amp;$O$7&amp;" is more than "&amp;$C13&amp;""&amp;CHAR(10),""),IF(R14&gt;R13," * "&amp;$C14&amp;" For age "&amp;$O$6&amp;" "&amp;$P$7&amp;" is more than "&amp;$C13&amp;""&amp;CHAR(10),""),IF(S14&gt;S13," * "&amp;$C14&amp;" For age "&amp;$Q$6&amp;" "&amp;$Q$7&amp;" is more than "&amp;$C13&amp;""&amp;CHAR(10),""),IF(T14&gt;T13," * "&amp;$C14&amp;" For age "&amp;$Q$6&amp;" "&amp;$R$7&amp;" is more than "&amp;$C13&amp;""&amp;CHAR(10),""),IF(U14&gt;U13," * "&amp;$C14&amp;" For age "&amp;$S$6&amp;" "&amp;$S$7&amp;" is more than "&amp;$C13&amp;""&amp;CHAR(10),""),IF(V14&gt;V13," * "&amp;$C14&amp;" For age "&amp;$S$6&amp;" "&amp;$T$7&amp;" is more than "&amp;$C13&amp;""&amp;CHAR(10),""),IF(W14&gt;W13," * "&amp;$C14&amp;" For age "&amp;$U$6&amp;" "&amp;$U$7&amp;" is more than "&amp;$C13&amp;""&amp;CHAR(10),""),IF(X14&gt;X13," * "&amp;$C14&amp;" For age "&amp;$U$6&amp;" "&amp;$V$7&amp;" is more than "&amp;$C13&amp;""&amp;CHAR(10),""),IF(Y14&gt;Y13," * "&amp;$C14&amp;" For age "&amp;$W$6&amp;" "&amp;$W$7&amp;" is more than "&amp;$C13&amp;""&amp;CHAR(10),""),IF(Z14&gt;Z13," * "&amp;$C14&amp;" For age "&amp;$W$6&amp;" "&amp;$X$7&amp;" is more than "&amp;$C13&amp;""&amp;CHAR(10),""),IF(AA14&gt;AA13," * "&amp;$C14&amp;" For age "&amp;$Y$6&amp;" "&amp;$Y$7&amp;" is more than "&amp;$C13&amp;""&amp;CHAR(10),""),IF(AB14&gt;AB13," * "&amp;$C14&amp;" For age "&amp;$Y$6&amp;" "&amp;$Z$7&amp;" is more than "&amp;$C13&amp;""&amp;CHAR(10),""),IF(AC14&gt;AC13," * "&amp;$C14&amp;" For age "&amp;$AA$6&amp;" "&amp;$AA$7&amp;" is more than "&amp;$C13&amp;""&amp;CHAR(10),""),IF(AD14&gt;AD13," * "&amp;$C14&amp;" For age "&amp;$AA$6&amp;" "&amp;$AB$7&amp;" is more than "&amp;$C13&amp;""&amp;CHAR(10),""))</f>
        <v/>
      </c>
      <c r="AK14" s="440"/>
    </row>
    <row r="15" spans="1:38" s="4" customFormat="1" ht="37.15" customHeight="1" thickBot="1" x14ac:dyDescent="0.5">
      <c r="A15" s="486"/>
      <c r="B15" s="474"/>
      <c r="C15" s="205" t="s">
        <v>816</v>
      </c>
      <c r="D15" s="35" t="s">
        <v>471</v>
      </c>
      <c r="E15" s="27"/>
      <c r="F15" s="27"/>
      <c r="G15" s="27"/>
      <c r="H15" s="27"/>
      <c r="I15" s="27"/>
      <c r="J15" s="27"/>
      <c r="K15" s="27"/>
      <c r="L15" s="27"/>
      <c r="M15" s="28"/>
      <c r="N15" s="28"/>
      <c r="O15" s="28"/>
      <c r="P15" s="28"/>
      <c r="Q15" s="28"/>
      <c r="R15" s="28"/>
      <c r="S15" s="28"/>
      <c r="T15" s="28"/>
      <c r="U15" s="28"/>
      <c r="V15" s="28"/>
      <c r="W15" s="28"/>
      <c r="X15" s="28"/>
      <c r="Y15" s="28"/>
      <c r="Z15" s="28"/>
      <c r="AA15" s="28"/>
      <c r="AB15" s="28"/>
      <c r="AC15" s="27"/>
      <c r="AD15" s="27"/>
      <c r="AE15" s="27"/>
      <c r="AF15" s="27"/>
      <c r="AG15" s="27"/>
      <c r="AH15" s="27"/>
      <c r="AI15" s="29">
        <f t="shared" si="1"/>
        <v>0</v>
      </c>
      <c r="AJ15" s="30" t="str">
        <f>CONCATENATE(IF(G15&gt;G10," * "&amp;$C15&amp;" For age "&amp;$E$6&amp;" "&amp;$E$7&amp;" is more than "&amp;$C10&amp;""&amp;CHAR(10),""),IF(H15&gt;H10," * "&amp;$C15&amp;" For age "&amp;$E$6&amp;" "&amp;$F$7&amp;" is more than "&amp;$C10&amp;""&amp;CHAR(10),""),IF(I15&gt;I10," * "&amp;$C15&amp;" For age "&amp;$G$6&amp;" "&amp;$G$7&amp;" is more than "&amp;$C10&amp;""&amp;CHAR(10),""),IF(J15&gt;J10," * "&amp;$C15&amp;" For age "&amp;$G$6&amp;" "&amp;$H$7&amp;" is more than "&amp;$C10&amp;""&amp;CHAR(10),""),IF(K15&gt;K10," * "&amp;$C15&amp;" For age "&amp;$I$6&amp;" "&amp;$I$7&amp;" is more than "&amp;$C10&amp;""&amp;CHAR(10),""),IF(L15&gt;L10," * "&amp;$C15&amp;" For age "&amp;$I$6&amp;" "&amp;$J$7&amp;" is more than "&amp;$C10&amp;""&amp;CHAR(10),""),IF(M15&gt;M10," * "&amp;$C15&amp;" For age "&amp;$K$6&amp;" "&amp;$K$7&amp;" is more than "&amp;$C10&amp;""&amp;CHAR(10),""),IF(N15&gt;N10," * "&amp;$C15&amp;" For age "&amp;$K$6&amp;" "&amp;$L$7&amp;" is more than "&amp;$C10&amp;""&amp;CHAR(10),""),IF(O15&gt;O10," * "&amp;$C15&amp;" For age "&amp;$M$6&amp;" "&amp;$M$7&amp;" is more than "&amp;$C10&amp;""&amp;CHAR(10),""),IF(P15&gt;P10," * "&amp;$C15&amp;" For age "&amp;$M$6&amp;" "&amp;$N$7&amp;" is more than "&amp;$C10&amp;""&amp;CHAR(10),""),IF(Q15&gt;Q10," * "&amp;$C15&amp;" For age "&amp;$O$6&amp;" "&amp;$O$7&amp;" is more than "&amp;$C10&amp;""&amp;CHAR(10),""),IF(R15&gt;R10," * "&amp;$C15&amp;" For age "&amp;$O$6&amp;" "&amp;$P$7&amp;" is more than "&amp;$C10&amp;""&amp;CHAR(10),""),IF(S15&gt;S10," * "&amp;$C15&amp;" For age "&amp;$Q$6&amp;" "&amp;$Q$7&amp;" is more than "&amp;$C10&amp;""&amp;CHAR(10),""),IF(T15&gt;T10," * "&amp;$C15&amp;" For age "&amp;$Q$6&amp;" "&amp;$R$7&amp;" is more than "&amp;$C10&amp;""&amp;CHAR(10),""),IF(U15&gt;U10," * "&amp;$C15&amp;" For age "&amp;$S$6&amp;" "&amp;$S$7&amp;" is more than "&amp;$C10&amp;""&amp;CHAR(10),""),IF(V15&gt;V10," * "&amp;$C15&amp;" For age "&amp;$S$6&amp;" "&amp;$T$7&amp;" is more than "&amp;$C10&amp;""&amp;CHAR(10),""),IF(W15&gt;W10," * "&amp;$C15&amp;" For age "&amp;$U$6&amp;" "&amp;$U$7&amp;" is more than "&amp;$C10&amp;""&amp;CHAR(10),""),IF(X15&gt;X10," * "&amp;$C15&amp;" For age "&amp;$U$6&amp;" "&amp;$V$7&amp;" is more than "&amp;$C10&amp;""&amp;CHAR(10),""),IF(Y15&gt;Y10," * "&amp;$C15&amp;" For age "&amp;$W$6&amp;" "&amp;$W$7&amp;" is more than "&amp;$C10&amp;""&amp;CHAR(10),""),IF(Z15&gt;Z10," * "&amp;$C15&amp;" For age "&amp;$W$6&amp;" "&amp;$X$7&amp;" is more than "&amp;$C10&amp;""&amp;CHAR(10),""),IF(AA15&gt;AA10," * "&amp;$C15&amp;" For age "&amp;$Y$6&amp;" "&amp;$Y$7&amp;" is more than "&amp;$C10&amp;""&amp;CHAR(10),""),IF(AB15&gt;AB10," * "&amp;$C15&amp;" For age "&amp;$Y$6&amp;" "&amp;$Z$7&amp;" is more than "&amp;$C10&amp;""&amp;CHAR(10),""),IF(AC15&gt;AC10," * "&amp;$C15&amp;" For age "&amp;$AA$6&amp;" "&amp;$AA$7&amp;" is more than "&amp;$C10&amp;""&amp;CHAR(10),""),IF(AD15&gt;AD10," * "&amp;$C15&amp;" For age "&amp;$AA$6&amp;" "&amp;$AB$7&amp;" is more than "&amp;$C10&amp;""&amp;CHAR(10),""))</f>
        <v/>
      </c>
      <c r="AK15" s="440"/>
    </row>
    <row r="16" spans="1:38" s="4" customFormat="1" ht="37.15" customHeight="1" thickBot="1" x14ac:dyDescent="0.5">
      <c r="A16" s="486"/>
      <c r="B16" s="472" t="s">
        <v>445</v>
      </c>
      <c r="C16" s="207" t="s">
        <v>446</v>
      </c>
      <c r="D16" s="35" t="s">
        <v>472</v>
      </c>
      <c r="E16" s="53"/>
      <c r="F16" s="53"/>
      <c r="G16" s="53"/>
      <c r="H16" s="53"/>
      <c r="I16" s="53"/>
      <c r="J16" s="53"/>
      <c r="K16" s="53"/>
      <c r="L16" s="53"/>
      <c r="M16" s="24"/>
      <c r="N16" s="24"/>
      <c r="O16" s="24"/>
      <c r="P16" s="24"/>
      <c r="Q16" s="24"/>
      <c r="R16" s="24"/>
      <c r="S16" s="24"/>
      <c r="T16" s="24"/>
      <c r="U16" s="24"/>
      <c r="V16" s="24"/>
      <c r="W16" s="24"/>
      <c r="X16" s="24"/>
      <c r="Y16" s="24"/>
      <c r="Z16" s="24"/>
      <c r="AA16" s="24"/>
      <c r="AB16" s="24"/>
      <c r="AC16" s="23"/>
      <c r="AD16" s="23"/>
      <c r="AE16" s="23"/>
      <c r="AF16" s="23"/>
      <c r="AG16" s="23"/>
      <c r="AH16" s="23"/>
      <c r="AI16" s="25">
        <f t="shared" si="1"/>
        <v>0</v>
      </c>
      <c r="AJ16" s="30" t="str">
        <f>CONCATENATE(IF((E16+E17+E18)&lt;&gt;E10," * "&amp;$C16&amp;" plus "&amp;$C17&amp;" plus "&amp;$C18&amp;" For age "&amp;$E$6&amp;" "&amp;$E$7&amp;" is more than "&amp;$C10&amp;""&amp;CHAR(10),""),IF((F16+F17+F18)&lt;&gt;F10," * "&amp;$C16&amp;" plus "&amp;$C17&amp;" plus "&amp;$C18&amp;" For age "&amp;$E$6&amp;" "&amp;$F$7&amp;" is more than "&amp;$C10&amp;""&amp;CHAR(10),""),IF((G16+G17+G18)&lt;&gt;G10," * "&amp;$C16&amp;" plus "&amp;$C17&amp;" plus "&amp;$C18&amp;" For age "&amp;$G$6&amp;" "&amp;$G$7&amp;" is more than "&amp;$C10&amp;""&amp;CHAR(10),""),IF((H16+H17+H18)&lt;&gt;H10," * "&amp;$C16&amp;" plus "&amp;$C17&amp;" plus "&amp;$C18&amp;" For age "&amp;$G$6&amp;" "&amp;$H$7&amp;" is more than "&amp;$C10&amp;""&amp;CHAR(10),""),IF((I16+I17+I18)&lt;&gt;I10," * "&amp;$C16&amp;" plus "&amp;$C17&amp;" plus "&amp;$C18&amp;" For age "&amp;$I$6&amp;" "&amp;$I$7&amp;" is more than "&amp;$C10&amp;""&amp;CHAR(10),""),IF((J16+J17+J18)&lt;&gt;J10," * "&amp;$C16&amp;" plus "&amp;$C17&amp;" plus "&amp;$C18&amp;" For age "&amp;$I$6&amp;" "&amp;$J$7&amp;" is more than "&amp;$C10&amp;""&amp;CHAR(10),""),IF((K16+K17+K18)&lt;&gt;K10," * "&amp;$C16&amp;" plus "&amp;$C17&amp;" plus "&amp;$C18&amp;" For age "&amp;$K$6&amp;" "&amp;$K$7&amp;" is more than "&amp;$C10&amp;""&amp;CHAR(10),""),IF((L16+L17+L18)&lt;&gt;L10," * "&amp;$C16&amp;" plus "&amp;$C17&amp;" plus "&amp;$C18&amp;" For age "&amp;$K$6&amp;" "&amp;$L$7&amp;" is more than "&amp;$C10&amp;""&amp;CHAR(10),""),IF((M16+M17+M18)&lt;&gt;M10," * "&amp;$C16&amp;" plus "&amp;$C17&amp;" plus "&amp;$C18&amp;" For age "&amp;$M$6&amp;" "&amp;$M$7&amp;" is more than "&amp;$C10&amp;""&amp;CHAR(10),""),IF((N16+N17+N18)&lt;&gt;N10," * "&amp;$C16&amp;" plus "&amp;$C17&amp;" plus "&amp;$C18&amp;" For age "&amp;$M$6&amp;" "&amp;$N$7&amp;" is more than "&amp;$C10&amp;""&amp;CHAR(10),""),IF((O16+O17+O18)&lt;&gt;O10," * "&amp;$C16&amp;" plus "&amp;$C17&amp;" plus "&amp;$C18&amp;" For age "&amp;$O$6&amp;" "&amp;$O$7&amp;" is more than "&amp;$C10&amp;""&amp;CHAR(10),""),IF((P16+P17+P18)&lt;&gt;P10," * "&amp;$C16&amp;" plus "&amp;$C17&amp;" plus "&amp;$C18&amp;" For age "&amp;$O$6&amp;" "&amp;$P$7&amp;" is more than "&amp;$C10&amp;""&amp;CHAR(10),""),IF((Q16+Q17+Q18)&lt;&gt;Q10," * "&amp;$C16&amp;" plus "&amp;$C17&amp;" plus "&amp;$C18&amp;" For age "&amp;$Q$6&amp;" "&amp;$Q$7&amp;" is more than "&amp;$C10&amp;""&amp;CHAR(10),""),IF((R16+R17+R18)&lt;&gt;R10," * "&amp;$C16&amp;" plus "&amp;$C17&amp;" plus "&amp;$C18&amp;" For age "&amp;$Q$6&amp;" "&amp;$R$7&amp;" is more than "&amp;$C10&amp;""&amp;CHAR(10),""),IF((S16+S17+S18)&lt;&gt;S10," * "&amp;$C16&amp;" plus "&amp;$C17&amp;" plus "&amp;$C18&amp;" For age "&amp;$S$6&amp;" "&amp;$S$7&amp;" is more than "&amp;$C10&amp;""&amp;CHAR(10),""),IF((T16+T17+T18)&lt;&gt;T10," * "&amp;$C16&amp;" plus "&amp;$C17&amp;" plus "&amp;$C18&amp;" For age "&amp;$S$6&amp;" "&amp;$T$7&amp;" is more than "&amp;$C10&amp;""&amp;CHAR(10),""),IF((U16+U17+U18)&lt;&gt;U10," * "&amp;$C16&amp;" plus "&amp;$C17&amp;" plus "&amp;$C18&amp;" For age "&amp;$U$6&amp;" "&amp;$U$7&amp;" is more than "&amp;$C10&amp;""&amp;CHAR(10),""),IF((V16+V17+V18)&lt;&gt;V10," * "&amp;$C16&amp;" plus "&amp;$C17&amp;" plus "&amp;$C18&amp;" For age "&amp;$U$6&amp;" "&amp;$V$7&amp;" is more than "&amp;$C10&amp;""&amp;CHAR(10),""),IF((W16+W17+W18)&lt;&gt;W10," * "&amp;$C16&amp;" plus "&amp;$C17&amp;" plus "&amp;$C18&amp;" For age "&amp;$W$6&amp;" "&amp;$W$7&amp;" is more than "&amp;$C10&amp;""&amp;CHAR(10),""),IF((X16+X17+X18)&lt;&gt;X10," * "&amp;$C16&amp;" plus "&amp;$C17&amp;" plus "&amp;$C18&amp;" For age "&amp;$W$6&amp;" "&amp;$X$7&amp;" is more than "&amp;$C10&amp;""&amp;CHAR(10),""),IF((Y16+Y17+Y18)&lt;&gt;Y10," * "&amp;$C16&amp;" plus "&amp;$C17&amp;" plus "&amp;$C18&amp;" For age "&amp;$Y$6&amp;" "&amp;$Y$7&amp;" is more than "&amp;$C10&amp;""&amp;CHAR(10),""),IF((Z16+Z17+Z18)&lt;&gt;Z10," * "&amp;$C16&amp;" plus "&amp;$C17&amp;" plus "&amp;$C18&amp;" For age "&amp;$Y$6&amp;" "&amp;$Z$7&amp;" is more than "&amp;$C10&amp;""&amp;CHAR(10),""),IF((AA16+AA17+AA18)&lt;&gt;AA10," * "&amp;$C16&amp;" plus "&amp;$C17&amp;" plus "&amp;$C18&amp;" For age "&amp;$AA$6&amp;" "&amp;$AA$7&amp;" is more than "&amp;$C10&amp;""&amp;CHAR(10),""),IF((AB16+AB17+AB18)&lt;&gt;AB10," * "&amp;$C16&amp;" plus "&amp;$C17&amp;" plus "&amp;$C18&amp;" For age "&amp;$AA$6&amp;" "&amp;$AB$7&amp;" is more than "&amp;$C10&amp;""&amp;CHAR(10),""))</f>
        <v/>
      </c>
      <c r="AK16" s="440"/>
    </row>
    <row r="17" spans="1:37" ht="37.15" customHeight="1" x14ac:dyDescent="0.45">
      <c r="A17" s="486"/>
      <c r="B17" s="473"/>
      <c r="C17" s="39" t="s">
        <v>447</v>
      </c>
      <c r="D17" s="1" t="s">
        <v>473</v>
      </c>
      <c r="E17" s="23"/>
      <c r="F17" s="23"/>
      <c r="G17" s="23"/>
      <c r="H17" s="23"/>
      <c r="I17" s="23"/>
      <c r="J17" s="23"/>
      <c r="K17" s="23"/>
      <c r="L17" s="23"/>
      <c r="M17" s="2"/>
      <c r="N17" s="2"/>
      <c r="O17" s="2"/>
      <c r="P17" s="2"/>
      <c r="Q17" s="2"/>
      <c r="R17" s="2"/>
      <c r="S17" s="2"/>
      <c r="T17" s="2"/>
      <c r="U17" s="2"/>
      <c r="V17" s="2"/>
      <c r="W17" s="2"/>
      <c r="X17" s="2"/>
      <c r="Y17" s="2"/>
      <c r="Z17" s="2"/>
      <c r="AA17" s="2"/>
      <c r="AB17" s="2"/>
      <c r="AC17" s="1"/>
      <c r="AD17" s="1"/>
      <c r="AE17" s="1"/>
      <c r="AF17" s="1"/>
      <c r="AG17" s="1"/>
      <c r="AH17" s="1"/>
      <c r="AI17" s="6">
        <f t="shared" si="1"/>
        <v>0</v>
      </c>
      <c r="AJ17" s="31"/>
      <c r="AK17" s="440"/>
    </row>
    <row r="18" spans="1:37" ht="37.15" customHeight="1" thickBot="1" x14ac:dyDescent="0.5">
      <c r="A18" s="487"/>
      <c r="B18" s="475"/>
      <c r="C18" s="208" t="s">
        <v>448</v>
      </c>
      <c r="D18" s="35" t="s">
        <v>474</v>
      </c>
      <c r="E18" s="8"/>
      <c r="F18" s="8"/>
      <c r="G18" s="8"/>
      <c r="H18" s="8"/>
      <c r="I18" s="8"/>
      <c r="J18" s="8"/>
      <c r="K18" s="8"/>
      <c r="L18" s="8"/>
      <c r="M18" s="9"/>
      <c r="N18" s="9"/>
      <c r="O18" s="9"/>
      <c r="P18" s="9"/>
      <c r="Q18" s="9"/>
      <c r="R18" s="9"/>
      <c r="S18" s="9"/>
      <c r="T18" s="9"/>
      <c r="U18" s="9"/>
      <c r="V18" s="9"/>
      <c r="W18" s="9"/>
      <c r="X18" s="9"/>
      <c r="Y18" s="9"/>
      <c r="Z18" s="9"/>
      <c r="AA18" s="9"/>
      <c r="AB18" s="9"/>
      <c r="AC18" s="8"/>
      <c r="AD18" s="8"/>
      <c r="AE18" s="8"/>
      <c r="AF18" s="8"/>
      <c r="AG18" s="8"/>
      <c r="AH18" s="8"/>
      <c r="AI18" s="10">
        <f t="shared" si="1"/>
        <v>0</v>
      </c>
      <c r="AJ18" s="31"/>
      <c r="AK18" s="440"/>
    </row>
    <row r="19" spans="1:37" ht="37.15" customHeight="1" x14ac:dyDescent="0.45">
      <c r="A19" s="485" t="s">
        <v>511</v>
      </c>
      <c r="B19" s="480" t="s">
        <v>913</v>
      </c>
      <c r="C19" s="206" t="s">
        <v>449</v>
      </c>
      <c r="D19" s="35" t="s">
        <v>475</v>
      </c>
      <c r="E19" s="20"/>
      <c r="F19" s="20"/>
      <c r="G19" s="20"/>
      <c r="H19" s="20"/>
      <c r="I19" s="20"/>
      <c r="J19" s="20"/>
      <c r="K19" s="20"/>
      <c r="L19" s="20"/>
      <c r="M19" s="21"/>
      <c r="N19" s="21"/>
      <c r="O19" s="21"/>
      <c r="P19" s="21"/>
      <c r="Q19" s="21"/>
      <c r="R19" s="21"/>
      <c r="S19" s="21"/>
      <c r="T19" s="21"/>
      <c r="U19" s="21"/>
      <c r="V19" s="21"/>
      <c r="W19" s="21"/>
      <c r="X19" s="21"/>
      <c r="Y19" s="21"/>
      <c r="Z19" s="21"/>
      <c r="AA19" s="21"/>
      <c r="AB19" s="21"/>
      <c r="AC19" s="20"/>
      <c r="AD19" s="20"/>
      <c r="AE19" s="20"/>
      <c r="AF19" s="20"/>
      <c r="AG19" s="20"/>
      <c r="AH19" s="20"/>
      <c r="AI19" s="22">
        <f t="shared" si="1"/>
        <v>0</v>
      </c>
      <c r="AJ19" s="31"/>
      <c r="AK19" s="440"/>
    </row>
    <row r="20" spans="1:37" ht="37.15" customHeight="1" x14ac:dyDescent="0.45">
      <c r="A20" s="486"/>
      <c r="B20" s="473"/>
      <c r="C20" s="5" t="s">
        <v>450</v>
      </c>
      <c r="D20" s="1" t="s">
        <v>476</v>
      </c>
      <c r="E20" s="1"/>
      <c r="F20" s="1"/>
      <c r="G20" s="1"/>
      <c r="H20" s="1"/>
      <c r="I20" s="1"/>
      <c r="J20" s="1"/>
      <c r="K20" s="1"/>
      <c r="L20" s="1"/>
      <c r="M20" s="2"/>
      <c r="N20" s="2"/>
      <c r="O20" s="2"/>
      <c r="P20" s="2"/>
      <c r="Q20" s="2"/>
      <c r="R20" s="2"/>
      <c r="S20" s="2"/>
      <c r="T20" s="2"/>
      <c r="U20" s="2"/>
      <c r="V20" s="2"/>
      <c r="W20" s="2"/>
      <c r="X20" s="2"/>
      <c r="Y20" s="2"/>
      <c r="Z20" s="2"/>
      <c r="AA20" s="2"/>
      <c r="AB20" s="2"/>
      <c r="AC20" s="1"/>
      <c r="AD20" s="1"/>
      <c r="AE20" s="1"/>
      <c r="AF20" s="1"/>
      <c r="AG20" s="1"/>
      <c r="AH20" s="1"/>
      <c r="AI20" s="6">
        <f t="shared" si="1"/>
        <v>0</v>
      </c>
      <c r="AJ20" s="31"/>
      <c r="AK20" s="440"/>
    </row>
    <row r="21" spans="1:37" ht="37.15" customHeight="1" x14ac:dyDescent="0.45">
      <c r="A21" s="486"/>
      <c r="B21" s="473"/>
      <c r="C21" s="5" t="s">
        <v>451</v>
      </c>
      <c r="D21" s="35" t="s">
        <v>477</v>
      </c>
      <c r="E21" s="1"/>
      <c r="F21" s="1"/>
      <c r="G21" s="1"/>
      <c r="H21" s="1"/>
      <c r="I21" s="1"/>
      <c r="J21" s="1"/>
      <c r="K21" s="1"/>
      <c r="L21" s="1"/>
      <c r="M21" s="2"/>
      <c r="N21" s="2"/>
      <c r="O21" s="2"/>
      <c r="P21" s="2"/>
      <c r="Q21" s="2"/>
      <c r="R21" s="2"/>
      <c r="S21" s="2"/>
      <c r="T21" s="2"/>
      <c r="U21" s="2"/>
      <c r="V21" s="2"/>
      <c r="W21" s="2"/>
      <c r="X21" s="2"/>
      <c r="Y21" s="2"/>
      <c r="Z21" s="2"/>
      <c r="AA21" s="2"/>
      <c r="AB21" s="2"/>
      <c r="AC21" s="1"/>
      <c r="AD21" s="1"/>
      <c r="AE21" s="1"/>
      <c r="AF21" s="1"/>
      <c r="AG21" s="1"/>
      <c r="AH21" s="1"/>
      <c r="AI21" s="6">
        <f t="shared" si="1"/>
        <v>0</v>
      </c>
      <c r="AJ21" s="31"/>
      <c r="AK21" s="440"/>
    </row>
    <row r="22" spans="1:37" ht="37.15" customHeight="1" x14ac:dyDescent="0.45">
      <c r="A22" s="486"/>
      <c r="B22" s="473"/>
      <c r="C22" s="5" t="s">
        <v>452</v>
      </c>
      <c r="D22" s="35" t="s">
        <v>478</v>
      </c>
      <c r="E22" s="1"/>
      <c r="F22" s="1"/>
      <c r="G22" s="1"/>
      <c r="H22" s="1"/>
      <c r="I22" s="1"/>
      <c r="J22" s="1"/>
      <c r="K22" s="1"/>
      <c r="L22" s="1"/>
      <c r="M22" s="2"/>
      <c r="N22" s="2"/>
      <c r="O22" s="2"/>
      <c r="P22" s="2"/>
      <c r="Q22" s="2"/>
      <c r="R22" s="2"/>
      <c r="S22" s="2"/>
      <c r="T22" s="2"/>
      <c r="U22" s="2"/>
      <c r="V22" s="2"/>
      <c r="W22" s="2"/>
      <c r="X22" s="2"/>
      <c r="Y22" s="2"/>
      <c r="Z22" s="2"/>
      <c r="AA22" s="2"/>
      <c r="AB22" s="2"/>
      <c r="AC22" s="1"/>
      <c r="AD22" s="1"/>
      <c r="AE22" s="1"/>
      <c r="AF22" s="1"/>
      <c r="AG22" s="1"/>
      <c r="AH22" s="1"/>
      <c r="AI22" s="6">
        <f t="shared" si="1"/>
        <v>0</v>
      </c>
      <c r="AJ22" s="31"/>
      <c r="AK22" s="440"/>
    </row>
    <row r="23" spans="1:37" ht="37.15" customHeight="1" x14ac:dyDescent="0.45">
      <c r="A23" s="486"/>
      <c r="B23" s="473"/>
      <c r="C23" s="5" t="s">
        <v>453</v>
      </c>
      <c r="D23" s="1" t="s">
        <v>479</v>
      </c>
      <c r="E23" s="1"/>
      <c r="F23" s="1"/>
      <c r="G23" s="1"/>
      <c r="H23" s="1"/>
      <c r="I23" s="1"/>
      <c r="J23" s="1"/>
      <c r="K23" s="1"/>
      <c r="L23" s="1"/>
      <c r="M23" s="2"/>
      <c r="N23" s="2"/>
      <c r="O23" s="2"/>
      <c r="P23" s="2"/>
      <c r="Q23" s="2"/>
      <c r="R23" s="2"/>
      <c r="S23" s="2"/>
      <c r="T23" s="2"/>
      <c r="U23" s="2"/>
      <c r="V23" s="2"/>
      <c r="W23" s="2"/>
      <c r="X23" s="2"/>
      <c r="Y23" s="2"/>
      <c r="Z23" s="2"/>
      <c r="AA23" s="2"/>
      <c r="AB23" s="2"/>
      <c r="AC23" s="1"/>
      <c r="AD23" s="1"/>
      <c r="AE23" s="1"/>
      <c r="AF23" s="1"/>
      <c r="AG23" s="1"/>
      <c r="AH23" s="1"/>
      <c r="AI23" s="6">
        <f t="shared" si="1"/>
        <v>0</v>
      </c>
      <c r="AJ23" s="31"/>
      <c r="AK23" s="440"/>
    </row>
    <row r="24" spans="1:37" ht="37.15" customHeight="1" thickBot="1" x14ac:dyDescent="0.5">
      <c r="A24" s="486"/>
      <c r="B24" s="473"/>
      <c r="C24" s="5" t="s">
        <v>454</v>
      </c>
      <c r="D24" s="35" t="s">
        <v>480</v>
      </c>
      <c r="E24" s="8"/>
      <c r="F24" s="8"/>
      <c r="G24" s="8"/>
      <c r="H24" s="8"/>
      <c r="I24" s="8"/>
      <c r="J24" s="8"/>
      <c r="K24" s="8"/>
      <c r="L24" s="8"/>
      <c r="M24" s="2"/>
      <c r="N24" s="2"/>
      <c r="O24" s="2"/>
      <c r="P24" s="2"/>
      <c r="Q24" s="2"/>
      <c r="R24" s="2"/>
      <c r="S24" s="2"/>
      <c r="T24" s="2"/>
      <c r="U24" s="2"/>
      <c r="V24" s="2"/>
      <c r="W24" s="2"/>
      <c r="X24" s="2"/>
      <c r="Y24" s="2"/>
      <c r="Z24" s="2"/>
      <c r="AA24" s="2"/>
      <c r="AB24" s="2"/>
      <c r="AC24" s="1"/>
      <c r="AD24" s="1"/>
      <c r="AE24" s="1"/>
      <c r="AF24" s="1"/>
      <c r="AG24" s="1"/>
      <c r="AH24" s="1"/>
      <c r="AI24" s="6">
        <f t="shared" si="1"/>
        <v>0</v>
      </c>
      <c r="AJ24" s="32"/>
      <c r="AK24" s="440"/>
    </row>
    <row r="25" spans="1:37" ht="37.15" customHeight="1" x14ac:dyDescent="0.45">
      <c r="A25" s="486"/>
      <c r="B25" s="473"/>
      <c r="C25" s="5" t="s">
        <v>455</v>
      </c>
      <c r="D25" s="35" t="s">
        <v>481</v>
      </c>
      <c r="M25" s="2"/>
      <c r="N25" s="2"/>
      <c r="O25" s="2"/>
      <c r="P25" s="2"/>
      <c r="Q25" s="2"/>
      <c r="R25" s="2"/>
      <c r="S25" s="2"/>
      <c r="T25" s="2"/>
      <c r="U25" s="2"/>
      <c r="V25" s="2"/>
      <c r="W25" s="2"/>
      <c r="X25" s="2"/>
      <c r="Y25" s="2"/>
      <c r="Z25" s="2"/>
      <c r="AA25" s="2"/>
      <c r="AB25" s="2"/>
      <c r="AC25" s="1"/>
      <c r="AD25" s="1"/>
      <c r="AE25" s="1"/>
      <c r="AF25" s="1"/>
      <c r="AG25" s="1"/>
      <c r="AH25" s="1"/>
      <c r="AI25" s="6">
        <f t="shared" si="1"/>
        <v>0</v>
      </c>
      <c r="AK25" s="440"/>
    </row>
    <row r="26" spans="1:37" ht="37.15" customHeight="1" x14ac:dyDescent="0.45">
      <c r="A26" s="486"/>
      <c r="B26" s="473"/>
      <c r="C26" s="5" t="s">
        <v>456</v>
      </c>
      <c r="D26" s="1" t="s">
        <v>482</v>
      </c>
      <c r="M26" s="2"/>
      <c r="N26" s="2"/>
      <c r="O26" s="2"/>
      <c r="P26" s="2"/>
      <c r="Q26" s="2"/>
      <c r="R26" s="2"/>
      <c r="S26" s="2"/>
      <c r="T26" s="2"/>
      <c r="U26" s="2"/>
      <c r="V26" s="2"/>
      <c r="W26" s="2"/>
      <c r="X26" s="2"/>
      <c r="Y26" s="2"/>
      <c r="Z26" s="2"/>
      <c r="AA26" s="2"/>
      <c r="AB26" s="2"/>
      <c r="AC26" s="1"/>
      <c r="AD26" s="1"/>
      <c r="AE26" s="1"/>
      <c r="AF26" s="1"/>
      <c r="AG26" s="1"/>
      <c r="AH26" s="1"/>
      <c r="AI26" s="6">
        <f t="shared" si="1"/>
        <v>0</v>
      </c>
      <c r="AK26" s="440"/>
    </row>
    <row r="27" spans="1:37" ht="37.15" customHeight="1" x14ac:dyDescent="0.45">
      <c r="A27" s="486"/>
      <c r="B27" s="473"/>
      <c r="C27" s="5" t="s">
        <v>457</v>
      </c>
      <c r="D27" s="35" t="s">
        <v>483</v>
      </c>
      <c r="M27" s="2"/>
      <c r="N27" s="2"/>
      <c r="O27" s="2"/>
      <c r="P27" s="2"/>
      <c r="Q27" s="2"/>
      <c r="R27" s="2"/>
      <c r="S27" s="2"/>
      <c r="T27" s="2"/>
      <c r="U27" s="2"/>
      <c r="V27" s="2"/>
      <c r="W27" s="2"/>
      <c r="X27" s="2"/>
      <c r="Y27" s="2"/>
      <c r="Z27" s="2"/>
      <c r="AA27" s="2"/>
      <c r="AB27" s="2"/>
      <c r="AC27" s="1"/>
      <c r="AD27" s="1"/>
      <c r="AE27" s="1"/>
      <c r="AF27" s="1"/>
      <c r="AG27" s="1"/>
      <c r="AH27" s="1"/>
      <c r="AI27" s="6">
        <f t="shared" si="1"/>
        <v>0</v>
      </c>
      <c r="AK27" s="440"/>
    </row>
    <row r="28" spans="1:37" ht="37.15" customHeight="1" x14ac:dyDescent="0.45">
      <c r="A28" s="486"/>
      <c r="B28" s="473"/>
      <c r="C28" s="5" t="s">
        <v>458</v>
      </c>
      <c r="D28" s="35" t="s">
        <v>484</v>
      </c>
      <c r="M28" s="2"/>
      <c r="N28" s="2"/>
      <c r="O28" s="2"/>
      <c r="P28" s="2"/>
      <c r="Q28" s="2"/>
      <c r="R28" s="2"/>
      <c r="S28" s="2"/>
      <c r="T28" s="2"/>
      <c r="U28" s="2"/>
      <c r="V28" s="2"/>
      <c r="W28" s="2"/>
      <c r="X28" s="2"/>
      <c r="Y28" s="2"/>
      <c r="Z28" s="2"/>
      <c r="AA28" s="2"/>
      <c r="AB28" s="2"/>
      <c r="AC28" s="1"/>
      <c r="AD28" s="1"/>
      <c r="AE28" s="1"/>
      <c r="AF28" s="1"/>
      <c r="AG28" s="1"/>
      <c r="AH28" s="1"/>
      <c r="AI28" s="6">
        <f t="shared" si="1"/>
        <v>0</v>
      </c>
      <c r="AK28" s="440"/>
    </row>
    <row r="29" spans="1:37" ht="37.15" customHeight="1" x14ac:dyDescent="0.45">
      <c r="A29" s="486"/>
      <c r="B29" s="474"/>
      <c r="C29" s="5" t="s">
        <v>34</v>
      </c>
      <c r="D29" s="1" t="s">
        <v>485</v>
      </c>
      <c r="M29" s="28"/>
      <c r="N29" s="28"/>
      <c r="O29" s="28"/>
      <c r="P29" s="28"/>
      <c r="Q29" s="28"/>
      <c r="R29" s="28"/>
      <c r="S29" s="28"/>
      <c r="T29" s="28"/>
      <c r="U29" s="28"/>
      <c r="V29" s="28"/>
      <c r="W29" s="28"/>
      <c r="X29" s="28"/>
      <c r="Y29" s="28"/>
      <c r="Z29" s="28"/>
      <c r="AA29" s="28"/>
      <c r="AB29" s="28"/>
      <c r="AC29" s="27"/>
      <c r="AD29" s="27"/>
      <c r="AE29" s="27"/>
      <c r="AF29" s="27"/>
      <c r="AG29" s="27"/>
      <c r="AH29" s="27"/>
      <c r="AI29" s="6">
        <f t="shared" si="1"/>
        <v>0</v>
      </c>
      <c r="AK29" s="440"/>
    </row>
    <row r="30" spans="1:37" ht="37.15" customHeight="1" thickBot="1" x14ac:dyDescent="0.5">
      <c r="A30" s="486"/>
      <c r="B30" s="474"/>
      <c r="C30" s="210" t="s">
        <v>858</v>
      </c>
      <c r="D30" s="35" t="s">
        <v>486</v>
      </c>
      <c r="M30" s="212">
        <f>SUM(M19:M29)</f>
        <v>0</v>
      </c>
      <c r="N30" s="212">
        <f t="shared" ref="N30:AB30" si="2">SUM(N19:N29)</f>
        <v>0</v>
      </c>
      <c r="O30" s="212">
        <f t="shared" si="2"/>
        <v>0</v>
      </c>
      <c r="P30" s="212">
        <f t="shared" si="2"/>
        <v>0</v>
      </c>
      <c r="Q30" s="212">
        <f t="shared" si="2"/>
        <v>0</v>
      </c>
      <c r="R30" s="212">
        <f t="shared" si="2"/>
        <v>0</v>
      </c>
      <c r="S30" s="212">
        <f t="shared" si="2"/>
        <v>0</v>
      </c>
      <c r="T30" s="212">
        <f t="shared" si="2"/>
        <v>0</v>
      </c>
      <c r="U30" s="212">
        <f t="shared" si="2"/>
        <v>0</v>
      </c>
      <c r="V30" s="212">
        <f t="shared" si="2"/>
        <v>0</v>
      </c>
      <c r="W30" s="212">
        <f t="shared" si="2"/>
        <v>0</v>
      </c>
      <c r="X30" s="212">
        <f t="shared" si="2"/>
        <v>0</v>
      </c>
      <c r="Y30" s="212">
        <f t="shared" si="2"/>
        <v>0</v>
      </c>
      <c r="Z30" s="212">
        <f t="shared" si="2"/>
        <v>0</v>
      </c>
      <c r="AA30" s="212">
        <f t="shared" si="2"/>
        <v>0</v>
      </c>
      <c r="AB30" s="212">
        <f t="shared" si="2"/>
        <v>0</v>
      </c>
      <c r="AC30" s="209">
        <f t="shared" ref="AC30:AH30" si="3">SUM(AC19:AC29)</f>
        <v>0</v>
      </c>
      <c r="AD30" s="209">
        <f t="shared" si="3"/>
        <v>0</v>
      </c>
      <c r="AE30" s="209">
        <f t="shared" si="3"/>
        <v>0</v>
      </c>
      <c r="AF30" s="209">
        <f t="shared" si="3"/>
        <v>0</v>
      </c>
      <c r="AG30" s="209">
        <f t="shared" si="3"/>
        <v>0</v>
      </c>
      <c r="AH30" s="209">
        <f t="shared" si="3"/>
        <v>0</v>
      </c>
      <c r="AI30" s="29">
        <f t="shared" si="1"/>
        <v>0</v>
      </c>
      <c r="AJ30" t="str">
        <f>CONCATENATE(IF(G30&lt;&gt;G18," * "&amp;$C30&amp;" For age "&amp;$E$6&amp;" "&amp;$E$7&amp;" is not equal to "&amp;$C18&amp;""&amp;CHAR(10),""),IF(H30&lt;&gt;H18," * "&amp;$C30&amp;" For age "&amp;$E$6&amp;" "&amp;$F$7&amp;" is not equal to "&amp;$C18&amp;""&amp;CHAR(10),""),IF(I30&lt;&gt;I18," * "&amp;$C30&amp;" For age "&amp;$G$6&amp;" "&amp;$G$7&amp;" is not equal to "&amp;$C18&amp;""&amp;CHAR(10),""),IF(J30&lt;&gt;J18," * "&amp;$C30&amp;" For age "&amp;$G$6&amp;" "&amp;$H$7&amp;" is not equal to "&amp;$C18&amp;""&amp;CHAR(10),""),IF(K30&lt;&gt;K18," * "&amp;$C30&amp;" For age "&amp;$I$6&amp;" "&amp;$I$7&amp;" is not equal to "&amp;$C18&amp;""&amp;CHAR(10),""),IF(L30&lt;&gt;L18," * "&amp;$C30&amp;" For age "&amp;$I$6&amp;" "&amp;$J$7&amp;" is not equal to "&amp;$C18&amp;""&amp;CHAR(10),""),IF(M30&lt;&gt;M18," * "&amp;$C30&amp;" For age "&amp;$K$6&amp;" "&amp;$K$7&amp;" is not equal to "&amp;$C18&amp;""&amp;CHAR(10),""),IF(N30&lt;&gt;N18," * "&amp;$C30&amp;" For age "&amp;$K$6&amp;" "&amp;$L$7&amp;" is not equal to "&amp;$C18&amp;""&amp;CHAR(10),""),IF(O30&lt;&gt;O18," * "&amp;$C30&amp;" For age "&amp;$M$6&amp;" "&amp;$M$7&amp;" is not equal to "&amp;$C18&amp;""&amp;CHAR(10),""),IF(P30&lt;&gt;P18," * "&amp;$C30&amp;" For age "&amp;$M$6&amp;" "&amp;$N$7&amp;" is not equal to "&amp;$C18&amp;""&amp;CHAR(10),""),IF(Q30&lt;&gt;Q18," * "&amp;$C30&amp;" For age "&amp;$O$6&amp;" "&amp;$O$7&amp;" is not equal to "&amp;$C18&amp;""&amp;CHAR(10),""),IF(R30&lt;&gt;R18," * "&amp;$C30&amp;" For age "&amp;$O$6&amp;" "&amp;$P$7&amp;" is not equal to "&amp;$C18&amp;""&amp;CHAR(10),""),IF(S30&lt;&gt;S18," * "&amp;$C30&amp;" For age "&amp;$Q$6&amp;" "&amp;$Q$7&amp;" is not equal to "&amp;$C18&amp;""&amp;CHAR(10),""),IF(T30&lt;&gt;T18," * "&amp;$C30&amp;" For age "&amp;$Q$6&amp;" "&amp;$R$7&amp;" is not equal to "&amp;$C18&amp;""&amp;CHAR(10),""),IF(U30&lt;&gt;U18," * "&amp;$C30&amp;" For age "&amp;$S$6&amp;" "&amp;$S$7&amp;" is not equal to "&amp;$C18&amp;""&amp;CHAR(10),""),IF(V30&lt;&gt;V18," * "&amp;$C30&amp;" For age "&amp;$S$6&amp;" "&amp;$T$7&amp;" is not equal to "&amp;$C18&amp;""&amp;CHAR(10),""),IF(W30&lt;&gt;W18," * "&amp;$C30&amp;" For age "&amp;$U$6&amp;" "&amp;$U$7&amp;" is not equal to "&amp;$C18&amp;""&amp;CHAR(10),""),IF(X30&lt;&gt;X18," * "&amp;$C30&amp;" For age "&amp;$U$6&amp;" "&amp;$V$7&amp;" is not equal to "&amp;$C18&amp;""&amp;CHAR(10),""),IF(Y30&lt;&gt;Y18," * "&amp;$C30&amp;" For age "&amp;$W$6&amp;" "&amp;$W$7&amp;" is not equal to "&amp;$C18&amp;""&amp;CHAR(10),""),IF(Z30&lt;&gt;Z18," * "&amp;$C30&amp;" For age "&amp;$W$6&amp;" "&amp;$X$7&amp;" is not equal to "&amp;$C18&amp;""&amp;CHAR(10),""),IF(AA30&lt;&gt;AA18," * "&amp;$C30&amp;" For age "&amp;$Y$6&amp;" "&amp;$Y$7&amp;" is not equal to "&amp;$C18&amp;""&amp;CHAR(10),""),IF(AB30&lt;&gt;AB18," * "&amp;$C30&amp;" For age "&amp;$Y$6&amp;" "&amp;$Z$7&amp;" is not equal to "&amp;$C18&amp;""&amp;CHAR(10),""),IF(AC30&lt;&gt;AC18," * "&amp;$C30&amp;" For age "&amp;$AA$6&amp;" "&amp;$AA$7&amp;" is not equal to "&amp;$C18&amp;""&amp;CHAR(10),""),IF(AD30&lt;&gt;AD18," * "&amp;$C30&amp;" For age "&amp;$AA$6&amp;" "&amp;$AB$7&amp;" is not equal to "&amp;$C18&amp;""&amp;CHAR(10),""))</f>
        <v/>
      </c>
      <c r="AK30" s="440"/>
    </row>
    <row r="31" spans="1:37" ht="37.15" customHeight="1" thickBot="1" x14ac:dyDescent="0.5">
      <c r="A31" s="487"/>
      <c r="B31" s="49" t="s">
        <v>459</v>
      </c>
      <c r="C31" s="50" t="s">
        <v>817</v>
      </c>
      <c r="D31" s="35" t="s">
        <v>487</v>
      </c>
      <c r="E31" s="51"/>
      <c r="F31" s="51"/>
      <c r="G31" s="51"/>
      <c r="H31" s="51"/>
      <c r="I31" s="51"/>
      <c r="J31" s="51"/>
      <c r="K31" s="51"/>
      <c r="L31" s="51"/>
      <c r="M31" s="52"/>
      <c r="N31" s="52"/>
      <c r="O31" s="52"/>
      <c r="P31" s="52"/>
      <c r="Q31" s="52"/>
      <c r="R31" s="52"/>
      <c r="S31" s="52"/>
      <c r="T31" s="52"/>
      <c r="U31" s="52"/>
      <c r="V31" s="52"/>
      <c r="W31" s="52"/>
      <c r="X31" s="52"/>
      <c r="Y31" s="52"/>
      <c r="Z31" s="52"/>
      <c r="AA31" s="52"/>
      <c r="AB31" s="52"/>
      <c r="AC31" s="53"/>
      <c r="AD31" s="53"/>
      <c r="AE31" s="53"/>
      <c r="AF31" s="53"/>
      <c r="AG31" s="53"/>
      <c r="AH31" s="53"/>
      <c r="AI31" s="54">
        <f t="shared" si="1"/>
        <v>0</v>
      </c>
      <c r="AJ31" t="str">
        <f>CONCATENATE(IF(G31&gt;G10," * "&amp;$C31&amp;" For age "&amp;$E$6&amp;" "&amp;$E$7&amp;" is more than "&amp;$C10&amp;""&amp;CHAR(10),""),IF(H31&gt;H10," * "&amp;$C31&amp;" For age "&amp;$E$6&amp;" "&amp;$F$7&amp;" is more than "&amp;$C10&amp;""&amp;CHAR(10),""),IF(I31&gt;I10," * "&amp;$C31&amp;" For age "&amp;$G$6&amp;" "&amp;$G$7&amp;" is more than "&amp;$C10&amp;""&amp;CHAR(10),""),IF(J31&gt;J10," * "&amp;$C31&amp;" For age "&amp;$G$6&amp;" "&amp;$H$7&amp;" is more than "&amp;$C10&amp;""&amp;CHAR(10),""),IF(K31&gt;K10," * "&amp;$C31&amp;" For age "&amp;$I$6&amp;" "&amp;$I$7&amp;" is more than "&amp;$C10&amp;""&amp;CHAR(10),""),IF(L31&gt;L10," * "&amp;$C31&amp;" For age "&amp;$I$6&amp;" "&amp;$J$7&amp;" is more than "&amp;$C10&amp;""&amp;CHAR(10),""),IF(M31&gt;M10," * "&amp;$C31&amp;" For age "&amp;$K$6&amp;" "&amp;$K$7&amp;" is more than "&amp;$C10&amp;""&amp;CHAR(10),""),IF(N31&gt;N10," * "&amp;$C31&amp;" For age "&amp;$K$6&amp;" "&amp;$L$7&amp;" is more than "&amp;$C10&amp;""&amp;CHAR(10),""),IF(O31&gt;O10," * "&amp;$C31&amp;" For age "&amp;$M$6&amp;" "&amp;$M$7&amp;" is more than "&amp;$C10&amp;""&amp;CHAR(10),""),IF(P31&gt;P10," * "&amp;$C31&amp;" For age "&amp;$M$6&amp;" "&amp;$N$7&amp;" is more than "&amp;$C10&amp;""&amp;CHAR(10),""),IF(Q31&gt;Q10," * "&amp;$C31&amp;" For age "&amp;$O$6&amp;" "&amp;$O$7&amp;" is more than "&amp;$C10&amp;""&amp;CHAR(10),""),IF(R31&gt;R10," * "&amp;$C31&amp;" For age "&amp;$O$6&amp;" "&amp;$P$7&amp;" is more than "&amp;$C10&amp;""&amp;CHAR(10),""),IF(S31&gt;S10," * "&amp;$C31&amp;" For age "&amp;$Q$6&amp;" "&amp;$Q$7&amp;" is more than "&amp;$C10&amp;""&amp;CHAR(10),""),IF(T31&gt;T10," * "&amp;$C31&amp;" For age "&amp;$Q$6&amp;" "&amp;$R$7&amp;" is more than "&amp;$C10&amp;""&amp;CHAR(10),""),IF(U31&gt;U10," * "&amp;$C31&amp;" For age "&amp;$S$6&amp;" "&amp;$S$7&amp;" is more than "&amp;$C10&amp;""&amp;CHAR(10),""),IF(V31&gt;V10," * "&amp;$C31&amp;" For age "&amp;$S$6&amp;" "&amp;$T$7&amp;" is more than "&amp;$C10&amp;""&amp;CHAR(10),""),IF(W31&gt;W10," * "&amp;$C31&amp;" For age "&amp;$U$6&amp;" "&amp;$U$7&amp;" is more than "&amp;$C10&amp;""&amp;CHAR(10),""),IF(X31&gt;X10," * "&amp;$C31&amp;" For age "&amp;$U$6&amp;" "&amp;$V$7&amp;" is more than "&amp;$C10&amp;""&amp;CHAR(10),""),IF(Y31&gt;Y10," * "&amp;$C31&amp;" For age "&amp;$W$6&amp;" "&amp;$W$7&amp;" is more than "&amp;$C10&amp;""&amp;CHAR(10),""),IF(Z31&gt;Z10," * "&amp;$C31&amp;" For age "&amp;$W$6&amp;" "&amp;$X$7&amp;" is more than "&amp;$C10&amp;""&amp;CHAR(10),""),IF(AA31&gt;AA10," * "&amp;$C31&amp;" For age "&amp;$Y$6&amp;" "&amp;$Y$7&amp;" is more than "&amp;$C10&amp;""&amp;CHAR(10),""),IF(AB31&gt;AB10," * "&amp;$C31&amp;" For age "&amp;$Y$6&amp;" "&amp;$Z$7&amp;" is more than "&amp;$C10&amp;""&amp;CHAR(10),""),IF(AC31&gt;AC10," * "&amp;$C31&amp;" For age "&amp;$AA$6&amp;" "&amp;$AA$7&amp;" is more than "&amp;$C10&amp;""&amp;CHAR(10),""),IF(AD31&gt;AD10," * "&amp;$C31&amp;" For age "&amp;$AA$6&amp;" "&amp;$AB$7&amp;" is more than "&amp;$C10&amp;""&amp;CHAR(10),""))</f>
        <v/>
      </c>
      <c r="AK31" s="440"/>
    </row>
    <row r="32" spans="1:37" ht="37.15" customHeight="1" thickBot="1" x14ac:dyDescent="0.5">
      <c r="A32" s="485" t="s">
        <v>511</v>
      </c>
      <c r="B32" s="44" t="s">
        <v>460</v>
      </c>
      <c r="C32" s="45" t="s">
        <v>818</v>
      </c>
      <c r="D32" s="1" t="s">
        <v>488</v>
      </c>
      <c r="M32" s="46"/>
      <c r="N32" s="46"/>
      <c r="O32" s="46"/>
      <c r="P32" s="46"/>
      <c r="Q32" s="46"/>
      <c r="R32" s="46"/>
      <c r="S32" s="46"/>
      <c r="T32" s="46"/>
      <c r="U32" s="46"/>
      <c r="V32" s="46"/>
      <c r="W32" s="46"/>
      <c r="X32" s="46"/>
      <c r="Y32" s="46"/>
      <c r="Z32" s="46"/>
      <c r="AA32" s="46"/>
      <c r="AB32" s="46"/>
      <c r="AC32" s="47"/>
      <c r="AD32" s="47"/>
      <c r="AE32" s="47"/>
      <c r="AF32" s="47"/>
      <c r="AG32" s="47"/>
      <c r="AH32" s="47"/>
      <c r="AI32" s="48">
        <f t="shared" si="1"/>
        <v>0</v>
      </c>
      <c r="AJ32" t="str">
        <f>CONCATENATE(IF(G32&gt;G10," * "&amp;$C32&amp;" For age "&amp;$E$6&amp;" "&amp;$E$7&amp;" is more than "&amp;$C10&amp;""&amp;CHAR(10),""),IF(H32&gt;H10," * "&amp;$C32&amp;" For age "&amp;$E$6&amp;" "&amp;$F$7&amp;" is more than "&amp;$C10&amp;""&amp;CHAR(10),""),IF(I32&gt;I10," * "&amp;$C32&amp;" For age "&amp;$G$6&amp;" "&amp;$G$7&amp;" is more than "&amp;$C10&amp;""&amp;CHAR(10),""),IF(J32&gt;J10," * "&amp;$C32&amp;" For age "&amp;$G$6&amp;" "&amp;$H$7&amp;" is more than "&amp;$C10&amp;""&amp;CHAR(10),""),IF(K32&gt;K10," * "&amp;$C32&amp;" For age "&amp;$I$6&amp;" "&amp;$I$7&amp;" is more than "&amp;$C10&amp;""&amp;CHAR(10),""),IF(L32&gt;L10," * "&amp;$C32&amp;" For age "&amp;$I$6&amp;" "&amp;$J$7&amp;" is more than "&amp;$C10&amp;""&amp;CHAR(10),""),IF(M32&gt;M10," * "&amp;$C32&amp;" For age "&amp;$K$6&amp;" "&amp;$K$7&amp;" is more than "&amp;$C10&amp;""&amp;CHAR(10),""),IF(N32&gt;N10," * "&amp;$C32&amp;" For age "&amp;$K$6&amp;" "&amp;$L$7&amp;" is more than "&amp;$C10&amp;""&amp;CHAR(10),""),IF(O32&gt;O10," * "&amp;$C32&amp;" For age "&amp;$M$6&amp;" "&amp;$M$7&amp;" is more than "&amp;$C10&amp;""&amp;CHAR(10),""),IF(P32&gt;P10," * "&amp;$C32&amp;" For age "&amp;$M$6&amp;" "&amp;$N$7&amp;" is more than "&amp;$C10&amp;""&amp;CHAR(10),""),IF(Q32&gt;Q10," * "&amp;$C32&amp;" For age "&amp;$O$6&amp;" "&amp;$O$7&amp;" is more than "&amp;$C10&amp;""&amp;CHAR(10),""),IF(R32&gt;R10," * "&amp;$C32&amp;" For age "&amp;$O$6&amp;" "&amp;$P$7&amp;" is more than "&amp;$C10&amp;""&amp;CHAR(10),""),IF(S32&gt;S10," * "&amp;$C32&amp;" For age "&amp;$Q$6&amp;" "&amp;$Q$7&amp;" is more than "&amp;$C10&amp;""&amp;CHAR(10),""),IF(T32&gt;T10," * "&amp;$C32&amp;" For age "&amp;$Q$6&amp;" "&amp;$R$7&amp;" is more than "&amp;$C10&amp;""&amp;CHAR(10),""),IF(U32&gt;U10," * "&amp;$C32&amp;" For age "&amp;$S$6&amp;" "&amp;$S$7&amp;" is more than "&amp;$C10&amp;""&amp;CHAR(10),""),IF(V32&gt;V10," * "&amp;$C32&amp;" For age "&amp;$S$6&amp;" "&amp;$T$7&amp;" is more than "&amp;$C10&amp;""&amp;CHAR(10),""),IF(W32&gt;W10," * "&amp;$C32&amp;" For age "&amp;$U$6&amp;" "&amp;$U$7&amp;" is more than "&amp;$C10&amp;""&amp;CHAR(10),""),IF(X32&gt;X10," * "&amp;$C32&amp;" For age "&amp;$U$6&amp;" "&amp;$V$7&amp;" is more than "&amp;$C10&amp;""&amp;CHAR(10),""),IF(Y32&gt;Y10," * "&amp;$C32&amp;" For age "&amp;$W$6&amp;" "&amp;$W$7&amp;" is more than "&amp;$C10&amp;""&amp;CHAR(10),""),IF(Z32&gt;Z10," * "&amp;$C32&amp;" For age "&amp;$W$6&amp;" "&amp;$X$7&amp;" is more than "&amp;$C10&amp;""&amp;CHAR(10),""),IF(AA32&gt;AA10," * "&amp;$C32&amp;" For age "&amp;$Y$6&amp;" "&amp;$Y$7&amp;" is more than "&amp;$C10&amp;""&amp;CHAR(10),""),IF(AB32&gt;AB10," * "&amp;$C32&amp;" For age "&amp;$Y$6&amp;" "&amp;$Z$7&amp;" is more than "&amp;$C10&amp;""&amp;CHAR(10),""),IF(AC32&gt;AC10," * "&amp;$C32&amp;" For age "&amp;$AA$6&amp;" "&amp;$AA$7&amp;" is more than "&amp;$C10&amp;""&amp;CHAR(10),""),IF(AD32&gt;AD10," * "&amp;$C32&amp;" For age "&amp;$AA$6&amp;" "&amp;$AB$7&amp;" is more than "&amp;$C10&amp;""&amp;CHAR(10),""))</f>
        <v/>
      </c>
      <c r="AK32" s="440"/>
    </row>
    <row r="33" spans="1:38" ht="37.15" customHeight="1" x14ac:dyDescent="0.45">
      <c r="A33" s="486"/>
      <c r="B33" s="472" t="s">
        <v>461</v>
      </c>
      <c r="C33" s="26" t="s">
        <v>462</v>
      </c>
      <c r="D33" s="35" t="s">
        <v>489</v>
      </c>
      <c r="E33" s="42"/>
      <c r="F33" s="42"/>
      <c r="G33" s="42"/>
      <c r="H33" s="42"/>
      <c r="I33" s="42"/>
      <c r="J33" s="42"/>
      <c r="K33" s="42"/>
      <c r="L33" s="42"/>
      <c r="M33" s="24"/>
      <c r="N33" s="24"/>
      <c r="O33" s="24"/>
      <c r="P33" s="24"/>
      <c r="Q33" s="24"/>
      <c r="R33" s="24"/>
      <c r="S33" s="24"/>
      <c r="T33" s="24"/>
      <c r="U33" s="24"/>
      <c r="V33" s="24"/>
      <c r="W33" s="24"/>
      <c r="X33" s="24"/>
      <c r="Y33" s="24"/>
      <c r="Z33" s="24"/>
      <c r="AA33" s="24"/>
      <c r="AB33" s="24"/>
      <c r="AC33" s="23"/>
      <c r="AD33" s="23"/>
      <c r="AE33" s="23"/>
      <c r="AF33" s="23"/>
      <c r="AG33" s="23"/>
      <c r="AH33" s="23"/>
      <c r="AI33" s="25">
        <f t="shared" si="1"/>
        <v>0</v>
      </c>
      <c r="AJ33" t="str">
        <f>CONCATENATE(IF((E33+E34+E35)&lt;&gt;E10," * "&amp;$C33&amp;" plus "&amp;$C34&amp;" plus "&amp;$C35&amp;" For age "&amp;$E$6&amp;" "&amp;$E$7&amp;" should be equal to "&amp;$C10&amp;""&amp;CHAR(10),""),IF((F33+F34+F35)&lt;&gt;F10," * "&amp;$C33&amp;" plus "&amp;$C34&amp;" plus "&amp;$C35&amp;" For age "&amp;$E$6&amp;" "&amp;$F$7&amp;" should be equal to "&amp;$C10&amp;""&amp;CHAR(10),""),IF((G33+G34+G35)&lt;&gt;G10," * "&amp;$C33&amp;" plus "&amp;$C34&amp;" plus "&amp;$C35&amp;" For age "&amp;$G$6&amp;" "&amp;$G$7&amp;" should be equal to "&amp;$C10&amp;""&amp;CHAR(10),""),IF((H33+H34+H35)&lt;&gt;H10," * "&amp;$C33&amp;" plus "&amp;$C34&amp;" plus "&amp;$C35&amp;" For age "&amp;$G$6&amp;" "&amp;$H$7&amp;" should be equal to "&amp;$C10&amp;""&amp;CHAR(10),""),IF((I33+I34+I35)&lt;&gt;I10," * "&amp;$C33&amp;" plus "&amp;$C34&amp;" plus "&amp;$C35&amp;" For age "&amp;$I$6&amp;" "&amp;$I$7&amp;" should be equal to "&amp;$C10&amp;""&amp;CHAR(10),""),IF((J33+J34+J35)&lt;&gt;J10," * "&amp;$C33&amp;" plus "&amp;$C34&amp;" plus "&amp;$C35&amp;" For age "&amp;$I$6&amp;" "&amp;$J$7&amp;" should be equal to "&amp;$C10&amp;""&amp;CHAR(10),""),IF((K33+K34+K35)&lt;&gt;K10," * "&amp;$C33&amp;" plus "&amp;$C34&amp;" plus "&amp;$C35&amp;" For age "&amp;$K$6&amp;" "&amp;$K$7&amp;" should be equal to "&amp;$C10&amp;""&amp;CHAR(10),""),IF((L33+L34+L35)&lt;&gt;L10," * "&amp;$C33&amp;" plus "&amp;$C34&amp;" plus "&amp;$C35&amp;" For age "&amp;$K$6&amp;" "&amp;$L$7&amp;" should be equal to "&amp;$C10&amp;""&amp;CHAR(10),""),IF((M33+M34+M35)&lt;&gt;M10," * "&amp;$C33&amp;" plus "&amp;$C34&amp;" plus "&amp;$C35&amp;" For age "&amp;$M$6&amp;" "&amp;$M$7&amp;" should be equal to "&amp;$C10&amp;""&amp;CHAR(10),""),IF((N33+N34+N35)&lt;&gt;N10," * "&amp;$C33&amp;" plus "&amp;$C34&amp;" plus "&amp;$C35&amp;" For age "&amp;$M$6&amp;" "&amp;$N$7&amp;" should be equal to "&amp;$C10&amp;""&amp;CHAR(10),""),IF((O33+O34+O35)&lt;&gt;O10," * "&amp;$C33&amp;" plus "&amp;$C34&amp;" plus "&amp;$C35&amp;" For age "&amp;$O$6&amp;" "&amp;$O$7&amp;" should be equal to "&amp;$C10&amp;""&amp;CHAR(10),""),IF((P33+P34+P35)&lt;&gt;P10," * "&amp;$C33&amp;" plus "&amp;$C34&amp;" plus "&amp;$C35&amp;" For age "&amp;$O$6&amp;" "&amp;$P$7&amp;" should be equal to "&amp;$C10&amp;""&amp;CHAR(10),""),IF((Q33+Q34+Q35)&lt;&gt;Q10," * "&amp;$C33&amp;" plus "&amp;$C34&amp;" plus "&amp;$C35&amp;" For age "&amp;$Q$6&amp;" "&amp;$Q$7&amp;" should be equal to "&amp;$C10&amp;""&amp;CHAR(10),""),IF((R33+R34+R35)&lt;&gt;R10," * "&amp;$C33&amp;" plus "&amp;$C34&amp;" plus "&amp;$C35&amp;" For age "&amp;$Q$6&amp;" "&amp;$R$7&amp;" should be equal to "&amp;$C10&amp;""&amp;CHAR(10),""),IF((S33+S34+S35)&lt;&gt;S10," * "&amp;$C33&amp;" plus "&amp;$C34&amp;" plus "&amp;$C35&amp;" For age "&amp;$S$6&amp;" "&amp;$S$7&amp;" should be equal to "&amp;$C10&amp;""&amp;CHAR(10),""),IF((T33+T34+T35)&lt;&gt;T10," * "&amp;$C33&amp;" plus "&amp;$C34&amp;" plus "&amp;$C35&amp;" For age "&amp;$S$6&amp;" "&amp;$T$7&amp;" should be equal to "&amp;$C10&amp;""&amp;CHAR(10),""),IF((U33+U34+U35)&lt;&gt;U10," * "&amp;$C33&amp;" plus "&amp;$C34&amp;" plus "&amp;$C35&amp;" For age "&amp;$U$6&amp;" "&amp;$U$7&amp;" should be equal to "&amp;$C10&amp;""&amp;CHAR(10),""),IF((V33+V34+V35)&lt;&gt;V10," * "&amp;$C33&amp;" plus "&amp;$C34&amp;" plus "&amp;$C35&amp;" For age "&amp;$U$6&amp;" "&amp;$V$7&amp;" should be equal to "&amp;$C10&amp;""&amp;CHAR(10),""),IF((W33+W34+W35)&lt;&gt;W10," * "&amp;$C33&amp;" plus "&amp;$C34&amp;" plus "&amp;$C35&amp;" For age "&amp;$W$6&amp;" "&amp;$W$7&amp;" should be equal to "&amp;$C10&amp;""&amp;CHAR(10),""),IF((X33+X34+X35)&lt;&gt;X10," * "&amp;$C33&amp;" plus "&amp;$C34&amp;" plus "&amp;$C35&amp;" For age "&amp;$W$6&amp;" "&amp;$X$7&amp;" should be equal to "&amp;$C10&amp;""&amp;CHAR(10),""),IF((Y33+Y34+Y35)&lt;&gt;Y10," * "&amp;$C33&amp;" plus "&amp;$C34&amp;" plus "&amp;$C35&amp;" For age "&amp;$Y$6&amp;" "&amp;$Y$7&amp;" should be equal to "&amp;$C10&amp;""&amp;CHAR(10),""),IF((Z33+Z34+Z35)&lt;&gt;Z10," * "&amp;$C33&amp;" plus "&amp;$C34&amp;" plus "&amp;$C35&amp;" For age "&amp;$Y$6&amp;" "&amp;$Z$7&amp;" should be equal to "&amp;$C10&amp;""&amp;CHAR(10),""),IF((AA33+AA34+AA35)&lt;&gt;AA10," * "&amp;$C33&amp;" plus "&amp;$C34&amp;" plus "&amp;$C35&amp;" For age "&amp;$AA$6&amp;" "&amp;$AA$7&amp;" should be equal to "&amp;$C10&amp;""&amp;CHAR(10),""),IF((AB33+AB34+AB35)&lt;&gt;AB10," * "&amp;$C33&amp;" plus "&amp;$C34&amp;" plus "&amp;$C35&amp;" For age "&amp;$AA$6&amp;" "&amp;$AB$7&amp;" should be equal to "&amp;$C10&amp;""&amp;CHAR(10),""))</f>
        <v/>
      </c>
      <c r="AK33" s="440"/>
    </row>
    <row r="34" spans="1:38" ht="37.15" customHeight="1" x14ac:dyDescent="0.45">
      <c r="A34" s="486"/>
      <c r="B34" s="473"/>
      <c r="C34" s="5" t="s">
        <v>463</v>
      </c>
      <c r="D34" s="35" t="s">
        <v>490</v>
      </c>
      <c r="E34" s="17"/>
      <c r="F34" s="17"/>
      <c r="G34" s="17"/>
      <c r="H34" s="17"/>
      <c r="I34" s="17"/>
      <c r="J34" s="17"/>
      <c r="K34" s="17"/>
      <c r="L34" s="17"/>
      <c r="M34" s="2"/>
      <c r="N34" s="2"/>
      <c r="O34" s="2"/>
      <c r="P34" s="2"/>
      <c r="Q34" s="2"/>
      <c r="R34" s="2"/>
      <c r="S34" s="2"/>
      <c r="T34" s="2"/>
      <c r="U34" s="2"/>
      <c r="V34" s="2"/>
      <c r="W34" s="2"/>
      <c r="X34" s="2"/>
      <c r="Y34" s="2"/>
      <c r="Z34" s="2"/>
      <c r="AA34" s="2"/>
      <c r="AB34" s="2"/>
      <c r="AC34" s="1"/>
      <c r="AD34" s="1"/>
      <c r="AE34" s="1"/>
      <c r="AF34" s="1"/>
      <c r="AG34" s="1"/>
      <c r="AH34" s="1"/>
      <c r="AI34" s="6">
        <f t="shared" si="1"/>
        <v>0</v>
      </c>
      <c r="AK34" s="440"/>
    </row>
    <row r="35" spans="1:38" ht="37.15" customHeight="1" thickBot="1" x14ac:dyDescent="0.5">
      <c r="A35" s="486"/>
      <c r="B35" s="475"/>
      <c r="C35" s="7" t="s">
        <v>464</v>
      </c>
      <c r="D35" s="1" t="s">
        <v>491</v>
      </c>
      <c r="E35" s="43"/>
      <c r="F35" s="43"/>
      <c r="G35" s="43"/>
      <c r="H35" s="43"/>
      <c r="I35" s="43"/>
      <c r="J35" s="43"/>
      <c r="K35" s="43"/>
      <c r="L35" s="43"/>
      <c r="M35" s="9"/>
      <c r="N35" s="9"/>
      <c r="O35" s="9"/>
      <c r="P35" s="9"/>
      <c r="Q35" s="9"/>
      <c r="R35" s="9"/>
      <c r="S35" s="9"/>
      <c r="T35" s="9"/>
      <c r="U35" s="9"/>
      <c r="V35" s="9"/>
      <c r="W35" s="9"/>
      <c r="X35" s="9"/>
      <c r="Y35" s="9"/>
      <c r="Z35" s="9"/>
      <c r="AA35" s="9"/>
      <c r="AB35" s="9"/>
      <c r="AC35" s="8"/>
      <c r="AD35" s="8"/>
      <c r="AE35" s="8"/>
      <c r="AF35" s="8"/>
      <c r="AG35" s="8"/>
      <c r="AH35" s="8"/>
      <c r="AI35" s="10">
        <f t="shared" si="1"/>
        <v>0</v>
      </c>
      <c r="AK35" s="440"/>
    </row>
    <row r="36" spans="1:38" ht="37.15" customHeight="1" x14ac:dyDescent="0.45">
      <c r="A36" s="486"/>
      <c r="B36" s="472" t="s">
        <v>914</v>
      </c>
      <c r="C36" s="26" t="s">
        <v>27</v>
      </c>
      <c r="D36" s="35" t="s">
        <v>492</v>
      </c>
      <c r="E36" s="42"/>
      <c r="F36" s="42"/>
      <c r="G36" s="42"/>
      <c r="H36" s="42"/>
      <c r="I36" s="42"/>
      <c r="J36" s="42"/>
      <c r="K36" s="42"/>
      <c r="L36" s="42"/>
      <c r="M36" s="24"/>
      <c r="N36" s="24"/>
      <c r="O36" s="24"/>
      <c r="P36" s="24"/>
      <c r="Q36" s="24"/>
      <c r="R36" s="24"/>
      <c r="S36" s="24"/>
      <c r="T36" s="24"/>
      <c r="U36" s="24"/>
      <c r="V36" s="24"/>
      <c r="W36" s="24"/>
      <c r="X36" s="24"/>
      <c r="Y36" s="24"/>
      <c r="Z36" s="24"/>
      <c r="AA36" s="24"/>
      <c r="AB36" s="24"/>
      <c r="AC36" s="23"/>
      <c r="AD36" s="23"/>
      <c r="AE36" s="23"/>
      <c r="AF36" s="23"/>
      <c r="AG36" s="23"/>
      <c r="AH36" s="23"/>
      <c r="AI36" s="25">
        <f t="shared" si="1"/>
        <v>0</v>
      </c>
      <c r="AK36" s="440"/>
    </row>
    <row r="37" spans="1:38" ht="37.15" customHeight="1" x14ac:dyDescent="0.45">
      <c r="A37" s="486"/>
      <c r="B37" s="473"/>
      <c r="C37" s="5" t="s">
        <v>28</v>
      </c>
      <c r="D37" s="35" t="s">
        <v>493</v>
      </c>
      <c r="E37" s="17"/>
      <c r="F37" s="17"/>
      <c r="G37" s="17"/>
      <c r="H37" s="17"/>
      <c r="I37" s="17"/>
      <c r="J37" s="17"/>
      <c r="K37" s="17"/>
      <c r="L37" s="17"/>
      <c r="M37" s="2"/>
      <c r="N37" s="2"/>
      <c r="O37" s="2"/>
      <c r="P37" s="2"/>
      <c r="Q37" s="2"/>
      <c r="R37" s="2"/>
      <c r="S37" s="2"/>
      <c r="T37" s="2"/>
      <c r="U37" s="2"/>
      <c r="V37" s="2"/>
      <c r="W37" s="2"/>
      <c r="X37" s="2"/>
      <c r="Y37" s="2"/>
      <c r="Z37" s="2"/>
      <c r="AA37" s="2"/>
      <c r="AB37" s="2"/>
      <c r="AC37" s="1"/>
      <c r="AD37" s="1"/>
      <c r="AE37" s="1"/>
      <c r="AF37" s="1"/>
      <c r="AG37" s="1"/>
      <c r="AH37" s="1"/>
      <c r="AI37" s="6">
        <f t="shared" si="1"/>
        <v>0</v>
      </c>
      <c r="AK37" s="440"/>
    </row>
    <row r="38" spans="1:38" ht="37.15" customHeight="1" x14ac:dyDescent="0.45">
      <c r="A38" s="486"/>
      <c r="B38" s="473"/>
      <c r="C38" s="5" t="s">
        <v>29</v>
      </c>
      <c r="D38" s="1" t="s">
        <v>494</v>
      </c>
      <c r="E38" s="17"/>
      <c r="F38" s="17"/>
      <c r="G38" s="17"/>
      <c r="H38" s="17"/>
      <c r="I38" s="17"/>
      <c r="J38" s="17"/>
      <c r="K38" s="17"/>
      <c r="L38" s="17"/>
      <c r="M38" s="2"/>
      <c r="N38" s="2"/>
      <c r="O38" s="2"/>
      <c r="P38" s="2"/>
      <c r="Q38" s="2"/>
      <c r="R38" s="2"/>
      <c r="S38" s="2"/>
      <c r="T38" s="2"/>
      <c r="U38" s="2"/>
      <c r="V38" s="2"/>
      <c r="W38" s="2"/>
      <c r="X38" s="2"/>
      <c r="Y38" s="2"/>
      <c r="Z38" s="2"/>
      <c r="AA38" s="2"/>
      <c r="AB38" s="2"/>
      <c r="AC38" s="1"/>
      <c r="AD38" s="1"/>
      <c r="AE38" s="1"/>
      <c r="AF38" s="1"/>
      <c r="AG38" s="1"/>
      <c r="AH38" s="1"/>
      <c r="AI38" s="6">
        <f t="shared" si="1"/>
        <v>0</v>
      </c>
      <c r="AK38" s="440"/>
    </row>
    <row r="39" spans="1:38" ht="37.15" customHeight="1" x14ac:dyDescent="0.45">
      <c r="A39" s="486"/>
      <c r="B39" s="473"/>
      <c r="C39" s="5" t="s">
        <v>30</v>
      </c>
      <c r="D39" s="35" t="s">
        <v>495</v>
      </c>
      <c r="E39" s="17"/>
      <c r="F39" s="17"/>
      <c r="G39" s="17"/>
      <c r="H39" s="17"/>
      <c r="I39" s="17"/>
      <c r="J39" s="17"/>
      <c r="K39" s="17"/>
      <c r="L39" s="17"/>
      <c r="M39" s="2"/>
      <c r="N39" s="2"/>
      <c r="O39" s="2"/>
      <c r="P39" s="2"/>
      <c r="Q39" s="2"/>
      <c r="R39" s="2"/>
      <c r="S39" s="2"/>
      <c r="T39" s="2"/>
      <c r="U39" s="2"/>
      <c r="V39" s="2"/>
      <c r="W39" s="2"/>
      <c r="X39" s="2"/>
      <c r="Y39" s="2"/>
      <c r="Z39" s="2"/>
      <c r="AA39" s="2"/>
      <c r="AB39" s="2"/>
      <c r="AC39" s="1"/>
      <c r="AD39" s="1"/>
      <c r="AE39" s="1"/>
      <c r="AF39" s="1"/>
      <c r="AG39" s="1"/>
      <c r="AH39" s="1"/>
      <c r="AI39" s="6">
        <f t="shared" si="1"/>
        <v>0</v>
      </c>
      <c r="AK39" s="440"/>
    </row>
    <row r="40" spans="1:38" ht="37.15" customHeight="1" x14ac:dyDescent="0.45">
      <c r="A40" s="486"/>
      <c r="B40" s="473"/>
      <c r="C40" s="5" t="s">
        <v>31</v>
      </c>
      <c r="D40" s="35" t="s">
        <v>496</v>
      </c>
      <c r="E40" s="17"/>
      <c r="F40" s="17"/>
      <c r="G40" s="17"/>
      <c r="H40" s="17"/>
      <c r="I40" s="17"/>
      <c r="J40" s="17"/>
      <c r="K40" s="17"/>
      <c r="L40" s="17"/>
      <c r="M40" s="2"/>
      <c r="N40" s="2"/>
      <c r="O40" s="2"/>
      <c r="P40" s="2"/>
      <c r="Q40" s="2"/>
      <c r="R40" s="2"/>
      <c r="S40" s="2"/>
      <c r="T40" s="2"/>
      <c r="U40" s="2"/>
      <c r="V40" s="2"/>
      <c r="W40" s="2"/>
      <c r="X40" s="2"/>
      <c r="Y40" s="2"/>
      <c r="Z40" s="2"/>
      <c r="AA40" s="2"/>
      <c r="AB40" s="2"/>
      <c r="AC40" s="1"/>
      <c r="AD40" s="1"/>
      <c r="AE40" s="1"/>
      <c r="AF40" s="1"/>
      <c r="AG40" s="1"/>
      <c r="AH40" s="1"/>
      <c r="AI40" s="6">
        <f t="shared" si="1"/>
        <v>0</v>
      </c>
      <c r="AK40" s="440"/>
    </row>
    <row r="41" spans="1:38" ht="37.15" customHeight="1" x14ac:dyDescent="0.45">
      <c r="A41" s="486"/>
      <c r="B41" s="473"/>
      <c r="C41" s="5" t="s">
        <v>32</v>
      </c>
      <c r="D41" s="1" t="s">
        <v>497</v>
      </c>
      <c r="E41" s="17"/>
      <c r="F41" s="17"/>
      <c r="G41" s="17"/>
      <c r="H41" s="17"/>
      <c r="I41" s="17"/>
      <c r="J41" s="17"/>
      <c r="K41" s="17"/>
      <c r="L41" s="17"/>
      <c r="M41" s="2"/>
      <c r="N41" s="2"/>
      <c r="O41" s="2"/>
      <c r="P41" s="2"/>
      <c r="Q41" s="2"/>
      <c r="R41" s="2"/>
      <c r="S41" s="2"/>
      <c r="T41" s="2"/>
      <c r="U41" s="2"/>
      <c r="V41" s="2"/>
      <c r="W41" s="2"/>
      <c r="X41" s="2"/>
      <c r="Y41" s="2"/>
      <c r="Z41" s="2"/>
      <c r="AA41" s="2"/>
      <c r="AB41" s="2"/>
      <c r="AC41" s="1"/>
      <c r="AD41" s="1"/>
      <c r="AE41" s="1"/>
      <c r="AF41" s="1"/>
      <c r="AG41" s="1"/>
      <c r="AH41" s="1"/>
      <c r="AI41" s="6">
        <f t="shared" si="1"/>
        <v>0</v>
      </c>
      <c r="AK41" s="440"/>
    </row>
    <row r="42" spans="1:38" ht="37.15" customHeight="1" x14ac:dyDescent="0.45">
      <c r="A42" s="486"/>
      <c r="B42" s="473"/>
      <c r="C42" s="5" t="s">
        <v>33</v>
      </c>
      <c r="D42" s="35" t="s">
        <v>674</v>
      </c>
      <c r="E42" s="17"/>
      <c r="F42" s="17"/>
      <c r="G42" s="17"/>
      <c r="H42" s="17"/>
      <c r="I42" s="17"/>
      <c r="J42" s="17"/>
      <c r="K42" s="17"/>
      <c r="L42" s="17"/>
      <c r="M42" s="2"/>
      <c r="N42" s="2"/>
      <c r="O42" s="2"/>
      <c r="P42" s="2"/>
      <c r="Q42" s="2"/>
      <c r="R42" s="2"/>
      <c r="S42" s="2"/>
      <c r="T42" s="2"/>
      <c r="U42" s="2"/>
      <c r="V42" s="2"/>
      <c r="W42" s="2"/>
      <c r="X42" s="2"/>
      <c r="Y42" s="2"/>
      <c r="Z42" s="2"/>
      <c r="AA42" s="2"/>
      <c r="AB42" s="2"/>
      <c r="AC42" s="1"/>
      <c r="AD42" s="1"/>
      <c r="AE42" s="1"/>
      <c r="AF42" s="1"/>
      <c r="AG42" s="1"/>
      <c r="AH42" s="1"/>
      <c r="AI42" s="6">
        <f t="shared" si="1"/>
        <v>0</v>
      </c>
      <c r="AK42" s="440"/>
    </row>
    <row r="43" spans="1:38" ht="37.15" customHeight="1" thickBot="1" x14ac:dyDescent="0.5">
      <c r="A43" s="486"/>
      <c r="B43" s="474"/>
      <c r="C43" s="7" t="s">
        <v>34</v>
      </c>
      <c r="D43" s="35" t="s">
        <v>675</v>
      </c>
      <c r="E43" s="17"/>
      <c r="F43" s="17"/>
      <c r="G43" s="17"/>
      <c r="H43" s="17"/>
      <c r="I43" s="17"/>
      <c r="J43" s="17"/>
      <c r="K43" s="17"/>
      <c r="L43" s="17"/>
      <c r="M43" s="28"/>
      <c r="N43" s="28"/>
      <c r="O43" s="28"/>
      <c r="P43" s="28"/>
      <c r="Q43" s="28"/>
      <c r="R43" s="28"/>
      <c r="S43" s="28"/>
      <c r="T43" s="28"/>
      <c r="U43" s="28"/>
      <c r="V43" s="28"/>
      <c r="W43" s="28"/>
      <c r="X43" s="28"/>
      <c r="Y43" s="28"/>
      <c r="Z43" s="28"/>
      <c r="AA43" s="28"/>
      <c r="AB43" s="28"/>
      <c r="AC43" s="27"/>
      <c r="AD43" s="27"/>
      <c r="AE43" s="27"/>
      <c r="AF43" s="27"/>
      <c r="AG43" s="27"/>
      <c r="AH43" s="27"/>
      <c r="AI43" s="6">
        <f t="shared" si="1"/>
        <v>0</v>
      </c>
      <c r="AK43" s="440"/>
    </row>
    <row r="44" spans="1:38" ht="37.15" customHeight="1" thickBot="1" x14ac:dyDescent="0.5">
      <c r="A44" s="487"/>
      <c r="B44" s="475"/>
      <c r="C44" s="213" t="s">
        <v>859</v>
      </c>
      <c r="D44" s="1" t="s">
        <v>676</v>
      </c>
      <c r="E44" s="43"/>
      <c r="F44" s="43"/>
      <c r="G44" s="43"/>
      <c r="H44" s="43"/>
      <c r="I44" s="43"/>
      <c r="J44" s="43"/>
      <c r="K44" s="43"/>
      <c r="L44" s="43"/>
      <c r="M44" s="211">
        <f>SUM(M36:M43)</f>
        <v>0</v>
      </c>
      <c r="N44" s="211">
        <f t="shared" ref="N44:AB44" si="4">SUM(N36:N43)</f>
        <v>0</v>
      </c>
      <c r="O44" s="211">
        <f t="shared" si="4"/>
        <v>0</v>
      </c>
      <c r="P44" s="211">
        <f t="shared" si="4"/>
        <v>0</v>
      </c>
      <c r="Q44" s="211">
        <f t="shared" si="4"/>
        <v>0</v>
      </c>
      <c r="R44" s="211">
        <f t="shared" si="4"/>
        <v>0</v>
      </c>
      <c r="S44" s="211">
        <f t="shared" si="4"/>
        <v>0</v>
      </c>
      <c r="T44" s="211">
        <f t="shared" si="4"/>
        <v>0</v>
      </c>
      <c r="U44" s="211">
        <f t="shared" si="4"/>
        <v>0</v>
      </c>
      <c r="V44" s="211">
        <f t="shared" si="4"/>
        <v>0</v>
      </c>
      <c r="W44" s="211">
        <f t="shared" si="4"/>
        <v>0</v>
      </c>
      <c r="X44" s="211">
        <f t="shared" si="4"/>
        <v>0</v>
      </c>
      <c r="Y44" s="211">
        <f t="shared" si="4"/>
        <v>0</v>
      </c>
      <c r="Z44" s="211">
        <f t="shared" si="4"/>
        <v>0</v>
      </c>
      <c r="AA44" s="211">
        <f t="shared" si="4"/>
        <v>0</v>
      </c>
      <c r="AB44" s="211">
        <f t="shared" si="4"/>
        <v>0</v>
      </c>
      <c r="AC44" s="8"/>
      <c r="AD44" s="8"/>
      <c r="AE44" s="8"/>
      <c r="AF44" s="8"/>
      <c r="AG44" s="8"/>
      <c r="AH44" s="8"/>
      <c r="AI44" s="10">
        <f t="shared" si="1"/>
        <v>0</v>
      </c>
      <c r="AJ44" t="str">
        <f>CONCATENATE(IF(G44&lt;&gt;G35," * "&amp;$C44&amp;" For age "&amp;$E$6&amp;" "&amp;$E$7&amp;" is not equal to  "&amp;$C35&amp;""&amp;CHAR(10),""),IF(H44&lt;&gt;H35," * "&amp;$C44&amp;" For age "&amp;$E$6&amp;" "&amp;$F$7&amp;" is not equal to  "&amp;$C35&amp;""&amp;CHAR(10),""),IF(I44&lt;&gt;I35," * "&amp;$C44&amp;" For age "&amp;$G$6&amp;" "&amp;$G$7&amp;" is not equal to  "&amp;$C35&amp;""&amp;CHAR(10),""),IF(J44&lt;&gt;J35," * "&amp;$C44&amp;" For age "&amp;$G$6&amp;" "&amp;$H$7&amp;" is not equal to  "&amp;$C35&amp;""&amp;CHAR(10),""),IF(K44&lt;&gt;K35," * "&amp;$C44&amp;" For age "&amp;$I$6&amp;" "&amp;$I$7&amp;" is not equal to  "&amp;$C35&amp;""&amp;CHAR(10),""),IF(L44&lt;&gt;L35," * "&amp;$C44&amp;" For age "&amp;$I$6&amp;" "&amp;$J$7&amp;" is not equal to  "&amp;$C35&amp;""&amp;CHAR(10),""),IF(M44&lt;&gt;M35," * "&amp;$C44&amp;" For age "&amp;$K$6&amp;" "&amp;$K$7&amp;" is not equal to  "&amp;$C35&amp;""&amp;CHAR(10),""),IF(N44&lt;&gt;N35," * "&amp;$C44&amp;" For age "&amp;$K$6&amp;" "&amp;$L$7&amp;" is not equal to  "&amp;$C35&amp;""&amp;CHAR(10),""),IF(O44&lt;&gt;O35," * "&amp;$C44&amp;" For age "&amp;$M$6&amp;" "&amp;$M$7&amp;" is not equal to  "&amp;$C35&amp;""&amp;CHAR(10),""),IF(P44&lt;&gt;P35," * "&amp;$C44&amp;" For age "&amp;$M$6&amp;" "&amp;$N$7&amp;" is not equal to  "&amp;$C35&amp;""&amp;CHAR(10),""),IF(Q44&lt;&gt;Q35," * "&amp;$C44&amp;" For age "&amp;$O$6&amp;" "&amp;$O$7&amp;" is not equal to  "&amp;$C35&amp;""&amp;CHAR(10),""),IF(R44&lt;&gt;R35," * "&amp;$C44&amp;" For age "&amp;$O$6&amp;" "&amp;$P$7&amp;" is not equal to  "&amp;$C35&amp;""&amp;CHAR(10),""),IF(S44&lt;&gt;S35," * "&amp;$C44&amp;" For age "&amp;$Q$6&amp;" "&amp;$Q$7&amp;" is not equal to  "&amp;$C35&amp;""&amp;CHAR(10),""),IF(T44&lt;&gt;T35," * "&amp;$C44&amp;" For age "&amp;$Q$6&amp;" "&amp;$R$7&amp;" is not equal to  "&amp;$C35&amp;""&amp;CHAR(10),""),IF(U44&lt;&gt;U35," * "&amp;$C44&amp;" For age "&amp;$S$6&amp;" "&amp;$S$7&amp;" is not equal to  "&amp;$C35&amp;""&amp;CHAR(10),""),IF(V44&lt;&gt;V35," * "&amp;$C44&amp;" For age "&amp;$S$6&amp;" "&amp;$T$7&amp;" is not equal to  "&amp;$C35&amp;""&amp;CHAR(10),""),IF(W44&lt;&gt;W35," * "&amp;$C44&amp;" For age "&amp;$U$6&amp;" "&amp;$U$7&amp;" is not equal to  "&amp;$C35&amp;""&amp;CHAR(10),""),IF(X44&lt;&gt;X35," * "&amp;$C44&amp;" For age "&amp;$U$6&amp;" "&amp;$V$7&amp;" is not equal to  "&amp;$C35&amp;""&amp;CHAR(10),""),IF(Y44&lt;&gt;Y35," * "&amp;$C44&amp;" For age "&amp;$W$6&amp;" "&amp;$W$7&amp;" is not equal to  "&amp;$C35&amp;""&amp;CHAR(10),""),IF(Z44&lt;&gt;Z35," * "&amp;$C44&amp;" For age "&amp;$W$6&amp;" "&amp;$X$7&amp;" is not equal to  "&amp;$C35&amp;""&amp;CHAR(10),""),IF(AA44&lt;&gt;AA35," * "&amp;$C44&amp;" For age "&amp;$Y$6&amp;" "&amp;$Y$7&amp;" is not equal to  "&amp;$C35&amp;""&amp;CHAR(10),""),IF(AB44&lt;&gt;AB35," * "&amp;$C44&amp;" For age "&amp;$Y$6&amp;" "&amp;$Z$7&amp;" is not equal to  "&amp;$C35&amp;""&amp;CHAR(10),""),IF(AC44&lt;&gt;AC35," * "&amp;$C44&amp;" For age "&amp;$AA$6&amp;" "&amp;$AA$7&amp;" is not equal to  "&amp;$C35&amp;""&amp;CHAR(10),""),IF(AD44&lt;&gt;AD35," * "&amp;$C44&amp;" For age "&amp;$AA$6&amp;" "&amp;$AB$7&amp;" is not equal to  "&amp;$C35&amp;""&amp;CHAR(10),""))</f>
        <v/>
      </c>
      <c r="AK44" s="441"/>
    </row>
    <row r="45" spans="1:38" ht="37.15" customHeight="1" thickBot="1" x14ac:dyDescent="0.5">
      <c r="A45" s="485" t="s">
        <v>512</v>
      </c>
      <c r="B45" s="106" t="s">
        <v>806</v>
      </c>
      <c r="C45" s="107"/>
      <c r="D45" s="476" t="s">
        <v>807</v>
      </c>
      <c r="E45" s="476"/>
      <c r="F45" s="476"/>
      <c r="G45" s="476"/>
      <c r="H45" s="476"/>
      <c r="I45" s="476"/>
      <c r="J45" s="476"/>
      <c r="K45" s="476"/>
      <c r="L45" s="476"/>
      <c r="M45" s="476"/>
      <c r="N45" s="476"/>
      <c r="O45" s="476"/>
      <c r="P45" s="477">
        <f>AL45</f>
        <v>44593</v>
      </c>
      <c r="Q45" s="478"/>
      <c r="R45" s="478"/>
      <c r="S45" s="478"/>
      <c r="T45" s="107"/>
      <c r="U45" s="107"/>
      <c r="V45" s="107"/>
      <c r="W45" s="107"/>
      <c r="X45" s="107"/>
      <c r="Y45" s="107"/>
      <c r="Z45" s="107"/>
      <c r="AA45" s="107"/>
      <c r="AB45" s="107"/>
      <c r="AC45" s="107"/>
      <c r="AD45" s="107"/>
      <c r="AE45" s="107"/>
      <c r="AF45" s="107"/>
      <c r="AG45" s="107"/>
      <c r="AH45" s="107"/>
      <c r="AI45" s="107"/>
      <c r="AJ45" s="107"/>
      <c r="AK45" s="107"/>
      <c r="AL45" s="99">
        <f>EDATE(AL2,-3)</f>
        <v>44593</v>
      </c>
    </row>
    <row r="46" spans="1:38" ht="37.15" customHeight="1" x14ac:dyDescent="0.45">
      <c r="A46" s="486"/>
      <c r="B46" s="413" t="s">
        <v>6</v>
      </c>
      <c r="C46" s="415" t="s">
        <v>7</v>
      </c>
      <c r="D46" s="481" t="s">
        <v>8</v>
      </c>
      <c r="E46" s="333" t="s">
        <v>9</v>
      </c>
      <c r="F46" s="333"/>
      <c r="G46" s="333" t="s">
        <v>10</v>
      </c>
      <c r="H46" s="333"/>
      <c r="I46" s="333" t="s">
        <v>11</v>
      </c>
      <c r="J46" s="333"/>
      <c r="K46" s="333" t="s">
        <v>12</v>
      </c>
      <c r="L46" s="333"/>
      <c r="M46" s="328" t="s">
        <v>13</v>
      </c>
      <c r="N46" s="329"/>
      <c r="O46" s="328" t="s">
        <v>14</v>
      </c>
      <c r="P46" s="329"/>
      <c r="Q46" s="328" t="s">
        <v>15</v>
      </c>
      <c r="R46" s="329"/>
      <c r="S46" s="328" t="s">
        <v>16</v>
      </c>
      <c r="T46" s="329"/>
      <c r="U46" s="328" t="s">
        <v>17</v>
      </c>
      <c r="V46" s="329"/>
      <c r="W46" s="328" t="s">
        <v>18</v>
      </c>
      <c r="X46" s="329"/>
      <c r="Y46" s="328" t="s">
        <v>19</v>
      </c>
      <c r="Z46" s="329"/>
      <c r="AA46" s="328" t="s">
        <v>20</v>
      </c>
      <c r="AB46" s="329"/>
      <c r="AC46" s="333" t="s">
        <v>21</v>
      </c>
      <c r="AD46" s="333"/>
      <c r="AE46" s="333" t="s">
        <v>22</v>
      </c>
      <c r="AF46" s="333"/>
      <c r="AG46" s="333" t="s">
        <v>23</v>
      </c>
      <c r="AH46" s="333"/>
      <c r="AI46" s="334" t="s">
        <v>24</v>
      </c>
      <c r="AJ46" s="336" t="s">
        <v>90</v>
      </c>
      <c r="AK46" s="442" t="s">
        <v>91</v>
      </c>
    </row>
    <row r="47" spans="1:38" ht="37.15" customHeight="1" thickBot="1" x14ac:dyDescent="0.5">
      <c r="A47" s="486"/>
      <c r="B47" s="414"/>
      <c r="C47" s="416"/>
      <c r="D47" s="482"/>
      <c r="E47" s="3" t="s">
        <v>25</v>
      </c>
      <c r="F47" s="3" t="s">
        <v>26</v>
      </c>
      <c r="G47" s="3" t="s">
        <v>25</v>
      </c>
      <c r="H47" s="3" t="s">
        <v>26</v>
      </c>
      <c r="I47" s="3" t="s">
        <v>25</v>
      </c>
      <c r="J47" s="3" t="s">
        <v>26</v>
      </c>
      <c r="K47" s="3" t="s">
        <v>25</v>
      </c>
      <c r="L47" s="3" t="s">
        <v>26</v>
      </c>
      <c r="M47" s="3" t="s">
        <v>25</v>
      </c>
      <c r="N47" s="3" t="s">
        <v>26</v>
      </c>
      <c r="O47" s="3" t="s">
        <v>25</v>
      </c>
      <c r="P47" s="3" t="s">
        <v>26</v>
      </c>
      <c r="Q47" s="3" t="s">
        <v>25</v>
      </c>
      <c r="R47" s="3" t="s">
        <v>26</v>
      </c>
      <c r="S47" s="3" t="s">
        <v>25</v>
      </c>
      <c r="T47" s="3" t="s">
        <v>26</v>
      </c>
      <c r="U47" s="3" t="s">
        <v>25</v>
      </c>
      <c r="V47" s="3" t="s">
        <v>26</v>
      </c>
      <c r="W47" s="3" t="s">
        <v>25</v>
      </c>
      <c r="X47" s="3" t="s">
        <v>26</v>
      </c>
      <c r="Y47" s="3" t="s">
        <v>25</v>
      </c>
      <c r="Z47" s="3" t="s">
        <v>26</v>
      </c>
      <c r="AA47" s="3" t="s">
        <v>25</v>
      </c>
      <c r="AB47" s="3" t="s">
        <v>26</v>
      </c>
      <c r="AC47" s="3" t="s">
        <v>25</v>
      </c>
      <c r="AD47" s="3" t="s">
        <v>26</v>
      </c>
      <c r="AE47" s="3" t="s">
        <v>25</v>
      </c>
      <c r="AF47" s="3" t="s">
        <v>26</v>
      </c>
      <c r="AG47" s="3" t="s">
        <v>25</v>
      </c>
      <c r="AH47" s="3" t="s">
        <v>26</v>
      </c>
      <c r="AI47" s="335"/>
      <c r="AJ47" s="337"/>
      <c r="AK47" s="443"/>
    </row>
    <row r="48" spans="1:38" ht="37.15" customHeight="1" x14ac:dyDescent="0.45">
      <c r="A48" s="486"/>
      <c r="B48" s="480" t="s">
        <v>934</v>
      </c>
      <c r="C48" s="256" t="s">
        <v>819</v>
      </c>
      <c r="D48" s="35" t="s">
        <v>677</v>
      </c>
      <c r="E48" s="23"/>
      <c r="F48" s="23"/>
      <c r="G48" s="23"/>
      <c r="H48" s="23"/>
      <c r="I48" s="23"/>
      <c r="J48" s="23"/>
      <c r="K48" s="23"/>
      <c r="L48" s="23"/>
      <c r="M48" s="255">
        <f>prep_history!K3</f>
        <v>0</v>
      </c>
      <c r="N48" s="255">
        <f>prep_history!L3</f>
        <v>0</v>
      </c>
      <c r="O48" s="255">
        <f>prep_history!M3</f>
        <v>0</v>
      </c>
      <c r="P48" s="255">
        <f>prep_history!N3</f>
        <v>0</v>
      </c>
      <c r="Q48" s="255">
        <f>prep_history!O3</f>
        <v>0</v>
      </c>
      <c r="R48" s="255">
        <f>prep_history!P3</f>
        <v>0</v>
      </c>
      <c r="S48" s="255">
        <f>prep_history!Q3</f>
        <v>0</v>
      </c>
      <c r="T48" s="255">
        <f>prep_history!R3</f>
        <v>0</v>
      </c>
      <c r="U48" s="255">
        <f>prep_history!S3</f>
        <v>0</v>
      </c>
      <c r="V48" s="255">
        <f>prep_history!T3</f>
        <v>0</v>
      </c>
      <c r="W48" s="255">
        <f>prep_history!U3</f>
        <v>0</v>
      </c>
      <c r="X48" s="255">
        <f>prep_history!V3</f>
        <v>0</v>
      </c>
      <c r="Y48" s="255">
        <f>prep_history!W3</f>
        <v>0</v>
      </c>
      <c r="Z48" s="255">
        <f>prep_history!X3</f>
        <v>0</v>
      </c>
      <c r="AA48" s="255">
        <f>prep_history!Y3</f>
        <v>0</v>
      </c>
      <c r="AB48" s="255">
        <f>prep_history!Z3</f>
        <v>0</v>
      </c>
      <c r="AC48" s="23"/>
      <c r="AD48" s="23"/>
      <c r="AE48" s="23"/>
      <c r="AF48" s="23"/>
      <c r="AG48" s="23"/>
      <c r="AH48" s="23"/>
      <c r="AI48" s="25">
        <f t="shared" ref="AI48:AI49" si="5">SUM(M48:AB48)</f>
        <v>0</v>
      </c>
      <c r="AJ48" s="30"/>
      <c r="AK48" s="439" t="str">
        <f>CONCATENATE(AJ48,AJ49,AJ50,AJ52,AJ53,AJ54,AJ55,AJ56,AJ57,AJ58,AJ59,AJ60,AJ61,AJ62,AJ63,AJ64,AJ65,AJ66,AJ67,AJ68,AJ70,AJ71,AJ72,AJ73,AJ74,AJ75,AJ76,AJ77,AJ78,AJ79,AJ80,AJ81,AJ82,AJ51,AJ83,AJ69)</f>
        <v/>
      </c>
    </row>
    <row r="49" spans="1:37" ht="37.15" customHeight="1" x14ac:dyDescent="0.45">
      <c r="A49" s="486"/>
      <c r="B49" s="473"/>
      <c r="C49" s="39" t="s">
        <v>990</v>
      </c>
      <c r="D49" s="35" t="s">
        <v>678</v>
      </c>
      <c r="E49" s="1"/>
      <c r="F49" s="1"/>
      <c r="G49" s="1"/>
      <c r="H49" s="1"/>
      <c r="I49" s="1"/>
      <c r="J49" s="1"/>
      <c r="K49" s="1"/>
      <c r="L49" s="1"/>
      <c r="M49" s="2"/>
      <c r="N49" s="2"/>
      <c r="O49" s="2"/>
      <c r="P49" s="2"/>
      <c r="Q49" s="2"/>
      <c r="R49" s="2"/>
      <c r="S49" s="2"/>
      <c r="T49" s="2"/>
      <c r="U49" s="2"/>
      <c r="V49" s="2"/>
      <c r="W49" s="2"/>
      <c r="X49" s="2"/>
      <c r="Y49" s="2"/>
      <c r="Z49" s="2"/>
      <c r="AA49" s="2"/>
      <c r="AB49" s="2"/>
      <c r="AC49" s="2"/>
      <c r="AD49" s="2"/>
      <c r="AE49" s="2"/>
      <c r="AF49" s="2"/>
      <c r="AG49" s="2"/>
      <c r="AH49" s="2"/>
      <c r="AI49" s="6">
        <f t="shared" si="5"/>
        <v>0</v>
      </c>
      <c r="AJ49" s="204" t="str">
        <f>CONCATENATE(IF(G49&gt;G48," * "&amp;$C49&amp;" For age "&amp;$E$6&amp;" "&amp;$E$7&amp;" is more than "&amp;$C48&amp;""&amp;CHAR(10),""),IF(H49&gt;H48," * "&amp;$C49&amp;" For age "&amp;$E$6&amp;" "&amp;$F$7&amp;" is more than "&amp;$C48&amp;""&amp;CHAR(10),""),IF(I49&gt;I48," * "&amp;$C49&amp;" For age "&amp;$G$6&amp;" "&amp;$G$7&amp;" is more than "&amp;$C48&amp;""&amp;CHAR(10),""),IF(J49&gt;J48," * "&amp;$C49&amp;" For age "&amp;$G$6&amp;" "&amp;$H$7&amp;" is more than "&amp;$C48&amp;""&amp;CHAR(10),""),IF(K49&gt;K48," * "&amp;$C49&amp;" For age "&amp;$I$6&amp;" "&amp;$I$7&amp;" is more than "&amp;$C48&amp;""&amp;CHAR(10),""),IF(L49&gt;L48," * "&amp;$C49&amp;" For age "&amp;$I$6&amp;" "&amp;$J$7&amp;" is more than "&amp;$C48&amp;""&amp;CHAR(10),""),IF(M49&gt;M48," * "&amp;$C49&amp;" For age "&amp;$K$6&amp;" "&amp;$K$7&amp;" is more than "&amp;$C48&amp;""&amp;CHAR(10),""),IF(N49&gt;N48," * "&amp;$C49&amp;" For age "&amp;$K$6&amp;" "&amp;$L$7&amp;" is more than "&amp;$C48&amp;""&amp;CHAR(10),""),IF(O49&gt;O48," * "&amp;$C49&amp;" For age "&amp;$M$6&amp;" "&amp;$M$7&amp;" is more than "&amp;$C48&amp;""&amp;CHAR(10),""),IF(P49&gt;P48," * "&amp;$C49&amp;" For age "&amp;$M$6&amp;" "&amp;$N$7&amp;" is more than "&amp;$C48&amp;""&amp;CHAR(10),""),IF(Q49&gt;Q48," * "&amp;$C49&amp;" For age "&amp;$O$6&amp;" "&amp;$O$7&amp;" is more than "&amp;$C48&amp;""&amp;CHAR(10),""),IF(R49&gt;R48," * "&amp;$C49&amp;" For age "&amp;$O$6&amp;" "&amp;$P$7&amp;" is more than "&amp;$C48&amp;""&amp;CHAR(10),""),IF(S49&gt;S48," * "&amp;$C49&amp;" For age "&amp;$Q$6&amp;" "&amp;$Q$7&amp;" is more than "&amp;$C48&amp;""&amp;CHAR(10),""),IF(T49&gt;T48," * "&amp;$C49&amp;" For age "&amp;$Q$6&amp;" "&amp;$R$7&amp;" is more than "&amp;$C48&amp;""&amp;CHAR(10),""),IF(U49&gt;U48," * "&amp;$C49&amp;" For age "&amp;$S$6&amp;" "&amp;$S$7&amp;" is more than "&amp;$C48&amp;""&amp;CHAR(10),""),IF(V49&gt;V48," * "&amp;$C49&amp;" For age "&amp;$S$6&amp;" "&amp;$T$7&amp;" is more than "&amp;$C48&amp;""&amp;CHAR(10),""),IF(W49&gt;W48," * "&amp;$C49&amp;" For age "&amp;$U$6&amp;" "&amp;$U$7&amp;" is more than "&amp;$C48&amp;""&amp;CHAR(10),""),IF(X49&gt;X48," * "&amp;$C49&amp;" For age "&amp;$U$6&amp;" "&amp;$V$7&amp;" is more than "&amp;$C48&amp;""&amp;CHAR(10),""),IF(Y49&gt;Y48," * "&amp;$C49&amp;" For age "&amp;$W$6&amp;" "&amp;$W$7&amp;" is more than "&amp;$C48&amp;""&amp;CHAR(10),""),IF(Z49&gt;Z48," * "&amp;$C49&amp;" For age "&amp;$W$6&amp;" "&amp;$X$7&amp;" is more than "&amp;$C48&amp;""&amp;CHAR(10),""),IF(AA49&gt;AA48," * "&amp;$C49&amp;" For age "&amp;$Y$6&amp;" "&amp;$Y$7&amp;" is more than "&amp;$C48&amp;""&amp;CHAR(10),""),IF(AB49&gt;AB48," * "&amp;$C49&amp;" For age "&amp;$Y$6&amp;" "&amp;$Z$7&amp;" is more than "&amp;$C48&amp;""&amp;CHAR(10),""),IF(AC49&gt;AC48," * "&amp;$C49&amp;" For age "&amp;$AA$6&amp;" "&amp;$AA$7&amp;" is more than "&amp;$C48&amp;""&amp;CHAR(10),""),IF(AD49&gt;AD48," * "&amp;$C49&amp;" For age "&amp;$AA$6&amp;" "&amp;$AB$7&amp;" is more than "&amp;$C48&amp;""&amp;CHAR(10),""))</f>
        <v/>
      </c>
      <c r="AK49" s="440"/>
    </row>
    <row r="50" spans="1:37" ht="37.15" customHeight="1" x14ac:dyDescent="0.45">
      <c r="A50" s="486"/>
      <c r="B50" s="473"/>
      <c r="C50" s="39" t="s">
        <v>820</v>
      </c>
      <c r="D50" s="35" t="s">
        <v>679</v>
      </c>
      <c r="E50" s="1"/>
      <c r="F50" s="1"/>
      <c r="G50" s="1"/>
      <c r="H50" s="1"/>
      <c r="I50" s="1"/>
      <c r="J50" s="1"/>
      <c r="K50" s="1"/>
      <c r="L50" s="1"/>
      <c r="M50" s="2"/>
      <c r="N50" s="2"/>
      <c r="O50" s="2"/>
      <c r="P50" s="2"/>
      <c r="Q50" s="2"/>
      <c r="R50" s="2"/>
      <c r="S50" s="2"/>
      <c r="T50" s="2"/>
      <c r="U50" s="2"/>
      <c r="V50" s="2"/>
      <c r="W50" s="2"/>
      <c r="X50" s="2"/>
      <c r="Y50" s="2"/>
      <c r="Z50" s="2"/>
      <c r="AA50" s="2"/>
      <c r="AB50" s="2"/>
      <c r="AC50" s="1"/>
      <c r="AD50" s="1"/>
      <c r="AE50" s="1"/>
      <c r="AF50" s="1"/>
      <c r="AG50" s="1"/>
      <c r="AH50" s="1"/>
      <c r="AI50" s="6">
        <f t="shared" ref="AI50:AI83" si="6">SUM(M50:AB50)</f>
        <v>0</v>
      </c>
      <c r="AJ50" s="204" t="str">
        <f>CONCATENATE(IF(G50&gt;G49," * "&amp;$C50&amp;" For age "&amp;$E$6&amp;" "&amp;$E$7&amp;" is more than "&amp;$C49&amp;""&amp;CHAR(10),""),IF(H50&gt;H49," * "&amp;$C50&amp;" For age "&amp;$E$6&amp;" "&amp;$F$7&amp;" is more than "&amp;$C49&amp;""&amp;CHAR(10),""),IF(I50&gt;I49," * "&amp;$C50&amp;" For age "&amp;$G$6&amp;" "&amp;$G$7&amp;" is more than "&amp;$C49&amp;""&amp;CHAR(10),""),IF(J50&gt;J49," * "&amp;$C50&amp;" For age "&amp;$G$6&amp;" "&amp;$H$7&amp;" is more than "&amp;$C49&amp;""&amp;CHAR(10),""),IF(K50&gt;K49," * "&amp;$C50&amp;" For age "&amp;$I$6&amp;" "&amp;$I$7&amp;" is more than "&amp;$C49&amp;""&amp;CHAR(10),""),IF(L50&gt;L49," * "&amp;$C50&amp;" For age "&amp;$I$6&amp;" "&amp;$J$7&amp;" is more than "&amp;$C49&amp;""&amp;CHAR(10),""),IF(M50&gt;M49," * "&amp;$C50&amp;" For age "&amp;$K$6&amp;" "&amp;$K$7&amp;" is more than "&amp;$C49&amp;""&amp;CHAR(10),""),IF(N50&gt;N49," * "&amp;$C50&amp;" For age "&amp;$K$6&amp;" "&amp;$L$7&amp;" is more than "&amp;$C49&amp;""&amp;CHAR(10),""),IF(O50&gt;O49," * "&amp;$C50&amp;" For age "&amp;$M$6&amp;" "&amp;$M$7&amp;" is more than "&amp;$C49&amp;""&amp;CHAR(10),""),IF(P50&gt;P49," * "&amp;$C50&amp;" For age "&amp;$M$6&amp;" "&amp;$N$7&amp;" is more than "&amp;$C49&amp;""&amp;CHAR(10),""),IF(Q50&gt;Q49," * "&amp;$C50&amp;" For age "&amp;$O$6&amp;" "&amp;$O$7&amp;" is more than "&amp;$C49&amp;""&amp;CHAR(10),""),IF(R50&gt;R49," * "&amp;$C50&amp;" For age "&amp;$O$6&amp;" "&amp;$P$7&amp;" is more than "&amp;$C49&amp;""&amp;CHAR(10),""),IF(S50&gt;S49," * "&amp;$C50&amp;" For age "&amp;$Q$6&amp;" "&amp;$Q$7&amp;" is more than "&amp;$C49&amp;""&amp;CHAR(10),""),IF(T50&gt;T49," * "&amp;$C50&amp;" For age "&amp;$Q$6&amp;" "&amp;$R$7&amp;" is more than "&amp;$C49&amp;""&amp;CHAR(10),""),IF(U50&gt;U49," * "&amp;$C50&amp;" For age "&amp;$S$6&amp;" "&amp;$S$7&amp;" is more than "&amp;$C49&amp;""&amp;CHAR(10),""),IF(V50&gt;V49," * "&amp;$C50&amp;" For age "&amp;$S$6&amp;" "&amp;$T$7&amp;" is more than "&amp;$C49&amp;""&amp;CHAR(10),""),IF(W50&gt;W49," * "&amp;$C50&amp;" For age "&amp;$U$6&amp;" "&amp;$U$7&amp;" is more than "&amp;$C49&amp;""&amp;CHAR(10),""),IF(X50&gt;X49," * "&amp;$C50&amp;" For age "&amp;$U$6&amp;" "&amp;$V$7&amp;" is more than "&amp;$C49&amp;""&amp;CHAR(10),""),IF(Y50&gt;Y49," * "&amp;$C50&amp;" For age "&amp;$W$6&amp;" "&amp;$W$7&amp;" is more than "&amp;$C49&amp;""&amp;CHAR(10),""),IF(Z50&gt;Z49," * "&amp;$C50&amp;" For age "&amp;$W$6&amp;" "&amp;$X$7&amp;" is more than "&amp;$C49&amp;""&amp;CHAR(10),""),IF(AA50&gt;AA49," * "&amp;$C50&amp;" For age "&amp;$Y$6&amp;" "&amp;$Y$7&amp;" is more than "&amp;$C49&amp;""&amp;CHAR(10),""),IF(AB50&gt;AB49," * "&amp;$C50&amp;" For age "&amp;$Y$6&amp;" "&amp;$Z$7&amp;" is more than "&amp;$C49&amp;""&amp;CHAR(10),""),IF(AC50&gt;AC49," * "&amp;$C50&amp;" For age "&amp;$AA$6&amp;" "&amp;$AA$7&amp;" is more than "&amp;$C49&amp;""&amp;CHAR(10),""),IF(AD50&gt;AD49," * "&amp;$C50&amp;" For age "&amp;$AA$6&amp;" "&amp;$AB$7&amp;" is more than "&amp;$C49&amp;""&amp;CHAR(10),""))</f>
        <v/>
      </c>
      <c r="AK50" s="440"/>
    </row>
    <row r="51" spans="1:37" s="4" customFormat="1" ht="37.15" customHeight="1" x14ac:dyDescent="0.45">
      <c r="A51" s="486"/>
      <c r="B51" s="473"/>
      <c r="C51" s="203" t="s">
        <v>852</v>
      </c>
      <c r="D51" s="35" t="s">
        <v>680</v>
      </c>
      <c r="E51" s="1"/>
      <c r="F51" s="1"/>
      <c r="G51" s="1"/>
      <c r="H51" s="1"/>
      <c r="I51" s="1"/>
      <c r="J51" s="1"/>
      <c r="K51" s="1"/>
      <c r="L51" s="1"/>
      <c r="M51" s="2"/>
      <c r="N51" s="2"/>
      <c r="O51" s="2"/>
      <c r="P51" s="2"/>
      <c r="Q51" s="2"/>
      <c r="R51" s="2"/>
      <c r="S51" s="2"/>
      <c r="T51" s="2"/>
      <c r="U51" s="2"/>
      <c r="V51" s="2"/>
      <c r="W51" s="2"/>
      <c r="X51" s="2"/>
      <c r="Y51" s="2"/>
      <c r="Z51" s="2"/>
      <c r="AA51" s="2"/>
      <c r="AB51" s="2"/>
      <c r="AC51" s="1"/>
      <c r="AD51" s="1"/>
      <c r="AE51" s="1"/>
      <c r="AF51" s="1"/>
      <c r="AG51" s="1"/>
      <c r="AH51" s="1"/>
      <c r="AI51" s="6">
        <f t="shared" si="6"/>
        <v>0</v>
      </c>
      <c r="AJ51" s="204" t="str">
        <f>CONCATENATE(IF(G51&gt;G50," * "&amp;$C51&amp;" For age "&amp;$E$6&amp;" "&amp;$E$7&amp;" is more than "&amp;$C50&amp;""&amp;CHAR(10),""),IF(H51&gt;H50," * "&amp;$C51&amp;" For age "&amp;$E$6&amp;" "&amp;$F$7&amp;" is more than "&amp;$C50&amp;""&amp;CHAR(10),""),IF(I51&gt;I50," * "&amp;$C51&amp;" For age "&amp;$G$6&amp;" "&amp;$G$7&amp;" is more than "&amp;$C50&amp;""&amp;CHAR(10),""),IF(J51&gt;J50," * "&amp;$C51&amp;" For age "&amp;$G$6&amp;" "&amp;$H$7&amp;" is more than "&amp;$C50&amp;""&amp;CHAR(10),""),IF(K51&gt;K50," * "&amp;$C51&amp;" For age "&amp;$I$6&amp;" "&amp;$I$7&amp;" is more than "&amp;$C50&amp;""&amp;CHAR(10),""),IF(L51&gt;L50," * "&amp;$C51&amp;" For age "&amp;$I$6&amp;" "&amp;$J$7&amp;" is more than "&amp;$C50&amp;""&amp;CHAR(10),""),IF(M51&gt;M50," * "&amp;$C51&amp;" For age "&amp;$K$6&amp;" "&amp;$K$7&amp;" is more than "&amp;$C50&amp;""&amp;CHAR(10),""),IF(N51&gt;N50," * "&amp;$C51&amp;" For age "&amp;$K$6&amp;" "&amp;$L$7&amp;" is more than "&amp;$C50&amp;""&amp;CHAR(10),""),IF(O51&gt;O50," * "&amp;$C51&amp;" For age "&amp;$M$6&amp;" "&amp;$M$7&amp;" is more than "&amp;$C50&amp;""&amp;CHAR(10),""),IF(P51&gt;P50," * "&amp;$C51&amp;" For age "&amp;$M$6&amp;" "&amp;$N$7&amp;" is more than "&amp;$C50&amp;""&amp;CHAR(10),""),IF(Q51&gt;Q50," * "&amp;$C51&amp;" For age "&amp;$O$6&amp;" "&amp;$O$7&amp;" is more than "&amp;$C50&amp;""&amp;CHAR(10),""),IF(R51&gt;R50," * "&amp;$C51&amp;" For age "&amp;$O$6&amp;" "&amp;$P$7&amp;" is more than "&amp;$C50&amp;""&amp;CHAR(10),""),IF(S51&gt;S50," * "&amp;$C51&amp;" For age "&amp;$Q$6&amp;" "&amp;$Q$7&amp;" is more than "&amp;$C50&amp;""&amp;CHAR(10),""),IF(T51&gt;T50," * "&amp;$C51&amp;" For age "&amp;$Q$6&amp;" "&amp;$R$7&amp;" is more than "&amp;$C50&amp;""&amp;CHAR(10),""),IF(U51&gt;U50," * "&amp;$C51&amp;" For age "&amp;$S$6&amp;" "&amp;$S$7&amp;" is more than "&amp;$C50&amp;""&amp;CHAR(10),""),IF(V51&gt;V50," * "&amp;$C51&amp;" For age "&amp;$S$6&amp;" "&amp;$T$7&amp;" is more than "&amp;$C50&amp;""&amp;CHAR(10),""),IF(W51&gt;W50," * "&amp;$C51&amp;" For age "&amp;$U$6&amp;" "&amp;$U$7&amp;" is more than "&amp;$C50&amp;""&amp;CHAR(10),""),IF(X51&gt;X50," * "&amp;$C51&amp;" For age "&amp;$U$6&amp;" "&amp;$V$7&amp;" is more than "&amp;$C50&amp;""&amp;CHAR(10),""),IF(Y51&gt;Y50," * "&amp;$C51&amp;" For age "&amp;$W$6&amp;" "&amp;$W$7&amp;" is more than "&amp;$C50&amp;""&amp;CHAR(10),""),IF(Z51&gt;Z50," * "&amp;$C51&amp;" For age "&amp;$W$6&amp;" "&amp;$X$7&amp;" is more than "&amp;$C50&amp;""&amp;CHAR(10),""),IF(AA51&gt;AA50," * "&amp;$C51&amp;" For age "&amp;$Y$6&amp;" "&amp;$Y$7&amp;" is more than "&amp;$C50&amp;""&amp;CHAR(10),""),IF(AB51&gt;AB50," * "&amp;$C51&amp;" For age "&amp;$Y$6&amp;" "&amp;$Z$7&amp;" is more than "&amp;$C50&amp;""&amp;CHAR(10),""),IF(AC51&gt;AC50," * "&amp;$C51&amp;" For age "&amp;$AA$6&amp;" "&amp;$AA$7&amp;" is more than "&amp;$C50&amp;""&amp;CHAR(10),""),IF(AD51&gt;AD50," * "&amp;$C51&amp;" For age "&amp;$AA$6&amp;" "&amp;$AB$7&amp;" is more than "&amp;$C50&amp;""&amp;CHAR(10),""))</f>
        <v/>
      </c>
      <c r="AK51" s="440"/>
    </row>
    <row r="52" spans="1:37" ht="37.15" customHeight="1" x14ac:dyDescent="0.45">
      <c r="A52" s="486"/>
      <c r="B52" s="473"/>
      <c r="C52" s="39" t="s">
        <v>821</v>
      </c>
      <c r="D52" s="35" t="s">
        <v>681</v>
      </c>
      <c r="E52" s="1"/>
      <c r="F52" s="1"/>
      <c r="G52" s="1"/>
      <c r="H52" s="1"/>
      <c r="I52" s="1"/>
      <c r="J52" s="1"/>
      <c r="K52" s="1"/>
      <c r="L52" s="1"/>
      <c r="M52" s="2"/>
      <c r="N52" s="2"/>
      <c r="O52" s="2"/>
      <c r="P52" s="2"/>
      <c r="Q52" s="2"/>
      <c r="R52" s="2"/>
      <c r="S52" s="2"/>
      <c r="T52" s="2"/>
      <c r="U52" s="2"/>
      <c r="V52" s="2"/>
      <c r="W52" s="2"/>
      <c r="X52" s="2"/>
      <c r="Y52" s="2"/>
      <c r="Z52" s="2"/>
      <c r="AA52" s="2"/>
      <c r="AB52" s="2"/>
      <c r="AC52" s="1"/>
      <c r="AD52" s="1"/>
      <c r="AE52" s="1"/>
      <c r="AF52" s="1"/>
      <c r="AG52" s="1"/>
      <c r="AH52" s="1"/>
      <c r="AI52" s="6">
        <f t="shared" si="6"/>
        <v>0</v>
      </c>
      <c r="AJ52" s="30" t="str">
        <f>CONCATENATE(IF(G52&gt;G49," * "&amp;$C52&amp;" For age "&amp;$E$6&amp;" "&amp;$E$7&amp;" is more than "&amp;$C49&amp;""&amp;CHAR(10),""),IF(H52&gt;H49," * "&amp;$C52&amp;" For age "&amp;$E$6&amp;" "&amp;$F$7&amp;" is more than "&amp;$C49&amp;""&amp;CHAR(10),""),IF(I52&gt;I49," * "&amp;$C52&amp;" For age "&amp;$G$6&amp;" "&amp;$G$7&amp;" is more than "&amp;$C49&amp;""&amp;CHAR(10),""),IF(J52&gt;J49," * "&amp;$C52&amp;" For age "&amp;$G$6&amp;" "&amp;$H$7&amp;" is more than "&amp;$C49&amp;""&amp;CHAR(10),""),IF(K52&gt;K49," * "&amp;$C52&amp;" For age "&amp;$I$6&amp;" "&amp;$I$7&amp;" is more than "&amp;$C49&amp;""&amp;CHAR(10),""),IF(L52&gt;L49," * "&amp;$C52&amp;" For age "&amp;$I$6&amp;" "&amp;$J$7&amp;" is more than "&amp;$C49&amp;""&amp;CHAR(10),""),IF(M52&gt;M49," * "&amp;$C52&amp;" For age "&amp;$K$6&amp;" "&amp;$K$7&amp;" is more than "&amp;$C49&amp;""&amp;CHAR(10),""),IF(N52&gt;N49," * "&amp;$C52&amp;" For age "&amp;$K$6&amp;" "&amp;$L$7&amp;" is more than "&amp;$C49&amp;""&amp;CHAR(10),""),IF(O52&gt;O49," * "&amp;$C52&amp;" For age "&amp;$M$6&amp;" "&amp;$M$7&amp;" is more than "&amp;$C49&amp;""&amp;CHAR(10),""),IF(P52&gt;P49," * "&amp;$C52&amp;" For age "&amp;$M$6&amp;" "&amp;$N$7&amp;" is more than "&amp;$C49&amp;""&amp;CHAR(10),""),IF(Q52&gt;Q49," * "&amp;$C52&amp;" For age "&amp;$O$6&amp;" "&amp;$O$7&amp;" is more than "&amp;$C49&amp;""&amp;CHAR(10),""),IF(R52&gt;R49," * "&amp;$C52&amp;" For age "&amp;$O$6&amp;" "&amp;$P$7&amp;" is more than "&amp;$C49&amp;""&amp;CHAR(10),""),IF(S52&gt;S49," * "&amp;$C52&amp;" For age "&amp;$Q$6&amp;" "&amp;$Q$7&amp;" is more than "&amp;$C49&amp;""&amp;CHAR(10),""),IF(T52&gt;T49," * "&amp;$C52&amp;" For age "&amp;$Q$6&amp;" "&amp;$R$7&amp;" is more than "&amp;$C49&amp;""&amp;CHAR(10),""),IF(U52&gt;U49," * "&amp;$C52&amp;" For age "&amp;$S$6&amp;" "&amp;$S$7&amp;" is more than "&amp;$C49&amp;""&amp;CHAR(10),""),IF(V52&gt;V49," * "&amp;$C52&amp;" For age "&amp;$S$6&amp;" "&amp;$T$7&amp;" is more than "&amp;$C49&amp;""&amp;CHAR(10),""),IF(W52&gt;W49," * "&amp;$C52&amp;" For age "&amp;$U$6&amp;" "&amp;$U$7&amp;" is more than "&amp;$C49&amp;""&amp;CHAR(10),""),IF(X52&gt;X49," * "&amp;$C52&amp;" For age "&amp;$U$6&amp;" "&amp;$V$7&amp;" is more than "&amp;$C49&amp;""&amp;CHAR(10),""),IF(Y52&gt;Y49," * "&amp;$C52&amp;" For age "&amp;$W$6&amp;" "&amp;$W$7&amp;" is more than "&amp;$C49&amp;""&amp;CHAR(10),""),IF(Z52&gt;Z49," * "&amp;$C52&amp;" For age "&amp;$W$6&amp;" "&amp;$X$7&amp;" is more than "&amp;$C49&amp;""&amp;CHAR(10),""),IF(AA52&gt;AA49," * "&amp;$C52&amp;" For age "&amp;$Y$6&amp;" "&amp;$Y$7&amp;" is more than "&amp;$C49&amp;""&amp;CHAR(10),""),IF(AB52&gt;AB49," * "&amp;$C52&amp;" For age "&amp;$Y$6&amp;" "&amp;$Z$7&amp;" is more than "&amp;$C49&amp;""&amp;CHAR(10),""),IF(AC52&gt;AC49," * "&amp;$C52&amp;" For age "&amp;$AA$6&amp;" "&amp;$AA$7&amp;" is more than "&amp;$C49&amp;""&amp;CHAR(10),""),IF(AD52&gt;AD49," * "&amp;$C52&amp;" For age "&amp;$AA$6&amp;" "&amp;$AB$7&amp;" is more than "&amp;$C49&amp;""&amp;CHAR(10),""))</f>
        <v/>
      </c>
      <c r="AK52" s="440"/>
    </row>
    <row r="53" spans="1:37" ht="37.15" customHeight="1" x14ac:dyDescent="0.45">
      <c r="A53" s="486"/>
      <c r="B53" s="473"/>
      <c r="C53" s="39" t="s">
        <v>822</v>
      </c>
      <c r="D53" s="35" t="s">
        <v>682</v>
      </c>
      <c r="E53" s="1"/>
      <c r="F53" s="1"/>
      <c r="G53" s="1"/>
      <c r="H53" s="1"/>
      <c r="I53" s="1"/>
      <c r="J53" s="1"/>
      <c r="K53" s="1"/>
      <c r="L53" s="1"/>
      <c r="M53" s="2"/>
      <c r="N53" s="2"/>
      <c r="O53" s="2"/>
      <c r="P53" s="2"/>
      <c r="Q53" s="2"/>
      <c r="R53" s="2"/>
      <c r="S53" s="2"/>
      <c r="T53" s="2"/>
      <c r="U53" s="2"/>
      <c r="V53" s="2"/>
      <c r="W53" s="2"/>
      <c r="X53" s="2"/>
      <c r="Y53" s="2"/>
      <c r="Z53" s="2"/>
      <c r="AA53" s="2"/>
      <c r="AB53" s="2"/>
      <c r="AC53" s="1"/>
      <c r="AD53" s="1"/>
      <c r="AE53" s="1"/>
      <c r="AF53" s="1"/>
      <c r="AG53" s="1"/>
      <c r="AH53" s="1"/>
      <c r="AI53" s="6">
        <f t="shared" si="6"/>
        <v>0</v>
      </c>
      <c r="AJ53" s="204" t="str">
        <f>CONCATENATE(IF(G53&gt;G52," * "&amp;$C53&amp;" For age "&amp;$E$6&amp;" "&amp;$E$7&amp;" is more than "&amp;$C52&amp;""&amp;CHAR(10),""),IF(H53&gt;H52," * "&amp;$C53&amp;" For age "&amp;$E$6&amp;" "&amp;$F$7&amp;" is more than "&amp;$C52&amp;""&amp;CHAR(10),""),IF(I53&gt;I52," * "&amp;$C53&amp;" For age "&amp;$G$6&amp;" "&amp;$G$7&amp;" is more than "&amp;$C52&amp;""&amp;CHAR(10),""),IF(J53&gt;J52," * "&amp;$C53&amp;" For age "&amp;$G$6&amp;" "&amp;$H$7&amp;" is more than "&amp;$C52&amp;""&amp;CHAR(10),""),IF(K53&gt;K52," * "&amp;$C53&amp;" For age "&amp;$I$6&amp;" "&amp;$I$7&amp;" is more than "&amp;$C52&amp;""&amp;CHAR(10),""),IF(L53&gt;L52," * "&amp;$C53&amp;" For age "&amp;$I$6&amp;" "&amp;$J$7&amp;" is more than "&amp;$C52&amp;""&amp;CHAR(10),""),IF(M53&gt;M52," * "&amp;$C53&amp;" For age "&amp;$K$6&amp;" "&amp;$K$7&amp;" is more than "&amp;$C52&amp;""&amp;CHAR(10),""),IF(N53&gt;N52," * "&amp;$C53&amp;" For age "&amp;$K$6&amp;" "&amp;$L$7&amp;" is more than "&amp;$C52&amp;""&amp;CHAR(10),""),IF(O53&gt;O52," * "&amp;$C53&amp;" For age "&amp;$M$6&amp;" "&amp;$M$7&amp;" is more than "&amp;$C52&amp;""&amp;CHAR(10),""),IF(P53&gt;P52," * "&amp;$C53&amp;" For age "&amp;$M$6&amp;" "&amp;$N$7&amp;" is more than "&amp;$C52&amp;""&amp;CHAR(10),""),IF(Q53&gt;Q52," * "&amp;$C53&amp;" For age "&amp;$O$6&amp;" "&amp;$O$7&amp;" is more than "&amp;$C52&amp;""&amp;CHAR(10),""),IF(R53&gt;R52," * "&amp;$C53&amp;" For age "&amp;$O$6&amp;" "&amp;$P$7&amp;" is more than "&amp;$C52&amp;""&amp;CHAR(10),""),IF(S53&gt;S52," * "&amp;$C53&amp;" For age "&amp;$Q$6&amp;" "&amp;$Q$7&amp;" is more than "&amp;$C52&amp;""&amp;CHAR(10),""),IF(T53&gt;T52," * "&amp;$C53&amp;" For age "&amp;$Q$6&amp;" "&amp;$R$7&amp;" is more than "&amp;$C52&amp;""&amp;CHAR(10),""),IF(U53&gt;U52," * "&amp;$C53&amp;" For age "&amp;$S$6&amp;" "&amp;$S$7&amp;" is more than "&amp;$C52&amp;""&amp;CHAR(10),""),IF(V53&gt;V52," * "&amp;$C53&amp;" For age "&amp;$S$6&amp;" "&amp;$T$7&amp;" is more than "&amp;$C52&amp;""&amp;CHAR(10),""),IF(W53&gt;W52," * "&amp;$C53&amp;" For age "&amp;$U$6&amp;" "&amp;$U$7&amp;" is more than "&amp;$C52&amp;""&amp;CHAR(10),""),IF(X53&gt;X52," * "&amp;$C53&amp;" For age "&amp;$U$6&amp;" "&amp;$V$7&amp;" is more than "&amp;$C52&amp;""&amp;CHAR(10),""),IF(Y53&gt;Y52," * "&amp;$C53&amp;" For age "&amp;$W$6&amp;" "&amp;$W$7&amp;" is more than "&amp;$C52&amp;""&amp;CHAR(10),""),IF(Z53&gt;Z52," * "&amp;$C53&amp;" For age "&amp;$W$6&amp;" "&amp;$X$7&amp;" is more than "&amp;$C52&amp;""&amp;CHAR(10),""),IF(AA53&gt;AA52," * "&amp;$C53&amp;" For age "&amp;$Y$6&amp;" "&amp;$Y$7&amp;" is more than "&amp;$C52&amp;""&amp;CHAR(10),""),IF(AB53&gt;AB52," * "&amp;$C53&amp;" For age "&amp;$Y$6&amp;" "&amp;$Z$7&amp;" is more than "&amp;$C52&amp;""&amp;CHAR(10),""),IF(AC53&gt;AC52," * "&amp;$C53&amp;" For age "&amp;$AA$6&amp;" "&amp;$AA$7&amp;" is more than "&amp;$C52&amp;""&amp;CHAR(10),""),IF(AD53&gt;AD52," * "&amp;$C53&amp;" For age "&amp;$AA$6&amp;" "&amp;$AB$7&amp;" is more than "&amp;$C52&amp;""&amp;CHAR(10),""))</f>
        <v/>
      </c>
      <c r="AK53" s="440"/>
    </row>
    <row r="54" spans="1:37" ht="37.15" customHeight="1" thickBot="1" x14ac:dyDescent="0.5">
      <c r="A54" s="486"/>
      <c r="B54" s="473"/>
      <c r="C54" s="39" t="s">
        <v>823</v>
      </c>
      <c r="D54" s="35" t="s">
        <v>683</v>
      </c>
      <c r="E54" s="1"/>
      <c r="F54" s="1"/>
      <c r="G54" s="1"/>
      <c r="H54" s="1"/>
      <c r="I54" s="1"/>
      <c r="J54" s="1"/>
      <c r="K54" s="1"/>
      <c r="L54" s="1"/>
      <c r="M54" s="28"/>
      <c r="N54" s="28"/>
      <c r="O54" s="28"/>
      <c r="P54" s="28"/>
      <c r="Q54" s="28"/>
      <c r="R54" s="28"/>
      <c r="S54" s="28"/>
      <c r="T54" s="28"/>
      <c r="U54" s="28"/>
      <c r="V54" s="28"/>
      <c r="W54" s="28"/>
      <c r="X54" s="28"/>
      <c r="Y54" s="28"/>
      <c r="Z54" s="28"/>
      <c r="AA54" s="28"/>
      <c r="AB54" s="28"/>
      <c r="AC54" s="27"/>
      <c r="AD54" s="27"/>
      <c r="AE54" s="27"/>
      <c r="AF54" s="27"/>
      <c r="AG54" s="27"/>
      <c r="AH54" s="27"/>
      <c r="AI54" s="29">
        <f t="shared" si="6"/>
        <v>0</v>
      </c>
      <c r="AJ54" s="30" t="str">
        <f>CONCATENATE(IF(G54&gt;G49," * "&amp;$C54&amp;" For age "&amp;$E$6&amp;" "&amp;$E$7&amp;" is more than "&amp;$C49&amp;""&amp;CHAR(10),""),IF(H54&gt;H49," * "&amp;$C54&amp;" For age "&amp;$E$6&amp;" "&amp;$F$7&amp;" is more than "&amp;$C49&amp;""&amp;CHAR(10),""),IF(I54&gt;I49," * "&amp;$C54&amp;" For age "&amp;$G$6&amp;" "&amp;$G$7&amp;" is more than "&amp;$C49&amp;""&amp;CHAR(10),""),IF(J54&gt;J49," * "&amp;$C54&amp;" For age "&amp;$G$6&amp;" "&amp;$H$7&amp;" is more than "&amp;$C49&amp;""&amp;CHAR(10),""),IF(K54&gt;K49," * "&amp;$C54&amp;" For age "&amp;$I$6&amp;" "&amp;$I$7&amp;" is more than "&amp;$C49&amp;""&amp;CHAR(10),""),IF(L54&gt;L49," * "&amp;$C54&amp;" For age "&amp;$I$6&amp;" "&amp;$J$7&amp;" is more than "&amp;$C49&amp;""&amp;CHAR(10),""),IF(M54&gt;M49," * "&amp;$C54&amp;" For age "&amp;$K$6&amp;" "&amp;$K$7&amp;" is more than "&amp;$C49&amp;""&amp;CHAR(10),""),IF(N54&gt;N49," * "&amp;$C54&amp;" For age "&amp;$K$6&amp;" "&amp;$L$7&amp;" is more than "&amp;$C49&amp;""&amp;CHAR(10),""),IF(O54&gt;O49," * "&amp;$C54&amp;" For age "&amp;$M$6&amp;" "&amp;$M$7&amp;" is more than "&amp;$C49&amp;""&amp;CHAR(10),""),IF(P54&gt;P49," * "&amp;$C54&amp;" For age "&amp;$M$6&amp;" "&amp;$N$7&amp;" is more than "&amp;$C49&amp;""&amp;CHAR(10),""),IF(Q54&gt;Q49," * "&amp;$C54&amp;" For age "&amp;$O$6&amp;" "&amp;$O$7&amp;" is more than "&amp;$C49&amp;""&amp;CHAR(10),""),IF(R54&gt;R49," * "&amp;$C54&amp;" For age "&amp;$O$6&amp;" "&amp;$P$7&amp;" is more than "&amp;$C49&amp;""&amp;CHAR(10),""),IF(S54&gt;S49," * "&amp;$C54&amp;" For age "&amp;$Q$6&amp;" "&amp;$Q$7&amp;" is more than "&amp;$C49&amp;""&amp;CHAR(10),""),IF(T54&gt;T49," * "&amp;$C54&amp;" For age "&amp;$Q$6&amp;" "&amp;$R$7&amp;" is more than "&amp;$C49&amp;""&amp;CHAR(10),""),IF(U54&gt;U49," * "&amp;$C54&amp;" For age "&amp;$S$6&amp;" "&amp;$S$7&amp;" is more than "&amp;$C49&amp;""&amp;CHAR(10),""),IF(V54&gt;V49," * "&amp;$C54&amp;" For age "&amp;$S$6&amp;" "&amp;$T$7&amp;" is more than "&amp;$C49&amp;""&amp;CHAR(10),""),IF(W54&gt;W49," * "&amp;$C54&amp;" For age "&amp;$U$6&amp;" "&amp;$U$7&amp;" is more than "&amp;$C49&amp;""&amp;CHAR(10),""),IF(X54&gt;X49," * "&amp;$C54&amp;" For age "&amp;$U$6&amp;" "&amp;$V$7&amp;" is more than "&amp;$C49&amp;""&amp;CHAR(10),""),IF(Y54&gt;Y49," * "&amp;$C54&amp;" For age "&amp;$W$6&amp;" "&amp;$W$7&amp;" is more than "&amp;$C49&amp;""&amp;CHAR(10),""),IF(Z54&gt;Z49," * "&amp;$C54&amp;" For age "&amp;$W$6&amp;" "&amp;$X$7&amp;" is more than "&amp;$C49&amp;""&amp;CHAR(10),""),IF(AA54&gt;AA49," * "&amp;$C54&amp;" For age "&amp;$Y$6&amp;" "&amp;$Y$7&amp;" is more than "&amp;$C49&amp;""&amp;CHAR(10),""),IF(AB54&gt;AB49," * "&amp;$C54&amp;" For age "&amp;$Y$6&amp;" "&amp;$Z$7&amp;" is more than "&amp;$C49&amp;""&amp;CHAR(10),""),IF(AC54&gt;AC49," * "&amp;$C54&amp;" For age "&amp;$AA$6&amp;" "&amp;$AA$7&amp;" is more than "&amp;$C49&amp;""&amp;CHAR(10),""),IF(AD54&gt;AD49," * "&amp;$C54&amp;" For age "&amp;$AA$6&amp;" "&amp;$AB$7&amp;" is more than "&amp;$C49&amp;""&amp;CHAR(10),""))</f>
        <v/>
      </c>
      <c r="AK54" s="440"/>
    </row>
    <row r="55" spans="1:37" ht="37.15" customHeight="1" thickBot="1" x14ac:dyDescent="0.5">
      <c r="A55" s="486"/>
      <c r="B55" s="473" t="s">
        <v>933</v>
      </c>
      <c r="C55" s="39" t="s">
        <v>498</v>
      </c>
      <c r="D55" s="35" t="s">
        <v>684</v>
      </c>
      <c r="E55" s="8"/>
      <c r="F55" s="8"/>
      <c r="G55" s="8"/>
      <c r="H55" s="8"/>
      <c r="I55" s="8"/>
      <c r="J55" s="8"/>
      <c r="K55" s="8"/>
      <c r="L55" s="8"/>
      <c r="M55" s="24"/>
      <c r="N55" s="24"/>
      <c r="O55" s="24"/>
      <c r="P55" s="24"/>
      <c r="Q55" s="24"/>
      <c r="R55" s="24"/>
      <c r="S55" s="24"/>
      <c r="T55" s="24"/>
      <c r="U55" s="24"/>
      <c r="V55" s="24"/>
      <c r="W55" s="24"/>
      <c r="X55" s="24"/>
      <c r="Y55" s="24"/>
      <c r="Z55" s="24"/>
      <c r="AA55" s="24"/>
      <c r="AB55" s="24"/>
      <c r="AC55" s="23"/>
      <c r="AD55" s="23"/>
      <c r="AE55" s="23"/>
      <c r="AF55" s="23"/>
      <c r="AG55" s="23"/>
      <c r="AH55" s="23"/>
      <c r="AI55" s="25">
        <f t="shared" si="6"/>
        <v>0</v>
      </c>
      <c r="AJ55" s="30" t="str">
        <f>CONCATENATE(IF((E55+E56+E57)&lt;&gt;E49," * "&amp;$C55&amp;" plus "&amp;$C56&amp;" plus "&amp;$C57&amp;" For age "&amp;$E$6&amp;" "&amp;$E$7&amp;" is more than "&amp;$C49&amp;""&amp;CHAR(10),""),IF((F55+F56+F57)&lt;&gt;F49," * "&amp;$C55&amp;" plus "&amp;$C56&amp;" plus "&amp;$C57&amp;" For age "&amp;$E$6&amp;" "&amp;$F$7&amp;" is more than "&amp;$C49&amp;""&amp;CHAR(10),""),IF((G55+G56+G57)&lt;&gt;G49," * "&amp;$C55&amp;" plus "&amp;$C56&amp;" plus "&amp;$C57&amp;" For age "&amp;$G$6&amp;" "&amp;$G$7&amp;" is more than "&amp;$C49&amp;""&amp;CHAR(10),""),IF((H55+H56+H57)&lt;&gt;H49," * "&amp;$C55&amp;" plus "&amp;$C56&amp;" plus "&amp;$C57&amp;" For age "&amp;$G$6&amp;" "&amp;$H$7&amp;" is more than "&amp;$C49&amp;""&amp;CHAR(10),""),IF((I55+I56+I57)&lt;&gt;I49," * "&amp;$C55&amp;" plus "&amp;$C56&amp;" plus "&amp;$C57&amp;" For age "&amp;$I$6&amp;" "&amp;$I$7&amp;" is more than "&amp;$C49&amp;""&amp;CHAR(10),""),IF((J55+J56+J57)&lt;&gt;J49," * "&amp;$C55&amp;" plus "&amp;$C56&amp;" plus "&amp;$C57&amp;" For age "&amp;$I$6&amp;" "&amp;$J$7&amp;" is more than "&amp;$C49&amp;""&amp;CHAR(10),""),IF((K55+K56+K57)&lt;&gt;K49," * "&amp;$C55&amp;" plus "&amp;$C56&amp;" plus "&amp;$C57&amp;" For age "&amp;$K$6&amp;" "&amp;$K$7&amp;" is more than "&amp;$C49&amp;""&amp;CHAR(10),""),IF((L55+L56+L57)&lt;&gt;L49," * "&amp;$C55&amp;" plus "&amp;$C56&amp;" plus "&amp;$C57&amp;" For age "&amp;$K$6&amp;" "&amp;$L$7&amp;" is more than "&amp;$C49&amp;""&amp;CHAR(10),""),IF((M55+M56+M57)&lt;&gt;M49," * "&amp;$C55&amp;" plus "&amp;$C56&amp;" plus "&amp;$C57&amp;" For age "&amp;$M$6&amp;" "&amp;$M$7&amp;" is more than "&amp;$C49&amp;""&amp;CHAR(10),""),IF((N55+N56+N57)&lt;&gt;N49," * "&amp;$C55&amp;" plus "&amp;$C56&amp;" plus "&amp;$C57&amp;" For age "&amp;$M$6&amp;" "&amp;$N$7&amp;" is more than "&amp;$C49&amp;""&amp;CHAR(10),""),IF((O55+O56+O57)&lt;&gt;O49," * "&amp;$C55&amp;" plus "&amp;$C56&amp;" plus "&amp;$C57&amp;" For age "&amp;$O$6&amp;" "&amp;$O$7&amp;" is more than "&amp;$C49&amp;""&amp;CHAR(10),""),IF((P55+P56+P57)&lt;&gt;P49," * "&amp;$C55&amp;" plus "&amp;$C56&amp;" plus "&amp;$C57&amp;" For age "&amp;$O$6&amp;" "&amp;$P$7&amp;" is more than "&amp;$C49&amp;""&amp;CHAR(10),""),IF((Q55+Q56+Q57)&lt;&gt;Q49," * "&amp;$C55&amp;" plus "&amp;$C56&amp;" plus "&amp;$C57&amp;" For age "&amp;$Q$6&amp;" "&amp;$Q$7&amp;" is more than "&amp;$C49&amp;""&amp;CHAR(10),""),IF((R55+R56+R57)&lt;&gt;R49," * "&amp;$C55&amp;" plus "&amp;$C56&amp;" plus "&amp;$C57&amp;" For age "&amp;$Q$6&amp;" "&amp;$R$7&amp;" is more than "&amp;$C49&amp;""&amp;CHAR(10),""),IF((S55+S56+S57)&lt;&gt;S49," * "&amp;$C55&amp;" plus "&amp;$C56&amp;" plus "&amp;$C57&amp;" For age "&amp;$S$6&amp;" "&amp;$S$7&amp;" is more than "&amp;$C49&amp;""&amp;CHAR(10),""),IF((T55+T56+T57)&lt;&gt;T49," * "&amp;$C55&amp;" plus "&amp;$C56&amp;" plus "&amp;$C57&amp;" For age "&amp;$S$6&amp;" "&amp;$T$7&amp;" is more than "&amp;$C49&amp;""&amp;CHAR(10),""),IF((U55+U56+U57)&lt;&gt;U49," * "&amp;$C55&amp;" plus "&amp;$C56&amp;" plus "&amp;$C57&amp;" For age "&amp;$U$6&amp;" "&amp;$U$7&amp;" is more than "&amp;$C49&amp;""&amp;CHAR(10),""),IF((V55+V56+V57)&lt;&gt;V49," * "&amp;$C55&amp;" plus "&amp;$C56&amp;" plus "&amp;$C57&amp;" For age "&amp;$U$6&amp;" "&amp;$V$7&amp;" is more than "&amp;$C49&amp;""&amp;CHAR(10),""),IF((W55+W56+W57)&lt;&gt;W49," * "&amp;$C55&amp;" plus "&amp;$C56&amp;" plus "&amp;$C57&amp;" For age "&amp;$W$6&amp;" "&amp;$W$7&amp;" is more than "&amp;$C49&amp;""&amp;CHAR(10),""),IF((X55+X56+X57)&lt;&gt;X49," * "&amp;$C55&amp;" plus "&amp;$C56&amp;" plus "&amp;$C57&amp;" For age "&amp;$W$6&amp;" "&amp;$X$7&amp;" is more than "&amp;$C49&amp;""&amp;CHAR(10),""),IF((Y55+Y56+Y57)&lt;&gt;Y49," * "&amp;$C55&amp;" plus "&amp;$C56&amp;" plus "&amp;$C57&amp;" For age "&amp;$Y$6&amp;" "&amp;$Y$7&amp;" is more than "&amp;$C49&amp;""&amp;CHAR(10),""),IF((Z55+Z56+Z57)&lt;&gt;Z49," * "&amp;$C55&amp;" plus "&amp;$C56&amp;" plus "&amp;$C57&amp;" For age "&amp;$Y$6&amp;" "&amp;$Z$7&amp;" is more than "&amp;$C49&amp;""&amp;CHAR(10),""),IF((AA55+AA56+AA57)&lt;&gt;AA49," * "&amp;$C55&amp;" plus "&amp;$C56&amp;" plus "&amp;$C57&amp;" For age "&amp;$AA$6&amp;" "&amp;$AA$7&amp;" is more than "&amp;$C49&amp;""&amp;CHAR(10),""),IF((AB55+AB56+AB57)&lt;&gt;AB49," * "&amp;$C55&amp;" plus "&amp;$C56&amp;" plus "&amp;$C57&amp;" For age "&amp;$AA$6&amp;" "&amp;$AB$7&amp;" is more than "&amp;$C49&amp;""&amp;CHAR(10),""))</f>
        <v/>
      </c>
      <c r="AK55" s="440"/>
    </row>
    <row r="56" spans="1:37" ht="37.15" customHeight="1" x14ac:dyDescent="0.45">
      <c r="A56" s="486"/>
      <c r="B56" s="473"/>
      <c r="C56" s="39" t="s">
        <v>499</v>
      </c>
      <c r="D56" s="35" t="s">
        <v>685</v>
      </c>
      <c r="E56" s="23"/>
      <c r="F56" s="23"/>
      <c r="G56" s="23"/>
      <c r="H56" s="23"/>
      <c r="I56" s="23"/>
      <c r="J56" s="23"/>
      <c r="K56" s="23"/>
      <c r="L56" s="23"/>
      <c r="M56" s="2"/>
      <c r="N56" s="2"/>
      <c r="O56" s="2"/>
      <c r="P56" s="2"/>
      <c r="Q56" s="2"/>
      <c r="R56" s="2"/>
      <c r="S56" s="2"/>
      <c r="T56" s="2"/>
      <c r="U56" s="2"/>
      <c r="V56" s="2"/>
      <c r="W56" s="2"/>
      <c r="X56" s="2"/>
      <c r="Y56" s="2"/>
      <c r="Z56" s="2"/>
      <c r="AA56" s="2"/>
      <c r="AB56" s="2"/>
      <c r="AC56" s="1"/>
      <c r="AD56" s="1"/>
      <c r="AE56" s="1"/>
      <c r="AF56" s="1"/>
      <c r="AG56" s="1"/>
      <c r="AH56" s="1"/>
      <c r="AI56" s="6">
        <f t="shared" si="6"/>
        <v>0</v>
      </c>
      <c r="AJ56" s="31"/>
      <c r="AK56" s="440"/>
    </row>
    <row r="57" spans="1:37" ht="37.15" customHeight="1" thickBot="1" x14ac:dyDescent="0.5">
      <c r="A57" s="487"/>
      <c r="B57" s="473"/>
      <c r="C57" s="39" t="s">
        <v>500</v>
      </c>
      <c r="D57" s="35" t="s">
        <v>686</v>
      </c>
      <c r="E57" s="1"/>
      <c r="F57" s="1"/>
      <c r="G57" s="1"/>
      <c r="H57" s="1"/>
      <c r="I57" s="1"/>
      <c r="J57" s="1"/>
      <c r="K57" s="1"/>
      <c r="L57" s="1"/>
      <c r="M57" s="9"/>
      <c r="N57" s="9"/>
      <c r="O57" s="9"/>
      <c r="P57" s="9"/>
      <c r="Q57" s="9"/>
      <c r="R57" s="9"/>
      <c r="S57" s="9"/>
      <c r="T57" s="9"/>
      <c r="U57" s="9"/>
      <c r="V57" s="9"/>
      <c r="W57" s="9"/>
      <c r="X57" s="9"/>
      <c r="Y57" s="9"/>
      <c r="Z57" s="9"/>
      <c r="AA57" s="9"/>
      <c r="AB57" s="9"/>
      <c r="AC57" s="8"/>
      <c r="AD57" s="8"/>
      <c r="AE57" s="8"/>
      <c r="AF57" s="8"/>
      <c r="AG57" s="8"/>
      <c r="AH57" s="8"/>
      <c r="AI57" s="10">
        <f t="shared" si="6"/>
        <v>0</v>
      </c>
      <c r="AJ57" s="31"/>
      <c r="AK57" s="440"/>
    </row>
    <row r="58" spans="1:37" ht="37.15" customHeight="1" x14ac:dyDescent="0.45">
      <c r="A58" s="485" t="s">
        <v>512</v>
      </c>
      <c r="B58" s="488" t="s">
        <v>915</v>
      </c>
      <c r="C58" s="5" t="s">
        <v>449</v>
      </c>
      <c r="D58" s="35" t="s">
        <v>687</v>
      </c>
      <c r="E58" s="1"/>
      <c r="F58" s="1"/>
      <c r="G58" s="1"/>
      <c r="H58" s="1"/>
      <c r="I58" s="1"/>
      <c r="J58" s="1"/>
      <c r="K58" s="1"/>
      <c r="L58" s="1"/>
      <c r="M58" s="21"/>
      <c r="N58" s="21"/>
      <c r="O58" s="21"/>
      <c r="P58" s="21"/>
      <c r="Q58" s="21"/>
      <c r="R58" s="21"/>
      <c r="S58" s="21"/>
      <c r="T58" s="21"/>
      <c r="U58" s="21"/>
      <c r="V58" s="21"/>
      <c r="W58" s="21"/>
      <c r="X58" s="21"/>
      <c r="Y58" s="21"/>
      <c r="Z58" s="21"/>
      <c r="AA58" s="21"/>
      <c r="AB58" s="21"/>
      <c r="AC58" s="20"/>
      <c r="AD58" s="20"/>
      <c r="AE58" s="20"/>
      <c r="AF58" s="20"/>
      <c r="AG58" s="20"/>
      <c r="AH58" s="20"/>
      <c r="AI58" s="22">
        <f t="shared" si="6"/>
        <v>0</v>
      </c>
      <c r="AJ58" s="31"/>
      <c r="AK58" s="440"/>
    </row>
    <row r="59" spans="1:37" ht="37.15" customHeight="1" x14ac:dyDescent="0.45">
      <c r="A59" s="486"/>
      <c r="B59" s="489"/>
      <c r="C59" s="5" t="s">
        <v>450</v>
      </c>
      <c r="D59" s="35" t="s">
        <v>688</v>
      </c>
      <c r="E59" s="1"/>
      <c r="F59" s="1"/>
      <c r="G59" s="1"/>
      <c r="H59" s="1"/>
      <c r="I59" s="1"/>
      <c r="J59" s="1"/>
      <c r="K59" s="1"/>
      <c r="L59" s="1"/>
      <c r="M59" s="2"/>
      <c r="N59" s="2"/>
      <c r="O59" s="2"/>
      <c r="P59" s="2"/>
      <c r="Q59" s="2"/>
      <c r="R59" s="2"/>
      <c r="S59" s="2"/>
      <c r="T59" s="2"/>
      <c r="U59" s="2"/>
      <c r="V59" s="2"/>
      <c r="W59" s="2"/>
      <c r="X59" s="2"/>
      <c r="Y59" s="2"/>
      <c r="Z59" s="2"/>
      <c r="AA59" s="2"/>
      <c r="AB59" s="2"/>
      <c r="AC59" s="1"/>
      <c r="AD59" s="1"/>
      <c r="AE59" s="1"/>
      <c r="AF59" s="1"/>
      <c r="AG59" s="1"/>
      <c r="AH59" s="1"/>
      <c r="AI59" s="6">
        <f t="shared" si="6"/>
        <v>0</v>
      </c>
      <c r="AJ59" s="31"/>
      <c r="AK59" s="440"/>
    </row>
    <row r="60" spans="1:37" ht="37.15" customHeight="1" x14ac:dyDescent="0.45">
      <c r="A60" s="486"/>
      <c r="B60" s="489"/>
      <c r="C60" s="5" t="s">
        <v>451</v>
      </c>
      <c r="D60" s="35" t="s">
        <v>689</v>
      </c>
      <c r="E60" s="1"/>
      <c r="F60" s="1"/>
      <c r="G60" s="1"/>
      <c r="H60" s="1"/>
      <c r="I60" s="1"/>
      <c r="J60" s="1"/>
      <c r="K60" s="1"/>
      <c r="L60" s="1"/>
      <c r="M60" s="2"/>
      <c r="N60" s="2"/>
      <c r="O60" s="2"/>
      <c r="P60" s="2"/>
      <c r="Q60" s="2"/>
      <c r="R60" s="2"/>
      <c r="S60" s="2"/>
      <c r="T60" s="2"/>
      <c r="U60" s="2"/>
      <c r="V60" s="2"/>
      <c r="W60" s="2"/>
      <c r="X60" s="2"/>
      <c r="Y60" s="2"/>
      <c r="Z60" s="2"/>
      <c r="AA60" s="2"/>
      <c r="AB60" s="2"/>
      <c r="AC60" s="1"/>
      <c r="AD60" s="1"/>
      <c r="AE60" s="1"/>
      <c r="AF60" s="1"/>
      <c r="AG60" s="1"/>
      <c r="AH60" s="1"/>
      <c r="AI60" s="6">
        <f t="shared" si="6"/>
        <v>0</v>
      </c>
      <c r="AJ60" s="31"/>
      <c r="AK60" s="440"/>
    </row>
    <row r="61" spans="1:37" ht="37.15" customHeight="1" x14ac:dyDescent="0.45">
      <c r="A61" s="486"/>
      <c r="B61" s="489"/>
      <c r="C61" s="5" t="s">
        <v>452</v>
      </c>
      <c r="D61" s="35" t="s">
        <v>690</v>
      </c>
      <c r="E61" s="1"/>
      <c r="F61" s="1"/>
      <c r="G61" s="1"/>
      <c r="H61" s="1"/>
      <c r="I61" s="1"/>
      <c r="J61" s="1"/>
      <c r="K61" s="1"/>
      <c r="L61" s="1"/>
      <c r="M61" s="2"/>
      <c r="N61" s="2"/>
      <c r="O61" s="2"/>
      <c r="P61" s="2"/>
      <c r="Q61" s="2"/>
      <c r="R61" s="2"/>
      <c r="S61" s="2"/>
      <c r="T61" s="2"/>
      <c r="U61" s="2"/>
      <c r="V61" s="2"/>
      <c r="W61" s="2"/>
      <c r="X61" s="2"/>
      <c r="Y61" s="2"/>
      <c r="Z61" s="2"/>
      <c r="AA61" s="2"/>
      <c r="AB61" s="2"/>
      <c r="AC61" s="1"/>
      <c r="AD61" s="1"/>
      <c r="AE61" s="1"/>
      <c r="AF61" s="1"/>
      <c r="AG61" s="1"/>
      <c r="AH61" s="1"/>
      <c r="AI61" s="6">
        <f t="shared" si="6"/>
        <v>0</v>
      </c>
      <c r="AJ61" s="31"/>
      <c r="AK61" s="440"/>
    </row>
    <row r="62" spans="1:37" ht="37.15" customHeight="1" x14ac:dyDescent="0.45">
      <c r="A62" s="486"/>
      <c r="B62" s="489"/>
      <c r="C62" s="5" t="s">
        <v>453</v>
      </c>
      <c r="D62" s="35" t="s">
        <v>691</v>
      </c>
      <c r="E62" s="1"/>
      <c r="F62" s="1"/>
      <c r="G62" s="1"/>
      <c r="H62" s="1"/>
      <c r="I62" s="1"/>
      <c r="J62" s="1"/>
      <c r="K62" s="1"/>
      <c r="L62" s="1"/>
      <c r="M62" s="2"/>
      <c r="N62" s="2"/>
      <c r="O62" s="2"/>
      <c r="P62" s="2"/>
      <c r="Q62" s="2"/>
      <c r="R62" s="2"/>
      <c r="S62" s="2"/>
      <c r="T62" s="2"/>
      <c r="U62" s="2"/>
      <c r="V62" s="2"/>
      <c r="W62" s="2"/>
      <c r="X62" s="2"/>
      <c r="Y62" s="2"/>
      <c r="Z62" s="2"/>
      <c r="AA62" s="2"/>
      <c r="AB62" s="2"/>
      <c r="AC62" s="1"/>
      <c r="AD62" s="1"/>
      <c r="AE62" s="1"/>
      <c r="AF62" s="1"/>
      <c r="AG62" s="1"/>
      <c r="AH62" s="1"/>
      <c r="AI62" s="6">
        <f t="shared" si="6"/>
        <v>0</v>
      </c>
      <c r="AJ62" s="31"/>
      <c r="AK62" s="440"/>
    </row>
    <row r="63" spans="1:37" ht="37.15" customHeight="1" thickBot="1" x14ac:dyDescent="0.5">
      <c r="A63" s="486"/>
      <c r="B63" s="489"/>
      <c r="C63" s="5" t="s">
        <v>454</v>
      </c>
      <c r="D63" s="35" t="s">
        <v>692</v>
      </c>
      <c r="E63" s="8"/>
      <c r="F63" s="8"/>
      <c r="G63" s="8"/>
      <c r="H63" s="8"/>
      <c r="I63" s="8"/>
      <c r="J63" s="8"/>
      <c r="K63" s="8"/>
      <c r="L63" s="8"/>
      <c r="M63" s="2"/>
      <c r="N63" s="2"/>
      <c r="O63" s="2"/>
      <c r="P63" s="2"/>
      <c r="Q63" s="2"/>
      <c r="R63" s="2"/>
      <c r="S63" s="2"/>
      <c r="T63" s="2"/>
      <c r="U63" s="2"/>
      <c r="V63" s="2"/>
      <c r="W63" s="2"/>
      <c r="X63" s="2"/>
      <c r="Y63" s="2"/>
      <c r="Z63" s="2"/>
      <c r="AA63" s="2"/>
      <c r="AB63" s="2"/>
      <c r="AC63" s="1"/>
      <c r="AD63" s="1"/>
      <c r="AE63" s="1"/>
      <c r="AF63" s="1"/>
      <c r="AG63" s="1"/>
      <c r="AH63" s="1"/>
      <c r="AI63" s="6">
        <f t="shared" si="6"/>
        <v>0</v>
      </c>
      <c r="AJ63" s="32"/>
      <c r="AK63" s="440"/>
    </row>
    <row r="64" spans="1:37" ht="37.15" customHeight="1" x14ac:dyDescent="0.45">
      <c r="A64" s="486"/>
      <c r="B64" s="489"/>
      <c r="C64" s="5" t="s">
        <v>455</v>
      </c>
      <c r="D64" s="35" t="s">
        <v>693</v>
      </c>
      <c r="M64" s="2"/>
      <c r="N64" s="2"/>
      <c r="O64" s="2"/>
      <c r="P64" s="2"/>
      <c r="Q64" s="2"/>
      <c r="R64" s="2"/>
      <c r="S64" s="2"/>
      <c r="T64" s="2"/>
      <c r="U64" s="2"/>
      <c r="V64" s="2"/>
      <c r="W64" s="2"/>
      <c r="X64" s="2"/>
      <c r="Y64" s="2"/>
      <c r="Z64" s="2"/>
      <c r="AA64" s="2"/>
      <c r="AB64" s="2"/>
      <c r="AC64" s="1"/>
      <c r="AD64" s="1"/>
      <c r="AE64" s="1"/>
      <c r="AF64" s="1"/>
      <c r="AG64" s="1"/>
      <c r="AH64" s="1"/>
      <c r="AI64" s="6">
        <f t="shared" si="6"/>
        <v>0</v>
      </c>
      <c r="AK64" s="440"/>
    </row>
    <row r="65" spans="1:37" ht="37.15" customHeight="1" x14ac:dyDescent="0.45">
      <c r="A65" s="486"/>
      <c r="B65" s="489"/>
      <c r="C65" s="5" t="s">
        <v>456</v>
      </c>
      <c r="D65" s="35" t="s">
        <v>694</v>
      </c>
      <c r="M65" s="2"/>
      <c r="N65" s="2"/>
      <c r="O65" s="2"/>
      <c r="P65" s="2"/>
      <c r="Q65" s="2"/>
      <c r="R65" s="2"/>
      <c r="S65" s="2"/>
      <c r="T65" s="2"/>
      <c r="U65" s="2"/>
      <c r="V65" s="2"/>
      <c r="W65" s="2"/>
      <c r="X65" s="2"/>
      <c r="Y65" s="2"/>
      <c r="Z65" s="2"/>
      <c r="AA65" s="2"/>
      <c r="AB65" s="2"/>
      <c r="AC65" s="1"/>
      <c r="AD65" s="1"/>
      <c r="AE65" s="1"/>
      <c r="AF65" s="1"/>
      <c r="AG65" s="1"/>
      <c r="AH65" s="1"/>
      <c r="AI65" s="6">
        <f t="shared" si="6"/>
        <v>0</v>
      </c>
      <c r="AK65" s="440"/>
    </row>
    <row r="66" spans="1:37" ht="37.15" customHeight="1" x14ac:dyDescent="0.45">
      <c r="A66" s="486"/>
      <c r="B66" s="489"/>
      <c r="C66" s="5" t="s">
        <v>457</v>
      </c>
      <c r="D66" s="35" t="s">
        <v>695</v>
      </c>
      <c r="M66" s="2"/>
      <c r="N66" s="2"/>
      <c r="O66" s="2"/>
      <c r="P66" s="2"/>
      <c r="Q66" s="2"/>
      <c r="R66" s="2"/>
      <c r="S66" s="2"/>
      <c r="T66" s="2"/>
      <c r="U66" s="2"/>
      <c r="V66" s="2"/>
      <c r="W66" s="2"/>
      <c r="X66" s="2"/>
      <c r="Y66" s="2"/>
      <c r="Z66" s="2"/>
      <c r="AA66" s="2"/>
      <c r="AB66" s="2"/>
      <c r="AC66" s="1"/>
      <c r="AD66" s="1"/>
      <c r="AE66" s="1"/>
      <c r="AF66" s="1"/>
      <c r="AG66" s="1"/>
      <c r="AH66" s="1"/>
      <c r="AI66" s="6">
        <f t="shared" si="6"/>
        <v>0</v>
      </c>
      <c r="AK66" s="440"/>
    </row>
    <row r="67" spans="1:37" ht="37.15" customHeight="1" x14ac:dyDescent="0.45">
      <c r="A67" s="486"/>
      <c r="B67" s="489"/>
      <c r="C67" s="5" t="s">
        <v>458</v>
      </c>
      <c r="D67" s="35" t="s">
        <v>696</v>
      </c>
      <c r="M67" s="2"/>
      <c r="N67" s="2"/>
      <c r="O67" s="2"/>
      <c r="P67" s="2"/>
      <c r="Q67" s="2"/>
      <c r="R67" s="2"/>
      <c r="S67" s="2"/>
      <c r="T67" s="2"/>
      <c r="U67" s="2"/>
      <c r="V67" s="2"/>
      <c r="W67" s="2"/>
      <c r="X67" s="2"/>
      <c r="Y67" s="2"/>
      <c r="Z67" s="2"/>
      <c r="AA67" s="2"/>
      <c r="AB67" s="2"/>
      <c r="AC67" s="1"/>
      <c r="AD67" s="1"/>
      <c r="AE67" s="1"/>
      <c r="AF67" s="1"/>
      <c r="AG67" s="1"/>
      <c r="AH67" s="1"/>
      <c r="AI67" s="6">
        <f t="shared" si="6"/>
        <v>0</v>
      </c>
      <c r="AK67" s="440"/>
    </row>
    <row r="68" spans="1:37" ht="37.15" customHeight="1" x14ac:dyDescent="0.45">
      <c r="A68" s="486"/>
      <c r="B68" s="489"/>
      <c r="C68" s="5" t="s">
        <v>34</v>
      </c>
      <c r="D68" s="35" t="s">
        <v>697</v>
      </c>
      <c r="M68" s="28"/>
      <c r="N68" s="28"/>
      <c r="O68" s="28"/>
      <c r="P68" s="28"/>
      <c r="Q68" s="28"/>
      <c r="R68" s="28"/>
      <c r="S68" s="28"/>
      <c r="T68" s="28"/>
      <c r="U68" s="28"/>
      <c r="V68" s="28"/>
      <c r="W68" s="28"/>
      <c r="X68" s="28"/>
      <c r="Y68" s="28"/>
      <c r="Z68" s="28"/>
      <c r="AA68" s="28"/>
      <c r="AB68" s="28"/>
      <c r="AC68" s="27"/>
      <c r="AD68" s="27"/>
      <c r="AE68" s="27"/>
      <c r="AF68" s="27"/>
      <c r="AG68" s="27"/>
      <c r="AH68" s="27"/>
      <c r="AI68" s="6">
        <f t="shared" si="6"/>
        <v>0</v>
      </c>
      <c r="AK68" s="440"/>
    </row>
    <row r="69" spans="1:37" ht="37.15" customHeight="1" thickBot="1" x14ac:dyDescent="0.5">
      <c r="A69" s="486"/>
      <c r="B69" s="491"/>
      <c r="C69" s="210" t="s">
        <v>858</v>
      </c>
      <c r="D69" s="35" t="s">
        <v>698</v>
      </c>
      <c r="M69" s="212">
        <f>SUM(M58:M68)</f>
        <v>0</v>
      </c>
      <c r="N69" s="212">
        <f t="shared" ref="N69" si="7">SUM(N58:N68)</f>
        <v>0</v>
      </c>
      <c r="O69" s="212">
        <f t="shared" ref="O69" si="8">SUM(O58:O68)</f>
        <v>0</v>
      </c>
      <c r="P69" s="212">
        <f t="shared" ref="P69" si="9">SUM(P58:P68)</f>
        <v>0</v>
      </c>
      <c r="Q69" s="212">
        <f t="shared" ref="Q69" si="10">SUM(Q58:Q68)</f>
        <v>0</v>
      </c>
      <c r="R69" s="212">
        <f t="shared" ref="R69" si="11">SUM(R58:R68)</f>
        <v>0</v>
      </c>
      <c r="S69" s="212">
        <f t="shared" ref="S69" si="12">SUM(S58:S68)</f>
        <v>0</v>
      </c>
      <c r="T69" s="212">
        <f t="shared" ref="T69" si="13">SUM(T58:T68)</f>
        <v>0</v>
      </c>
      <c r="U69" s="212">
        <f t="shared" ref="U69" si="14">SUM(U58:U68)</f>
        <v>0</v>
      </c>
      <c r="V69" s="212">
        <f t="shared" ref="V69" si="15">SUM(V58:V68)</f>
        <v>0</v>
      </c>
      <c r="W69" s="212">
        <f t="shared" ref="W69" si="16">SUM(W58:W68)</f>
        <v>0</v>
      </c>
      <c r="X69" s="212">
        <f t="shared" ref="X69" si="17">SUM(X58:X68)</f>
        <v>0</v>
      </c>
      <c r="Y69" s="212">
        <f t="shared" ref="Y69" si="18">SUM(Y58:Y68)</f>
        <v>0</v>
      </c>
      <c r="Z69" s="212">
        <f t="shared" ref="Z69" si="19">SUM(Z58:Z68)</f>
        <v>0</v>
      </c>
      <c r="AA69" s="212">
        <f t="shared" ref="AA69" si="20">SUM(AA58:AA68)</f>
        <v>0</v>
      </c>
      <c r="AB69" s="212">
        <f t="shared" ref="AB69" si="21">SUM(AB58:AB68)</f>
        <v>0</v>
      </c>
      <c r="AC69" s="209">
        <f t="shared" ref="AC69" si="22">SUM(AC58:AC68)</f>
        <v>0</v>
      </c>
      <c r="AD69" s="209">
        <f t="shared" ref="AD69" si="23">SUM(AD58:AD68)</f>
        <v>0</v>
      </c>
      <c r="AE69" s="209">
        <f t="shared" ref="AE69" si="24">SUM(AE58:AE68)</f>
        <v>0</v>
      </c>
      <c r="AF69" s="209">
        <f t="shared" ref="AF69" si="25">SUM(AF58:AF68)</f>
        <v>0</v>
      </c>
      <c r="AG69" s="209">
        <f t="shared" ref="AG69" si="26">SUM(AG58:AG68)</f>
        <v>0</v>
      </c>
      <c r="AH69" s="209">
        <f t="shared" ref="AH69" si="27">SUM(AH58:AH68)</f>
        <v>0</v>
      </c>
      <c r="AI69" s="29">
        <f t="shared" si="6"/>
        <v>0</v>
      </c>
      <c r="AJ69" t="str">
        <f>CONCATENATE(IF(G69&lt;&gt;G57," * "&amp;$C69&amp;" For age "&amp;$E$6&amp;" "&amp;$E$7&amp;" is not equal to "&amp;$C57&amp;""&amp;CHAR(10),""),IF(H69&lt;&gt;H57," * "&amp;$C69&amp;" For age "&amp;$E$6&amp;" "&amp;$F$7&amp;" is not equal to "&amp;$C57&amp;""&amp;CHAR(10),""),IF(I69&lt;&gt;I57," * "&amp;$C69&amp;" For age "&amp;$G$6&amp;" "&amp;$G$7&amp;" is not equal to "&amp;$C57&amp;""&amp;CHAR(10),""),IF(J69&lt;&gt;J57," * "&amp;$C69&amp;" For age "&amp;$G$6&amp;" "&amp;$H$7&amp;" is not equal to "&amp;$C57&amp;""&amp;CHAR(10),""),IF(K69&lt;&gt;K57," * "&amp;$C69&amp;" For age "&amp;$I$6&amp;" "&amp;$I$7&amp;" is not equal to "&amp;$C57&amp;""&amp;CHAR(10),""),IF(L69&lt;&gt;L57," * "&amp;$C69&amp;" For age "&amp;$I$6&amp;" "&amp;$J$7&amp;" is not equal to "&amp;$C57&amp;""&amp;CHAR(10),""),IF(M69&lt;&gt;M57," * "&amp;$C69&amp;" For age "&amp;$K$6&amp;" "&amp;$K$7&amp;" is not equal to "&amp;$C57&amp;""&amp;CHAR(10),""),IF(N69&lt;&gt;N57," * "&amp;$C69&amp;" For age "&amp;$K$6&amp;" "&amp;$L$7&amp;" is not equal to "&amp;$C57&amp;""&amp;CHAR(10),""),IF(O69&lt;&gt;O57," * "&amp;$C69&amp;" For age "&amp;$M$6&amp;" "&amp;$M$7&amp;" is not equal to "&amp;$C57&amp;""&amp;CHAR(10),""),IF(P69&lt;&gt;P57," * "&amp;$C69&amp;" For age "&amp;$M$6&amp;" "&amp;$N$7&amp;" is not equal to "&amp;$C57&amp;""&amp;CHAR(10),""),IF(Q69&lt;&gt;Q57," * "&amp;$C69&amp;" For age "&amp;$O$6&amp;" "&amp;$O$7&amp;" is not equal to "&amp;$C57&amp;""&amp;CHAR(10),""),IF(R69&lt;&gt;R57," * "&amp;$C69&amp;" For age "&amp;$O$6&amp;" "&amp;$P$7&amp;" is not equal to "&amp;$C57&amp;""&amp;CHAR(10),""),IF(S69&lt;&gt;S57," * "&amp;$C69&amp;" For age "&amp;$Q$6&amp;" "&amp;$Q$7&amp;" is not equal to "&amp;$C57&amp;""&amp;CHAR(10),""),IF(T69&lt;&gt;T57," * "&amp;$C69&amp;" For age "&amp;$Q$6&amp;" "&amp;$R$7&amp;" is not equal to "&amp;$C57&amp;""&amp;CHAR(10),""),IF(U69&lt;&gt;U57," * "&amp;$C69&amp;" For age "&amp;$S$6&amp;" "&amp;$S$7&amp;" is not equal to "&amp;$C57&amp;""&amp;CHAR(10),""),IF(V69&lt;&gt;V57," * "&amp;$C69&amp;" For age "&amp;$S$6&amp;" "&amp;$T$7&amp;" is not equal to "&amp;$C57&amp;""&amp;CHAR(10),""),IF(W69&lt;&gt;W57," * "&amp;$C69&amp;" For age "&amp;$U$6&amp;" "&amp;$U$7&amp;" is not equal to "&amp;$C57&amp;""&amp;CHAR(10),""),IF(X69&lt;&gt;X57," * "&amp;$C69&amp;" For age "&amp;$U$6&amp;" "&amp;$V$7&amp;" is not equal to "&amp;$C57&amp;""&amp;CHAR(10),""),IF(Y69&lt;&gt;Y57," * "&amp;$C69&amp;" For age "&amp;$W$6&amp;" "&amp;$W$7&amp;" is not equal to "&amp;$C57&amp;""&amp;CHAR(10),""),IF(Z69&lt;&gt;Z57," * "&amp;$C69&amp;" For age "&amp;$W$6&amp;" "&amp;$X$7&amp;" is not equal to "&amp;$C57&amp;""&amp;CHAR(10),""),IF(AA69&lt;&gt;AA57," * "&amp;$C69&amp;" For age "&amp;$Y$6&amp;" "&amp;$Y$7&amp;" is not equal to "&amp;$C57&amp;""&amp;CHAR(10),""),IF(AB69&lt;&gt;AB57," * "&amp;$C69&amp;" For age "&amp;$Y$6&amp;" "&amp;$Z$7&amp;" is not equal to "&amp;$C57&amp;""&amp;CHAR(10),""),IF(AC69&lt;&gt;AC57," * "&amp;$C69&amp;" For age "&amp;$AA$6&amp;" "&amp;$AA$7&amp;" is not equal to "&amp;$C57&amp;""&amp;CHAR(10),""),IF(AD69&lt;&gt;AD57," * "&amp;$C69&amp;" For age "&amp;$AA$6&amp;" "&amp;$AB$7&amp;" is not equal to "&amp;$C57&amp;""&amp;CHAR(10),""))</f>
        <v/>
      </c>
      <c r="AK69" s="440"/>
    </row>
    <row r="70" spans="1:37" ht="37.15" customHeight="1" thickBot="1" x14ac:dyDescent="0.5">
      <c r="A70" s="487"/>
      <c r="B70" s="40" t="s">
        <v>459</v>
      </c>
      <c r="C70" s="5" t="s">
        <v>824</v>
      </c>
      <c r="D70" s="35" t="s">
        <v>699</v>
      </c>
      <c r="E70" s="51"/>
      <c r="F70" s="51"/>
      <c r="G70" s="51"/>
      <c r="H70" s="51"/>
      <c r="I70" s="51"/>
      <c r="J70" s="51"/>
      <c r="K70" s="51"/>
      <c r="L70" s="51"/>
      <c r="M70" s="52"/>
      <c r="N70" s="52"/>
      <c r="O70" s="52"/>
      <c r="P70" s="52"/>
      <c r="Q70" s="52"/>
      <c r="R70" s="52"/>
      <c r="S70" s="52"/>
      <c r="T70" s="52"/>
      <c r="U70" s="52"/>
      <c r="V70" s="52"/>
      <c r="W70" s="52"/>
      <c r="X70" s="52"/>
      <c r="Y70" s="52"/>
      <c r="Z70" s="52"/>
      <c r="AA70" s="52"/>
      <c r="AB70" s="52"/>
      <c r="AC70" s="53"/>
      <c r="AD70" s="53"/>
      <c r="AE70" s="53"/>
      <c r="AF70" s="53"/>
      <c r="AG70" s="53"/>
      <c r="AH70" s="53"/>
      <c r="AI70" s="54">
        <f t="shared" si="6"/>
        <v>0</v>
      </c>
      <c r="AJ70" t="str">
        <f>CONCATENATE(IF(G70&gt;G49," * "&amp;$C70&amp;" For age "&amp;$E$6&amp;" "&amp;$E$7&amp;" is more than "&amp;$C49&amp;""&amp;CHAR(10),""),IF(H70&gt;H49," * "&amp;$C70&amp;" For age "&amp;$E$6&amp;" "&amp;$F$7&amp;" is more than "&amp;$C49&amp;""&amp;CHAR(10),""),IF(I70&gt;I49," * "&amp;$C70&amp;" For age "&amp;$G$6&amp;" "&amp;$G$7&amp;" is more than "&amp;$C49&amp;""&amp;CHAR(10),""),IF(J70&gt;J49," * "&amp;$C70&amp;" For age "&amp;$G$6&amp;" "&amp;$H$7&amp;" is more than "&amp;$C49&amp;""&amp;CHAR(10),""),IF(K70&gt;K49," * "&amp;$C70&amp;" For age "&amp;$I$6&amp;" "&amp;$I$7&amp;" is more than "&amp;$C49&amp;""&amp;CHAR(10),""),IF(L70&gt;L49," * "&amp;$C70&amp;" For age "&amp;$I$6&amp;" "&amp;$J$7&amp;" is more than "&amp;$C49&amp;""&amp;CHAR(10),""),IF(M70&gt;M49," * "&amp;$C70&amp;" For age "&amp;$K$6&amp;" "&amp;$K$7&amp;" is more than "&amp;$C49&amp;""&amp;CHAR(10),""),IF(N70&gt;N49," * "&amp;$C70&amp;" For age "&amp;$K$6&amp;" "&amp;$L$7&amp;" is more than "&amp;$C49&amp;""&amp;CHAR(10),""),IF(O70&gt;O49," * "&amp;$C70&amp;" For age "&amp;$M$6&amp;" "&amp;$M$7&amp;" is more than "&amp;$C49&amp;""&amp;CHAR(10),""),IF(P70&gt;P49," * "&amp;$C70&amp;" For age "&amp;$M$6&amp;" "&amp;$N$7&amp;" is more than "&amp;$C49&amp;""&amp;CHAR(10),""),IF(Q70&gt;Q49," * "&amp;$C70&amp;" For age "&amp;$O$6&amp;" "&amp;$O$7&amp;" is more than "&amp;$C49&amp;""&amp;CHAR(10),""),IF(R70&gt;R49," * "&amp;$C70&amp;" For age "&amp;$O$6&amp;" "&amp;$P$7&amp;" is more than "&amp;$C49&amp;""&amp;CHAR(10),""),IF(S70&gt;S49," * "&amp;$C70&amp;" For age "&amp;$Q$6&amp;" "&amp;$Q$7&amp;" is more than "&amp;$C49&amp;""&amp;CHAR(10),""),IF(T70&gt;T49," * "&amp;$C70&amp;" For age "&amp;$Q$6&amp;" "&amp;$R$7&amp;" is more than "&amp;$C49&amp;""&amp;CHAR(10),""),IF(U70&gt;U49," * "&amp;$C70&amp;" For age "&amp;$S$6&amp;" "&amp;$S$7&amp;" is more than "&amp;$C49&amp;""&amp;CHAR(10),""),IF(V70&gt;V49," * "&amp;$C70&amp;" For age "&amp;$S$6&amp;" "&amp;$T$7&amp;" is more than "&amp;$C49&amp;""&amp;CHAR(10),""),IF(W70&gt;W49," * "&amp;$C70&amp;" For age "&amp;$U$6&amp;" "&amp;$U$7&amp;" is more than "&amp;$C49&amp;""&amp;CHAR(10),""),IF(X70&gt;X49," * "&amp;$C70&amp;" For age "&amp;$U$6&amp;" "&amp;$V$7&amp;" is more than "&amp;$C49&amp;""&amp;CHAR(10),""),IF(Y70&gt;Y49," * "&amp;$C70&amp;" For age "&amp;$W$6&amp;" "&amp;$W$7&amp;" is more than "&amp;$C49&amp;""&amp;CHAR(10),""),IF(Z70&gt;Z49," * "&amp;$C70&amp;" For age "&amp;$W$6&amp;" "&amp;$X$7&amp;" is more than "&amp;$C49&amp;""&amp;CHAR(10),""),IF(AA70&gt;AA49," * "&amp;$C70&amp;" For age "&amp;$Y$6&amp;" "&amp;$Y$7&amp;" is more than "&amp;$C49&amp;""&amp;CHAR(10),""),IF(AB70&gt;AB49," * "&amp;$C70&amp;" For age "&amp;$Y$6&amp;" "&amp;$Z$7&amp;" is more than "&amp;$C49&amp;""&amp;CHAR(10),""),IF(AC70&gt;AC49," * "&amp;$C70&amp;" For age "&amp;$AA$6&amp;" "&amp;$AA$7&amp;" is more than "&amp;$C49&amp;""&amp;CHAR(10),""),IF(AD70&gt;AD49," * "&amp;$C70&amp;" For age "&amp;$AA$6&amp;" "&amp;$AB$7&amp;" is more than "&amp;$C49&amp;""&amp;CHAR(10),""))</f>
        <v/>
      </c>
      <c r="AK70" s="440"/>
    </row>
    <row r="71" spans="1:37" ht="37.15" customHeight="1" thickBot="1" x14ac:dyDescent="0.5">
      <c r="A71" s="485" t="s">
        <v>512</v>
      </c>
      <c r="B71" s="40" t="s">
        <v>460</v>
      </c>
      <c r="C71" s="5" t="s">
        <v>825</v>
      </c>
      <c r="D71" s="35" t="s">
        <v>700</v>
      </c>
      <c r="M71" s="46"/>
      <c r="N71" s="46"/>
      <c r="O71" s="46"/>
      <c r="P71" s="46"/>
      <c r="Q71" s="46"/>
      <c r="R71" s="46"/>
      <c r="S71" s="46"/>
      <c r="T71" s="46"/>
      <c r="U71" s="46"/>
      <c r="V71" s="46"/>
      <c r="W71" s="46"/>
      <c r="X71" s="46"/>
      <c r="Y71" s="46"/>
      <c r="Z71" s="46"/>
      <c r="AA71" s="46"/>
      <c r="AB71" s="46"/>
      <c r="AC71" s="47"/>
      <c r="AD71" s="47"/>
      <c r="AE71" s="47"/>
      <c r="AF71" s="47"/>
      <c r="AG71" s="47"/>
      <c r="AH71" s="47"/>
      <c r="AI71" s="48">
        <f t="shared" si="6"/>
        <v>0</v>
      </c>
      <c r="AJ71" t="str">
        <f>CONCATENATE(IF(G71&gt;G49," * "&amp;$C71&amp;" For age "&amp;$E$6&amp;" "&amp;$E$7&amp;" is more than "&amp;$C49&amp;""&amp;CHAR(10),""),IF(H71&gt;H49," * "&amp;$C71&amp;" For age "&amp;$E$6&amp;" "&amp;$F$7&amp;" is more than "&amp;$C49&amp;""&amp;CHAR(10),""),IF(I71&gt;I49," * "&amp;$C71&amp;" For age "&amp;$G$6&amp;" "&amp;$G$7&amp;" is more than "&amp;$C49&amp;""&amp;CHAR(10),""),IF(J71&gt;J49," * "&amp;$C71&amp;" For age "&amp;$G$6&amp;" "&amp;$H$7&amp;" is more than "&amp;$C49&amp;""&amp;CHAR(10),""),IF(K71&gt;K49," * "&amp;$C71&amp;" For age "&amp;$I$6&amp;" "&amp;$I$7&amp;" is more than "&amp;$C49&amp;""&amp;CHAR(10),""),IF(L71&gt;L49," * "&amp;$C71&amp;" For age "&amp;$I$6&amp;" "&amp;$J$7&amp;" is more than "&amp;$C49&amp;""&amp;CHAR(10),""),IF(M71&gt;M49," * "&amp;$C71&amp;" For age "&amp;$K$6&amp;" "&amp;$K$7&amp;" is more than "&amp;$C49&amp;""&amp;CHAR(10),""),IF(N71&gt;N49," * "&amp;$C71&amp;" For age "&amp;$K$6&amp;" "&amp;$L$7&amp;" is more than "&amp;$C49&amp;""&amp;CHAR(10),""),IF(O71&gt;O49," * "&amp;$C71&amp;" For age "&amp;$M$6&amp;" "&amp;$M$7&amp;" is more than "&amp;$C49&amp;""&amp;CHAR(10),""),IF(P71&gt;P49," * "&amp;$C71&amp;" For age "&amp;$M$6&amp;" "&amp;$N$7&amp;" is more than "&amp;$C49&amp;""&amp;CHAR(10),""),IF(Q71&gt;Q49," * "&amp;$C71&amp;" For age "&amp;$O$6&amp;" "&amp;$O$7&amp;" is more than "&amp;$C49&amp;""&amp;CHAR(10),""),IF(R71&gt;R49," * "&amp;$C71&amp;" For age "&amp;$O$6&amp;" "&amp;$P$7&amp;" is more than "&amp;$C49&amp;""&amp;CHAR(10),""),IF(S71&gt;S49," * "&amp;$C71&amp;" For age "&amp;$Q$6&amp;" "&amp;$Q$7&amp;" is more than "&amp;$C49&amp;""&amp;CHAR(10),""),IF(T71&gt;T49," * "&amp;$C71&amp;" For age "&amp;$Q$6&amp;" "&amp;$R$7&amp;" is more than "&amp;$C49&amp;""&amp;CHAR(10),""),IF(U71&gt;U49," * "&amp;$C71&amp;" For age "&amp;$S$6&amp;" "&amp;$S$7&amp;" is more than "&amp;$C49&amp;""&amp;CHAR(10),""),IF(V71&gt;V49," * "&amp;$C71&amp;" For age "&amp;$S$6&amp;" "&amp;$T$7&amp;" is more than "&amp;$C49&amp;""&amp;CHAR(10),""),IF(W71&gt;W49," * "&amp;$C71&amp;" For age "&amp;$U$6&amp;" "&amp;$U$7&amp;" is more than "&amp;$C49&amp;""&amp;CHAR(10),""),IF(X71&gt;X49," * "&amp;$C71&amp;" For age "&amp;$U$6&amp;" "&amp;$V$7&amp;" is more than "&amp;$C49&amp;""&amp;CHAR(10),""),IF(Y71&gt;Y49," * "&amp;$C71&amp;" For age "&amp;$W$6&amp;" "&amp;$W$7&amp;" is more than "&amp;$C49&amp;""&amp;CHAR(10),""),IF(Z71&gt;Z49," * "&amp;$C71&amp;" For age "&amp;$W$6&amp;" "&amp;$X$7&amp;" is more than "&amp;$C49&amp;""&amp;CHAR(10),""),IF(AA71&gt;AA49," * "&amp;$C71&amp;" For age "&amp;$Y$6&amp;" "&amp;$Y$7&amp;" is more than "&amp;$C49&amp;""&amp;CHAR(10),""),IF(AB71&gt;AB49," * "&amp;$C71&amp;" For age "&amp;$Y$6&amp;" "&amp;$Z$7&amp;" is more than "&amp;$C49&amp;""&amp;CHAR(10),""),IF(AC71&gt;AC49," * "&amp;$C71&amp;" For age "&amp;$AA$6&amp;" "&amp;$AA$7&amp;" is more than "&amp;$C49&amp;""&amp;CHAR(10),""),IF(AD71&gt;AD49," * "&amp;$C71&amp;" For age "&amp;$AA$6&amp;" "&amp;$AB$7&amp;" is more than "&amp;$C49&amp;""&amp;CHAR(10),""))</f>
        <v/>
      </c>
      <c r="AK71" s="440"/>
    </row>
    <row r="72" spans="1:37" ht="37.15" customHeight="1" x14ac:dyDescent="0.45">
      <c r="A72" s="486"/>
      <c r="B72" s="473" t="s">
        <v>916</v>
      </c>
      <c r="C72" s="5" t="s">
        <v>462</v>
      </c>
      <c r="D72" s="35" t="s">
        <v>701</v>
      </c>
      <c r="E72" s="42"/>
      <c r="F72" s="42"/>
      <c r="G72" s="42"/>
      <c r="H72" s="42"/>
      <c r="I72" s="42"/>
      <c r="J72" s="42"/>
      <c r="K72" s="42"/>
      <c r="L72" s="42"/>
      <c r="M72" s="24"/>
      <c r="N72" s="24"/>
      <c r="O72" s="24"/>
      <c r="P72" s="24"/>
      <c r="Q72" s="24"/>
      <c r="R72" s="24"/>
      <c r="S72" s="24"/>
      <c r="T72" s="24"/>
      <c r="U72" s="24"/>
      <c r="V72" s="24"/>
      <c r="W72" s="24"/>
      <c r="X72" s="24"/>
      <c r="Y72" s="24"/>
      <c r="Z72" s="24"/>
      <c r="AA72" s="24"/>
      <c r="AB72" s="24"/>
      <c r="AC72" s="23"/>
      <c r="AD72" s="23"/>
      <c r="AE72" s="23"/>
      <c r="AF72" s="23"/>
      <c r="AG72" s="23"/>
      <c r="AH72" s="23"/>
      <c r="AI72" s="25">
        <f t="shared" si="6"/>
        <v>0</v>
      </c>
      <c r="AJ72" t="str">
        <f>CONCATENATE(IF((E72+E73+E74)&lt;&gt;E49," * "&amp;$C72&amp;" plus "&amp;$C73&amp;" plus "&amp;$C74&amp;" For age "&amp;$E$6&amp;" "&amp;$E$7&amp;" should be equal to "&amp;$C49&amp;""&amp;CHAR(10),""),IF((F72+F73+F74)&lt;&gt;F49," * "&amp;$C72&amp;" plus "&amp;$C73&amp;" plus "&amp;$C74&amp;" For age "&amp;$E$6&amp;" "&amp;$F$7&amp;" should be equal to "&amp;$C49&amp;""&amp;CHAR(10),""),IF((G72+G73+G74)&lt;&gt;G49," * "&amp;$C72&amp;" plus "&amp;$C73&amp;" plus "&amp;$C74&amp;" For age "&amp;$G$6&amp;" "&amp;$G$7&amp;" should be equal to "&amp;$C49&amp;""&amp;CHAR(10),""),IF((H72+H73+H74)&lt;&gt;H49," * "&amp;$C72&amp;" plus "&amp;$C73&amp;" plus "&amp;$C74&amp;" For age "&amp;$G$6&amp;" "&amp;$H$7&amp;" should be equal to "&amp;$C49&amp;""&amp;CHAR(10),""),IF((I72+I73+I74)&lt;&gt;I49," * "&amp;$C72&amp;" plus "&amp;$C73&amp;" plus "&amp;$C74&amp;" For age "&amp;$I$6&amp;" "&amp;$I$7&amp;" should be equal to "&amp;$C49&amp;""&amp;CHAR(10),""),IF((J72+J73+J74)&lt;&gt;J49," * "&amp;$C72&amp;" plus "&amp;$C73&amp;" plus "&amp;$C74&amp;" For age "&amp;$I$6&amp;" "&amp;$J$7&amp;" should be equal to "&amp;$C49&amp;""&amp;CHAR(10),""),IF((K72+K73+K74)&lt;&gt;K49," * "&amp;$C72&amp;" plus "&amp;$C73&amp;" plus "&amp;$C74&amp;" For age "&amp;$K$6&amp;" "&amp;$K$7&amp;" should be equal to "&amp;$C49&amp;""&amp;CHAR(10),""),IF((L72+L73+L74)&lt;&gt;L49," * "&amp;$C72&amp;" plus "&amp;$C73&amp;" plus "&amp;$C74&amp;" For age "&amp;$K$6&amp;" "&amp;$L$7&amp;" should be equal to "&amp;$C49&amp;""&amp;CHAR(10),""),IF((M72+M73+M74)&lt;&gt;M49," * "&amp;$C72&amp;" plus "&amp;$C73&amp;" plus "&amp;$C74&amp;" For age "&amp;$M$6&amp;" "&amp;$M$7&amp;" should be equal to "&amp;$C49&amp;""&amp;CHAR(10),""),IF((N72+N73+N74)&lt;&gt;N49," * "&amp;$C72&amp;" plus "&amp;$C73&amp;" plus "&amp;$C74&amp;" For age "&amp;$M$6&amp;" "&amp;$N$7&amp;" should be equal to "&amp;$C49&amp;""&amp;CHAR(10),""),IF((O72+O73+O74)&lt;&gt;O49," * "&amp;$C72&amp;" plus "&amp;$C73&amp;" plus "&amp;$C74&amp;" For age "&amp;$O$6&amp;" "&amp;$O$7&amp;" should be equal to "&amp;$C49&amp;""&amp;CHAR(10),""),IF((P72+P73+P74)&lt;&gt;P49," * "&amp;$C72&amp;" plus "&amp;$C73&amp;" plus "&amp;$C74&amp;" For age "&amp;$O$6&amp;" "&amp;$P$7&amp;" should be equal to "&amp;$C49&amp;""&amp;CHAR(10),""),IF((Q72+Q73+Q74)&lt;&gt;Q49," * "&amp;$C72&amp;" plus "&amp;$C73&amp;" plus "&amp;$C74&amp;" For age "&amp;$Q$6&amp;" "&amp;$Q$7&amp;" should be equal to "&amp;$C49&amp;""&amp;CHAR(10),""),IF((R72+R73+R74)&lt;&gt;R49," * "&amp;$C72&amp;" plus "&amp;$C73&amp;" plus "&amp;$C74&amp;" For age "&amp;$Q$6&amp;" "&amp;$R$7&amp;" should be equal to "&amp;$C49&amp;""&amp;CHAR(10),""),IF((S72+S73+S74)&lt;&gt;S49," * "&amp;$C72&amp;" plus "&amp;$C73&amp;" plus "&amp;$C74&amp;" For age "&amp;$S$6&amp;" "&amp;$S$7&amp;" should be equal to "&amp;$C49&amp;""&amp;CHAR(10),""),IF((T72+T73+T74)&lt;&gt;T49," * "&amp;$C72&amp;" plus "&amp;$C73&amp;" plus "&amp;$C74&amp;" For age "&amp;$S$6&amp;" "&amp;$T$7&amp;" should be equal to "&amp;$C49&amp;""&amp;CHAR(10),""),IF((U72+U73+U74)&lt;&gt;U49," * "&amp;$C72&amp;" plus "&amp;$C73&amp;" plus "&amp;$C74&amp;" For age "&amp;$U$6&amp;" "&amp;$U$7&amp;" should be equal to "&amp;$C49&amp;""&amp;CHAR(10),""),IF((V72+V73+V74)&lt;&gt;V49," * "&amp;$C72&amp;" plus "&amp;$C73&amp;" plus "&amp;$C74&amp;" For age "&amp;$U$6&amp;" "&amp;$V$7&amp;" should be equal to "&amp;$C49&amp;""&amp;CHAR(10),""),IF((W72+W73+W74)&lt;&gt;W49," * "&amp;$C72&amp;" plus "&amp;$C73&amp;" plus "&amp;$C74&amp;" For age "&amp;$W$6&amp;" "&amp;$W$7&amp;" should be equal to "&amp;$C49&amp;""&amp;CHAR(10),""),IF((X72+X73+X74)&lt;&gt;X49," * "&amp;$C72&amp;" plus "&amp;$C73&amp;" plus "&amp;$C74&amp;" For age "&amp;$W$6&amp;" "&amp;$X$7&amp;" should be equal to "&amp;$C49&amp;""&amp;CHAR(10),""),IF((Y72+Y73+Y74)&lt;&gt;Y49," * "&amp;$C72&amp;" plus "&amp;$C73&amp;" plus "&amp;$C74&amp;" For age "&amp;$Y$6&amp;" "&amp;$Y$7&amp;" should be equal to "&amp;$C49&amp;""&amp;CHAR(10),""),IF((Z72+Z73+Z74)&lt;&gt;Z49," * "&amp;$C72&amp;" plus "&amp;$C73&amp;" plus "&amp;$C74&amp;" For age "&amp;$Y$6&amp;" "&amp;$Z$7&amp;" should be equal to "&amp;$C49&amp;""&amp;CHAR(10),""),IF((AA72+AA73+AA74)&lt;&gt;AA49," * "&amp;$C72&amp;" plus "&amp;$C73&amp;" plus "&amp;$C74&amp;" For age "&amp;$AA$6&amp;" "&amp;$AA$7&amp;" should be equal to "&amp;$C49&amp;""&amp;CHAR(10),""),IF((AB72+AB73+AB74)&lt;&gt;AB49," * "&amp;$C72&amp;" plus "&amp;$C73&amp;" plus "&amp;$C74&amp;" For age "&amp;$AA$6&amp;" "&amp;$AB$7&amp;" should be equal to "&amp;$C49&amp;""&amp;CHAR(10),""))</f>
        <v/>
      </c>
      <c r="AK72" s="440"/>
    </row>
    <row r="73" spans="1:37" ht="37.15" customHeight="1" x14ac:dyDescent="0.45">
      <c r="A73" s="486"/>
      <c r="B73" s="473"/>
      <c r="C73" s="5" t="s">
        <v>463</v>
      </c>
      <c r="D73" s="35" t="s">
        <v>702</v>
      </c>
      <c r="E73" s="17"/>
      <c r="F73" s="17"/>
      <c r="G73" s="17"/>
      <c r="H73" s="17"/>
      <c r="I73" s="17"/>
      <c r="J73" s="17"/>
      <c r="K73" s="17"/>
      <c r="L73" s="17"/>
      <c r="M73" s="2"/>
      <c r="N73" s="2"/>
      <c r="O73" s="2"/>
      <c r="P73" s="2"/>
      <c r="Q73" s="2"/>
      <c r="R73" s="2"/>
      <c r="S73" s="2"/>
      <c r="T73" s="2"/>
      <c r="U73" s="2"/>
      <c r="V73" s="2"/>
      <c r="W73" s="2"/>
      <c r="X73" s="2"/>
      <c r="Y73" s="2"/>
      <c r="Z73" s="2"/>
      <c r="AA73" s="2"/>
      <c r="AB73" s="2"/>
      <c r="AC73" s="1"/>
      <c r="AD73" s="1"/>
      <c r="AE73" s="1"/>
      <c r="AF73" s="1"/>
      <c r="AG73" s="1"/>
      <c r="AH73" s="1"/>
      <c r="AI73" s="6">
        <f t="shared" si="6"/>
        <v>0</v>
      </c>
      <c r="AK73" s="440"/>
    </row>
    <row r="74" spans="1:37" ht="37.15" customHeight="1" thickBot="1" x14ac:dyDescent="0.5">
      <c r="A74" s="486"/>
      <c r="B74" s="473"/>
      <c r="C74" s="5" t="s">
        <v>501</v>
      </c>
      <c r="D74" s="35" t="s">
        <v>703</v>
      </c>
      <c r="E74" s="43"/>
      <c r="F74" s="43"/>
      <c r="G74" s="43"/>
      <c r="H74" s="43"/>
      <c r="I74" s="43"/>
      <c r="J74" s="43"/>
      <c r="K74" s="43"/>
      <c r="L74" s="43"/>
      <c r="M74" s="9"/>
      <c r="N74" s="9"/>
      <c r="O74" s="9"/>
      <c r="P74" s="9"/>
      <c r="Q74" s="9"/>
      <c r="R74" s="9"/>
      <c r="S74" s="9"/>
      <c r="T74" s="9"/>
      <c r="U74" s="9"/>
      <c r="V74" s="9"/>
      <c r="W74" s="9"/>
      <c r="X74" s="9"/>
      <c r="Y74" s="9"/>
      <c r="Z74" s="9"/>
      <c r="AA74" s="9"/>
      <c r="AB74" s="9"/>
      <c r="AC74" s="8"/>
      <c r="AD74" s="8"/>
      <c r="AE74" s="8"/>
      <c r="AF74" s="8"/>
      <c r="AG74" s="8"/>
      <c r="AH74" s="8"/>
      <c r="AI74" s="10">
        <f t="shared" si="6"/>
        <v>0</v>
      </c>
      <c r="AK74" s="440"/>
    </row>
    <row r="75" spans="1:37" ht="37.15" customHeight="1" x14ac:dyDescent="0.45">
      <c r="A75" s="486"/>
      <c r="B75" s="488" t="s">
        <v>917</v>
      </c>
      <c r="C75" s="5" t="s">
        <v>27</v>
      </c>
      <c r="D75" s="35" t="s">
        <v>704</v>
      </c>
      <c r="E75" s="42"/>
      <c r="F75" s="42"/>
      <c r="G75" s="42"/>
      <c r="H75" s="42"/>
      <c r="I75" s="42"/>
      <c r="J75" s="42"/>
      <c r="K75" s="42"/>
      <c r="L75" s="42"/>
      <c r="M75" s="24"/>
      <c r="N75" s="24"/>
      <c r="O75" s="24"/>
      <c r="P75" s="24"/>
      <c r="Q75" s="24"/>
      <c r="R75" s="24"/>
      <c r="S75" s="24"/>
      <c r="T75" s="24"/>
      <c r="U75" s="24"/>
      <c r="V75" s="24"/>
      <c r="W75" s="24"/>
      <c r="X75" s="24"/>
      <c r="Y75" s="24"/>
      <c r="Z75" s="24"/>
      <c r="AA75" s="24"/>
      <c r="AB75" s="24"/>
      <c r="AC75" s="23"/>
      <c r="AD75" s="23"/>
      <c r="AE75" s="23"/>
      <c r="AF75" s="23"/>
      <c r="AG75" s="23"/>
      <c r="AH75" s="23"/>
      <c r="AI75" s="25">
        <f t="shared" si="6"/>
        <v>0</v>
      </c>
      <c r="AK75" s="440"/>
    </row>
    <row r="76" spans="1:37" ht="37.15" customHeight="1" x14ac:dyDescent="0.45">
      <c r="A76" s="486"/>
      <c r="B76" s="489"/>
      <c r="C76" s="5" t="s">
        <v>28</v>
      </c>
      <c r="D76" s="35" t="s">
        <v>705</v>
      </c>
      <c r="E76" s="17"/>
      <c r="F76" s="17"/>
      <c r="G76" s="17"/>
      <c r="H76" s="17"/>
      <c r="I76" s="17"/>
      <c r="J76" s="17"/>
      <c r="K76" s="17"/>
      <c r="L76" s="17"/>
      <c r="M76" s="2"/>
      <c r="N76" s="2"/>
      <c r="O76" s="2"/>
      <c r="P76" s="2"/>
      <c r="Q76" s="2"/>
      <c r="R76" s="2"/>
      <c r="S76" s="2"/>
      <c r="T76" s="2"/>
      <c r="U76" s="2"/>
      <c r="V76" s="2"/>
      <c r="W76" s="2"/>
      <c r="X76" s="2"/>
      <c r="Y76" s="2"/>
      <c r="Z76" s="2"/>
      <c r="AA76" s="2"/>
      <c r="AB76" s="2"/>
      <c r="AC76" s="1"/>
      <c r="AD76" s="1"/>
      <c r="AE76" s="1"/>
      <c r="AF76" s="1"/>
      <c r="AG76" s="1"/>
      <c r="AH76" s="1"/>
      <c r="AI76" s="6">
        <f t="shared" si="6"/>
        <v>0</v>
      </c>
      <c r="AK76" s="440"/>
    </row>
    <row r="77" spans="1:37" ht="37.15" customHeight="1" x14ac:dyDescent="0.45">
      <c r="A77" s="486"/>
      <c r="B77" s="489"/>
      <c r="C77" s="5" t="s">
        <v>29</v>
      </c>
      <c r="D77" s="35" t="s">
        <v>706</v>
      </c>
      <c r="E77" s="17"/>
      <c r="F77" s="17"/>
      <c r="G77" s="17"/>
      <c r="H77" s="17"/>
      <c r="I77" s="17"/>
      <c r="J77" s="17"/>
      <c r="K77" s="17"/>
      <c r="L77" s="17"/>
      <c r="M77" s="2"/>
      <c r="N77" s="2"/>
      <c r="O77" s="2"/>
      <c r="P77" s="2"/>
      <c r="Q77" s="2"/>
      <c r="R77" s="2"/>
      <c r="S77" s="2"/>
      <c r="T77" s="2"/>
      <c r="U77" s="2"/>
      <c r="V77" s="2"/>
      <c r="W77" s="2"/>
      <c r="X77" s="2"/>
      <c r="Y77" s="2"/>
      <c r="Z77" s="2"/>
      <c r="AA77" s="2"/>
      <c r="AB77" s="2"/>
      <c r="AC77" s="1"/>
      <c r="AD77" s="1"/>
      <c r="AE77" s="1"/>
      <c r="AF77" s="1"/>
      <c r="AG77" s="1"/>
      <c r="AH77" s="1"/>
      <c r="AI77" s="6">
        <f t="shared" si="6"/>
        <v>0</v>
      </c>
      <c r="AK77" s="440"/>
    </row>
    <row r="78" spans="1:37" ht="37.15" customHeight="1" x14ac:dyDescent="0.45">
      <c r="A78" s="486"/>
      <c r="B78" s="489"/>
      <c r="C78" s="5" t="s">
        <v>30</v>
      </c>
      <c r="D78" s="35" t="s">
        <v>707</v>
      </c>
      <c r="E78" s="17"/>
      <c r="F78" s="17"/>
      <c r="G78" s="17"/>
      <c r="H78" s="17"/>
      <c r="I78" s="17"/>
      <c r="J78" s="17"/>
      <c r="K78" s="17"/>
      <c r="L78" s="17"/>
      <c r="M78" s="2"/>
      <c r="N78" s="2"/>
      <c r="O78" s="2"/>
      <c r="P78" s="2"/>
      <c r="Q78" s="2"/>
      <c r="R78" s="2"/>
      <c r="S78" s="2"/>
      <c r="T78" s="2"/>
      <c r="U78" s="2"/>
      <c r="V78" s="2"/>
      <c r="W78" s="2"/>
      <c r="X78" s="2"/>
      <c r="Y78" s="2"/>
      <c r="Z78" s="2"/>
      <c r="AA78" s="2"/>
      <c r="AB78" s="2"/>
      <c r="AC78" s="1"/>
      <c r="AD78" s="1"/>
      <c r="AE78" s="1"/>
      <c r="AF78" s="1"/>
      <c r="AG78" s="1"/>
      <c r="AH78" s="1"/>
      <c r="AI78" s="6">
        <f t="shared" si="6"/>
        <v>0</v>
      </c>
      <c r="AK78" s="440"/>
    </row>
    <row r="79" spans="1:37" ht="37.15" customHeight="1" x14ac:dyDescent="0.45">
      <c r="A79" s="486"/>
      <c r="B79" s="489"/>
      <c r="C79" s="5" t="s">
        <v>31</v>
      </c>
      <c r="D79" s="35" t="s">
        <v>708</v>
      </c>
      <c r="E79" s="17"/>
      <c r="F79" s="17"/>
      <c r="G79" s="17"/>
      <c r="H79" s="17"/>
      <c r="I79" s="17"/>
      <c r="J79" s="17"/>
      <c r="K79" s="17"/>
      <c r="L79" s="17"/>
      <c r="M79" s="2"/>
      <c r="N79" s="2"/>
      <c r="O79" s="2"/>
      <c r="P79" s="2"/>
      <c r="Q79" s="2"/>
      <c r="R79" s="2"/>
      <c r="S79" s="2"/>
      <c r="T79" s="2"/>
      <c r="U79" s="2"/>
      <c r="V79" s="2"/>
      <c r="W79" s="2"/>
      <c r="X79" s="2"/>
      <c r="Y79" s="2"/>
      <c r="Z79" s="2"/>
      <c r="AA79" s="2"/>
      <c r="AB79" s="2"/>
      <c r="AC79" s="1"/>
      <c r="AD79" s="1"/>
      <c r="AE79" s="1"/>
      <c r="AF79" s="1"/>
      <c r="AG79" s="1"/>
      <c r="AH79" s="1"/>
      <c r="AI79" s="6">
        <f t="shared" si="6"/>
        <v>0</v>
      </c>
      <c r="AK79" s="440"/>
    </row>
    <row r="80" spans="1:37" ht="37.15" customHeight="1" x14ac:dyDescent="0.45">
      <c r="A80" s="486"/>
      <c r="B80" s="489"/>
      <c r="C80" s="5" t="s">
        <v>32</v>
      </c>
      <c r="D80" s="35" t="s">
        <v>709</v>
      </c>
      <c r="E80" s="17"/>
      <c r="F80" s="17"/>
      <c r="G80" s="17"/>
      <c r="H80" s="17"/>
      <c r="I80" s="17"/>
      <c r="J80" s="17"/>
      <c r="K80" s="17"/>
      <c r="L80" s="17"/>
      <c r="M80" s="2"/>
      <c r="N80" s="2"/>
      <c r="O80" s="2"/>
      <c r="P80" s="2"/>
      <c r="Q80" s="2"/>
      <c r="R80" s="2"/>
      <c r="S80" s="2"/>
      <c r="T80" s="2"/>
      <c r="U80" s="2"/>
      <c r="V80" s="2"/>
      <c r="W80" s="2"/>
      <c r="X80" s="2"/>
      <c r="Y80" s="2"/>
      <c r="Z80" s="2"/>
      <c r="AA80" s="2"/>
      <c r="AB80" s="2"/>
      <c r="AC80" s="1"/>
      <c r="AD80" s="1"/>
      <c r="AE80" s="1"/>
      <c r="AF80" s="1"/>
      <c r="AG80" s="1"/>
      <c r="AH80" s="1"/>
      <c r="AI80" s="6">
        <f t="shared" si="6"/>
        <v>0</v>
      </c>
      <c r="AK80" s="440"/>
    </row>
    <row r="81" spans="1:38" ht="37.15" customHeight="1" x14ac:dyDescent="0.45">
      <c r="A81" s="486"/>
      <c r="B81" s="489"/>
      <c r="C81" s="5" t="s">
        <v>33</v>
      </c>
      <c r="D81" s="35" t="s">
        <v>710</v>
      </c>
      <c r="E81" s="17"/>
      <c r="F81" s="17"/>
      <c r="G81" s="17"/>
      <c r="H81" s="17"/>
      <c r="I81" s="17"/>
      <c r="J81" s="17"/>
      <c r="K81" s="17"/>
      <c r="L81" s="17"/>
      <c r="M81" s="2"/>
      <c r="N81" s="2"/>
      <c r="O81" s="2"/>
      <c r="P81" s="2"/>
      <c r="Q81" s="2"/>
      <c r="R81" s="2"/>
      <c r="S81" s="2"/>
      <c r="T81" s="2"/>
      <c r="U81" s="2"/>
      <c r="V81" s="2"/>
      <c r="W81" s="2"/>
      <c r="X81" s="2"/>
      <c r="Y81" s="2"/>
      <c r="Z81" s="2"/>
      <c r="AA81" s="2"/>
      <c r="AB81" s="2"/>
      <c r="AC81" s="1"/>
      <c r="AD81" s="1"/>
      <c r="AE81" s="1"/>
      <c r="AF81" s="1"/>
      <c r="AG81" s="1"/>
      <c r="AH81" s="1"/>
      <c r="AI81" s="6">
        <f t="shared" si="6"/>
        <v>0</v>
      </c>
      <c r="AK81" s="440"/>
    </row>
    <row r="82" spans="1:38" ht="37.15" customHeight="1" thickBot="1" x14ac:dyDescent="0.5">
      <c r="A82" s="486"/>
      <c r="B82" s="489"/>
      <c r="C82" s="7" t="s">
        <v>34</v>
      </c>
      <c r="D82" s="35" t="s">
        <v>711</v>
      </c>
      <c r="E82" s="43"/>
      <c r="F82" s="43"/>
      <c r="G82" s="43"/>
      <c r="H82" s="43"/>
      <c r="I82" s="43"/>
      <c r="J82" s="43"/>
      <c r="K82" s="43"/>
      <c r="L82" s="43"/>
      <c r="M82" s="28"/>
      <c r="N82" s="28"/>
      <c r="O82" s="28"/>
      <c r="P82" s="28"/>
      <c r="Q82" s="28"/>
      <c r="R82" s="28"/>
      <c r="S82" s="28"/>
      <c r="T82" s="28"/>
      <c r="U82" s="28"/>
      <c r="V82" s="28"/>
      <c r="W82" s="28"/>
      <c r="X82" s="28"/>
      <c r="Y82" s="28"/>
      <c r="Z82" s="28"/>
      <c r="AA82" s="28"/>
      <c r="AB82" s="28"/>
      <c r="AC82" s="27"/>
      <c r="AD82" s="27"/>
      <c r="AE82" s="27"/>
      <c r="AF82" s="27"/>
      <c r="AG82" s="27"/>
      <c r="AH82" s="27"/>
      <c r="AI82" s="6">
        <f t="shared" si="6"/>
        <v>0</v>
      </c>
      <c r="AK82" s="440"/>
    </row>
    <row r="83" spans="1:38" ht="37.15" customHeight="1" thickBot="1" x14ac:dyDescent="0.5">
      <c r="A83" s="487"/>
      <c r="B83" s="490"/>
      <c r="C83" s="213" t="s">
        <v>859</v>
      </c>
      <c r="D83" s="35" t="s">
        <v>712</v>
      </c>
      <c r="E83" s="43"/>
      <c r="F83" s="43"/>
      <c r="G83" s="43"/>
      <c r="H83" s="43"/>
      <c r="I83" s="43"/>
      <c r="J83" s="43"/>
      <c r="K83" s="43"/>
      <c r="L83" s="43"/>
      <c r="M83" s="211">
        <f>SUM(M75:M82)</f>
        <v>0</v>
      </c>
      <c r="N83" s="211">
        <f t="shared" ref="N83" si="28">SUM(N75:N82)</f>
        <v>0</v>
      </c>
      <c r="O83" s="211">
        <f t="shared" ref="O83" si="29">SUM(O75:O82)</f>
        <v>0</v>
      </c>
      <c r="P83" s="211">
        <f t="shared" ref="P83" si="30">SUM(P75:P82)</f>
        <v>0</v>
      </c>
      <c r="Q83" s="211">
        <f t="shared" ref="Q83" si="31">SUM(Q75:Q82)</f>
        <v>0</v>
      </c>
      <c r="R83" s="211">
        <f t="shared" ref="R83" si="32">SUM(R75:R82)</f>
        <v>0</v>
      </c>
      <c r="S83" s="211">
        <f t="shared" ref="S83" si="33">SUM(S75:S82)</f>
        <v>0</v>
      </c>
      <c r="T83" s="211">
        <f t="shared" ref="T83" si="34">SUM(T75:T82)</f>
        <v>0</v>
      </c>
      <c r="U83" s="211">
        <f t="shared" ref="U83" si="35">SUM(U75:U82)</f>
        <v>0</v>
      </c>
      <c r="V83" s="211">
        <f t="shared" ref="V83" si="36">SUM(V75:V82)</f>
        <v>0</v>
      </c>
      <c r="W83" s="211">
        <f t="shared" ref="W83" si="37">SUM(W75:W82)</f>
        <v>0</v>
      </c>
      <c r="X83" s="211">
        <f t="shared" ref="X83" si="38">SUM(X75:X82)</f>
        <v>0</v>
      </c>
      <c r="Y83" s="211">
        <f t="shared" ref="Y83" si="39">SUM(Y75:Y82)</f>
        <v>0</v>
      </c>
      <c r="Z83" s="211">
        <f t="shared" ref="Z83" si="40">SUM(Z75:Z82)</f>
        <v>0</v>
      </c>
      <c r="AA83" s="211">
        <f t="shared" ref="AA83" si="41">SUM(AA75:AA82)</f>
        <v>0</v>
      </c>
      <c r="AB83" s="211">
        <f t="shared" ref="AB83" si="42">SUM(AB75:AB82)</f>
        <v>0</v>
      </c>
      <c r="AC83" s="8"/>
      <c r="AD83" s="8"/>
      <c r="AE83" s="8"/>
      <c r="AF83" s="8"/>
      <c r="AG83" s="8"/>
      <c r="AH83" s="8"/>
      <c r="AI83" s="10">
        <f t="shared" si="6"/>
        <v>0</v>
      </c>
      <c r="AJ83" t="str">
        <f>CONCATENATE(IF(G83&lt;&gt;G74," * "&amp;$C83&amp;" For age "&amp;$E$6&amp;" "&amp;$E$7&amp;" is not equal to  "&amp;$C74&amp;""&amp;CHAR(10),""),IF(H83&lt;&gt;H74," * "&amp;$C83&amp;" For age "&amp;$E$6&amp;" "&amp;$F$7&amp;" is not equal to  "&amp;$C74&amp;""&amp;CHAR(10),""),IF(I83&lt;&gt;I74," * "&amp;$C83&amp;" For age "&amp;$G$6&amp;" "&amp;$G$7&amp;" is not equal to  "&amp;$C74&amp;""&amp;CHAR(10),""),IF(J83&lt;&gt;J74," * "&amp;$C83&amp;" For age "&amp;$G$6&amp;" "&amp;$H$7&amp;" is not equal to  "&amp;$C74&amp;""&amp;CHAR(10),""),IF(K83&lt;&gt;K74," * "&amp;$C83&amp;" For age "&amp;$I$6&amp;" "&amp;$I$7&amp;" is not equal to  "&amp;$C74&amp;""&amp;CHAR(10),""),IF(L83&lt;&gt;L74," * "&amp;$C83&amp;" For age "&amp;$I$6&amp;" "&amp;$J$7&amp;" is not equal to  "&amp;$C74&amp;""&amp;CHAR(10),""),IF(M83&lt;&gt;M74," * "&amp;$C83&amp;" For age "&amp;$K$6&amp;" "&amp;$K$7&amp;" is not equal to  "&amp;$C74&amp;""&amp;CHAR(10),""),IF(N83&lt;&gt;N74," * "&amp;$C83&amp;" For age "&amp;$K$6&amp;" "&amp;$L$7&amp;" is not equal to  "&amp;$C74&amp;""&amp;CHAR(10),""),IF(O83&lt;&gt;O74," * "&amp;$C83&amp;" For age "&amp;$M$6&amp;" "&amp;$M$7&amp;" is not equal to  "&amp;$C74&amp;""&amp;CHAR(10),""),IF(P83&lt;&gt;P74," * "&amp;$C83&amp;" For age "&amp;$M$6&amp;" "&amp;$N$7&amp;" is not equal to  "&amp;$C74&amp;""&amp;CHAR(10),""),IF(Q83&lt;&gt;Q74," * "&amp;$C83&amp;" For age "&amp;$O$6&amp;" "&amp;$O$7&amp;" is not equal to  "&amp;$C74&amp;""&amp;CHAR(10),""),IF(R83&lt;&gt;R74," * "&amp;$C83&amp;" For age "&amp;$O$6&amp;" "&amp;$P$7&amp;" is not equal to  "&amp;$C74&amp;""&amp;CHAR(10),""),IF(S83&lt;&gt;S74," * "&amp;$C83&amp;" For age "&amp;$Q$6&amp;" "&amp;$Q$7&amp;" is not equal to  "&amp;$C74&amp;""&amp;CHAR(10),""),IF(T83&lt;&gt;T74," * "&amp;$C83&amp;" For age "&amp;$Q$6&amp;" "&amp;$R$7&amp;" is not equal to  "&amp;$C74&amp;""&amp;CHAR(10),""),IF(U83&lt;&gt;U74," * "&amp;$C83&amp;" For age "&amp;$S$6&amp;" "&amp;$S$7&amp;" is not equal to  "&amp;$C74&amp;""&amp;CHAR(10),""),IF(V83&lt;&gt;V74," * "&amp;$C83&amp;" For age "&amp;$S$6&amp;" "&amp;$T$7&amp;" is not equal to  "&amp;$C74&amp;""&amp;CHAR(10),""),IF(W83&lt;&gt;W74," * "&amp;$C83&amp;" For age "&amp;$U$6&amp;" "&amp;$U$7&amp;" is not equal to  "&amp;$C74&amp;""&amp;CHAR(10),""),IF(X83&lt;&gt;X74," * "&amp;$C83&amp;" For age "&amp;$U$6&amp;" "&amp;$V$7&amp;" is not equal to  "&amp;$C74&amp;""&amp;CHAR(10),""),IF(Y83&lt;&gt;Y74," * "&amp;$C83&amp;" For age "&amp;$W$6&amp;" "&amp;$W$7&amp;" is not equal to  "&amp;$C74&amp;""&amp;CHAR(10),""),IF(Z83&lt;&gt;Z74," * "&amp;$C83&amp;" For age "&amp;$W$6&amp;" "&amp;$X$7&amp;" is not equal to  "&amp;$C74&amp;""&amp;CHAR(10),""),IF(AA83&lt;&gt;AA74," * "&amp;$C83&amp;" For age "&amp;$Y$6&amp;" "&amp;$Y$7&amp;" is not equal to  "&amp;$C74&amp;""&amp;CHAR(10),""),IF(AB83&lt;&gt;AB74," * "&amp;$C83&amp;" For age "&amp;$Y$6&amp;" "&amp;$Z$7&amp;" is not equal to  "&amp;$C74&amp;""&amp;CHAR(10),""),IF(AC83&lt;&gt;AC74," * "&amp;$C83&amp;" For age "&amp;$AA$6&amp;" "&amp;$AA$7&amp;" is not equal to  "&amp;$C74&amp;""&amp;CHAR(10),""),IF(AD83&lt;&gt;AD74," * "&amp;$C83&amp;" For age "&amp;$AA$6&amp;" "&amp;$AB$7&amp;" is not equal to  "&amp;$C74&amp;""&amp;CHAR(10),""))</f>
        <v/>
      </c>
      <c r="AK83" s="441"/>
    </row>
    <row r="84" spans="1:38" ht="37.15" customHeight="1" thickBot="1" x14ac:dyDescent="0.5">
      <c r="A84" s="485" t="s">
        <v>513</v>
      </c>
      <c r="B84" s="101" t="s">
        <v>809</v>
      </c>
      <c r="C84" s="102"/>
      <c r="D84" s="476" t="s">
        <v>807</v>
      </c>
      <c r="E84" s="476"/>
      <c r="F84" s="476"/>
      <c r="G84" s="476"/>
      <c r="H84" s="476"/>
      <c r="I84" s="476"/>
      <c r="J84" s="476"/>
      <c r="K84" s="476"/>
      <c r="L84" s="476"/>
      <c r="M84" s="476"/>
      <c r="N84" s="476"/>
      <c r="O84" s="476"/>
      <c r="P84" s="477">
        <f>AL84</f>
        <v>44501</v>
      </c>
      <c r="Q84" s="477"/>
      <c r="R84" s="477"/>
      <c r="S84" s="477"/>
      <c r="T84" s="102"/>
      <c r="U84" s="102"/>
      <c r="V84" s="102"/>
      <c r="W84" s="102"/>
      <c r="X84" s="102"/>
      <c r="Y84" s="102"/>
      <c r="Z84" s="102"/>
      <c r="AA84" s="102"/>
      <c r="AB84" s="102"/>
      <c r="AC84" s="102"/>
      <c r="AD84" s="102"/>
      <c r="AE84" s="102"/>
      <c r="AF84" s="102"/>
      <c r="AG84" s="102"/>
      <c r="AH84" s="102"/>
      <c r="AI84" s="102"/>
      <c r="AJ84" s="102"/>
      <c r="AK84" s="102"/>
      <c r="AL84" s="100">
        <f>EDATE(AL2,-6)</f>
        <v>44501</v>
      </c>
    </row>
    <row r="85" spans="1:38" ht="37.15" customHeight="1" x14ac:dyDescent="0.45">
      <c r="A85" s="486"/>
      <c r="B85" s="413" t="s">
        <v>6</v>
      </c>
      <c r="C85" s="415" t="s">
        <v>7</v>
      </c>
      <c r="D85" s="481" t="s">
        <v>8</v>
      </c>
      <c r="E85" s="333" t="s">
        <v>9</v>
      </c>
      <c r="F85" s="333"/>
      <c r="G85" s="333" t="s">
        <v>10</v>
      </c>
      <c r="H85" s="333"/>
      <c r="I85" s="333" t="s">
        <v>11</v>
      </c>
      <c r="J85" s="333"/>
      <c r="K85" s="333" t="s">
        <v>12</v>
      </c>
      <c r="L85" s="333"/>
      <c r="M85" s="328" t="s">
        <v>13</v>
      </c>
      <c r="N85" s="329"/>
      <c r="O85" s="328" t="s">
        <v>14</v>
      </c>
      <c r="P85" s="329"/>
      <c r="Q85" s="328" t="s">
        <v>15</v>
      </c>
      <c r="R85" s="329"/>
      <c r="S85" s="328" t="s">
        <v>16</v>
      </c>
      <c r="T85" s="329"/>
      <c r="U85" s="328" t="s">
        <v>17</v>
      </c>
      <c r="V85" s="329"/>
      <c r="W85" s="328" t="s">
        <v>18</v>
      </c>
      <c r="X85" s="329"/>
      <c r="Y85" s="328" t="s">
        <v>19</v>
      </c>
      <c r="Z85" s="329"/>
      <c r="AA85" s="328" t="s">
        <v>20</v>
      </c>
      <c r="AB85" s="329"/>
      <c r="AC85" s="333" t="s">
        <v>21</v>
      </c>
      <c r="AD85" s="333"/>
      <c r="AE85" s="333" t="s">
        <v>22</v>
      </c>
      <c r="AF85" s="333"/>
      <c r="AG85" s="333" t="s">
        <v>23</v>
      </c>
      <c r="AH85" s="333"/>
      <c r="AI85" s="334" t="s">
        <v>24</v>
      </c>
      <c r="AJ85" s="336" t="s">
        <v>90</v>
      </c>
      <c r="AK85" s="442" t="s">
        <v>91</v>
      </c>
    </row>
    <row r="86" spans="1:38" ht="37.15" customHeight="1" thickBot="1" x14ac:dyDescent="0.5">
      <c r="A86" s="486"/>
      <c r="B86" s="414"/>
      <c r="C86" s="416"/>
      <c r="D86" s="482"/>
      <c r="E86" s="3" t="s">
        <v>25</v>
      </c>
      <c r="F86" s="3" t="s">
        <v>26</v>
      </c>
      <c r="G86" s="3" t="s">
        <v>25</v>
      </c>
      <c r="H86" s="3" t="s">
        <v>26</v>
      </c>
      <c r="I86" s="3" t="s">
        <v>25</v>
      </c>
      <c r="J86" s="3" t="s">
        <v>26</v>
      </c>
      <c r="K86" s="3" t="s">
        <v>25</v>
      </c>
      <c r="L86" s="3" t="s">
        <v>26</v>
      </c>
      <c r="M86" s="3" t="s">
        <v>25</v>
      </c>
      <c r="N86" s="3" t="s">
        <v>26</v>
      </c>
      <c r="O86" s="3" t="s">
        <v>25</v>
      </c>
      <c r="P86" s="3" t="s">
        <v>26</v>
      </c>
      <c r="Q86" s="3" t="s">
        <v>25</v>
      </c>
      <c r="R86" s="3" t="s">
        <v>26</v>
      </c>
      <c r="S86" s="3" t="s">
        <v>25</v>
      </c>
      <c r="T86" s="3" t="s">
        <v>26</v>
      </c>
      <c r="U86" s="3" t="s">
        <v>25</v>
      </c>
      <c r="V86" s="3" t="s">
        <v>26</v>
      </c>
      <c r="W86" s="3" t="s">
        <v>25</v>
      </c>
      <c r="X86" s="3" t="s">
        <v>26</v>
      </c>
      <c r="Y86" s="3" t="s">
        <v>25</v>
      </c>
      <c r="Z86" s="3" t="s">
        <v>26</v>
      </c>
      <c r="AA86" s="3" t="s">
        <v>25</v>
      </c>
      <c r="AB86" s="3" t="s">
        <v>26</v>
      </c>
      <c r="AC86" s="3" t="s">
        <v>25</v>
      </c>
      <c r="AD86" s="3" t="s">
        <v>26</v>
      </c>
      <c r="AE86" s="3" t="s">
        <v>25</v>
      </c>
      <c r="AF86" s="3" t="s">
        <v>26</v>
      </c>
      <c r="AG86" s="3" t="s">
        <v>25</v>
      </c>
      <c r="AH86" s="3" t="s">
        <v>26</v>
      </c>
      <c r="AI86" s="335"/>
      <c r="AJ86" s="337"/>
      <c r="AK86" s="443"/>
    </row>
    <row r="87" spans="1:38" ht="37.15" customHeight="1" x14ac:dyDescent="0.45">
      <c r="A87" s="486"/>
      <c r="B87" s="480" t="s">
        <v>932</v>
      </c>
      <c r="C87" s="256" t="s">
        <v>826</v>
      </c>
      <c r="D87" s="35" t="s">
        <v>713</v>
      </c>
      <c r="E87" s="23"/>
      <c r="F87" s="23"/>
      <c r="G87" s="23"/>
      <c r="H87" s="23"/>
      <c r="I87" s="23"/>
      <c r="J87" s="23"/>
      <c r="K87" s="23"/>
      <c r="L87" s="23"/>
      <c r="M87" s="255">
        <f>prep_history!K4</f>
        <v>0</v>
      </c>
      <c r="N87" s="255">
        <f>prep_history!L4</f>
        <v>0</v>
      </c>
      <c r="O87" s="255">
        <f>prep_history!M4</f>
        <v>0</v>
      </c>
      <c r="P87" s="255">
        <f>prep_history!N4</f>
        <v>0</v>
      </c>
      <c r="Q87" s="255">
        <f>prep_history!O4</f>
        <v>0</v>
      </c>
      <c r="R87" s="255">
        <f>prep_history!P4</f>
        <v>0</v>
      </c>
      <c r="S87" s="255">
        <f>prep_history!Q4</f>
        <v>0</v>
      </c>
      <c r="T87" s="255">
        <f>prep_history!R4</f>
        <v>0</v>
      </c>
      <c r="U87" s="255">
        <f>prep_history!S4</f>
        <v>0</v>
      </c>
      <c r="V87" s="255">
        <f>prep_history!T4</f>
        <v>0</v>
      </c>
      <c r="W87" s="255">
        <f>prep_history!U4</f>
        <v>0</v>
      </c>
      <c r="X87" s="255">
        <f>prep_history!V4</f>
        <v>0</v>
      </c>
      <c r="Y87" s="255">
        <f>prep_history!W4</f>
        <v>0</v>
      </c>
      <c r="Z87" s="255">
        <f>prep_history!X4</f>
        <v>0</v>
      </c>
      <c r="AA87" s="255">
        <f>prep_history!Y4</f>
        <v>0</v>
      </c>
      <c r="AB87" s="255">
        <f>prep_history!Z4</f>
        <v>0</v>
      </c>
      <c r="AC87" s="23"/>
      <c r="AD87" s="23"/>
      <c r="AE87" s="23"/>
      <c r="AF87" s="23"/>
      <c r="AG87" s="23"/>
      <c r="AH87" s="23"/>
      <c r="AI87" s="25">
        <f t="shared" ref="AI87:AI88" si="43">SUM(M87:AB87)</f>
        <v>0</v>
      </c>
      <c r="AJ87" s="30"/>
      <c r="AK87" s="439" t="str">
        <f>CONCATENATE(AJ87,AJ88,AJ89,AJ91,AJ92,AJ93,AJ94,AJ95,AJ96,AJ97,AJ98,AJ99,AJ100,AJ101,AJ102,AJ103,AJ104,AJ105,AJ106,AJ107,AJ109,AJ110,AJ111,AJ112,AJ113,AJ114,AJ115,AJ116,AJ117,AJ118,AJ119,AJ120,AJ121,AJ90,AJ122,AJ108)</f>
        <v/>
      </c>
    </row>
    <row r="88" spans="1:38" ht="37.15" customHeight="1" x14ac:dyDescent="0.45">
      <c r="A88" s="486"/>
      <c r="B88" s="473"/>
      <c r="C88" s="39" t="s">
        <v>991</v>
      </c>
      <c r="D88" s="35" t="s">
        <v>714</v>
      </c>
      <c r="E88" s="1"/>
      <c r="F88" s="1"/>
      <c r="G88" s="1"/>
      <c r="H88" s="1"/>
      <c r="I88" s="1"/>
      <c r="J88" s="1"/>
      <c r="K88" s="1"/>
      <c r="L88" s="1"/>
      <c r="M88" s="2"/>
      <c r="N88" s="2"/>
      <c r="O88" s="2"/>
      <c r="P88" s="2"/>
      <c r="Q88" s="2"/>
      <c r="R88" s="2"/>
      <c r="S88" s="2"/>
      <c r="T88" s="2"/>
      <c r="U88" s="2"/>
      <c r="V88" s="2"/>
      <c r="W88" s="2"/>
      <c r="X88" s="2"/>
      <c r="Y88" s="2"/>
      <c r="Z88" s="2"/>
      <c r="AA88" s="2"/>
      <c r="AB88" s="2"/>
      <c r="AC88" s="2"/>
      <c r="AD88" s="2"/>
      <c r="AE88" s="2"/>
      <c r="AF88" s="2"/>
      <c r="AG88" s="2"/>
      <c r="AH88" s="2"/>
      <c r="AI88" s="6">
        <f t="shared" si="43"/>
        <v>0</v>
      </c>
      <c r="AJ88" s="204" t="str">
        <f>CONCATENATE(IF(G88&gt;G87," * "&amp;$C88&amp;" For age "&amp;$E$6&amp;" "&amp;$E$7&amp;" is more than "&amp;$C87&amp;""&amp;CHAR(10),""),IF(H88&gt;H87," * "&amp;$C88&amp;" For age "&amp;$E$6&amp;" "&amp;$F$7&amp;" is more than "&amp;$C87&amp;""&amp;CHAR(10),""),IF(I88&gt;I87," * "&amp;$C88&amp;" For age "&amp;$G$6&amp;" "&amp;$G$7&amp;" is more than "&amp;$C87&amp;""&amp;CHAR(10),""),IF(J88&gt;J87," * "&amp;$C88&amp;" For age "&amp;$G$6&amp;" "&amp;$H$7&amp;" is more than "&amp;$C87&amp;""&amp;CHAR(10),""),IF(K88&gt;K87," * "&amp;$C88&amp;" For age "&amp;$I$6&amp;" "&amp;$I$7&amp;" is more than "&amp;$C87&amp;""&amp;CHAR(10),""),IF(L88&gt;L87," * "&amp;$C88&amp;" For age "&amp;$I$6&amp;" "&amp;$J$7&amp;" is more than "&amp;$C87&amp;""&amp;CHAR(10),""),IF(M88&gt;M87," * "&amp;$C88&amp;" For age "&amp;$K$6&amp;" "&amp;$K$7&amp;" is more than "&amp;$C87&amp;""&amp;CHAR(10),""),IF(N88&gt;N87," * "&amp;$C88&amp;" For age "&amp;$K$6&amp;" "&amp;$L$7&amp;" is more than "&amp;$C87&amp;""&amp;CHAR(10),""),IF(O88&gt;O87," * "&amp;$C88&amp;" For age "&amp;$M$6&amp;" "&amp;$M$7&amp;" is more than "&amp;$C87&amp;""&amp;CHAR(10),""),IF(P88&gt;P87," * "&amp;$C88&amp;" For age "&amp;$M$6&amp;" "&amp;$N$7&amp;" is more than "&amp;$C87&amp;""&amp;CHAR(10),""),IF(Q88&gt;Q87," * "&amp;$C88&amp;" For age "&amp;$O$6&amp;" "&amp;$O$7&amp;" is more than "&amp;$C87&amp;""&amp;CHAR(10),""),IF(R88&gt;R87," * "&amp;$C88&amp;" For age "&amp;$O$6&amp;" "&amp;$P$7&amp;" is more than "&amp;$C87&amp;""&amp;CHAR(10),""),IF(S88&gt;S87," * "&amp;$C88&amp;" For age "&amp;$Q$6&amp;" "&amp;$Q$7&amp;" is more than "&amp;$C87&amp;""&amp;CHAR(10),""),IF(T88&gt;T87," * "&amp;$C88&amp;" For age "&amp;$Q$6&amp;" "&amp;$R$7&amp;" is more than "&amp;$C87&amp;""&amp;CHAR(10),""),IF(U88&gt;U87," * "&amp;$C88&amp;" For age "&amp;$S$6&amp;" "&amp;$S$7&amp;" is more than "&amp;$C87&amp;""&amp;CHAR(10),""),IF(V88&gt;V87," * "&amp;$C88&amp;" For age "&amp;$S$6&amp;" "&amp;$T$7&amp;" is more than "&amp;$C87&amp;""&amp;CHAR(10),""),IF(W88&gt;W87," * "&amp;$C88&amp;" For age "&amp;$U$6&amp;" "&amp;$U$7&amp;" is more than "&amp;$C87&amp;""&amp;CHAR(10),""),IF(X88&gt;X87," * "&amp;$C88&amp;" For age "&amp;$U$6&amp;" "&amp;$V$7&amp;" is more than "&amp;$C87&amp;""&amp;CHAR(10),""),IF(Y88&gt;Y87," * "&amp;$C88&amp;" For age "&amp;$W$6&amp;" "&amp;$W$7&amp;" is more than "&amp;$C87&amp;""&amp;CHAR(10),""),IF(Z88&gt;Z87," * "&amp;$C88&amp;" For age "&amp;$W$6&amp;" "&amp;$X$7&amp;" is more than "&amp;$C87&amp;""&amp;CHAR(10),""),IF(AA88&gt;AA87," * "&amp;$C88&amp;" For age "&amp;$Y$6&amp;" "&amp;$Y$7&amp;" is more than "&amp;$C87&amp;""&amp;CHAR(10),""),IF(AB88&gt;AB87," * "&amp;$C88&amp;" For age "&amp;$Y$6&amp;" "&amp;$Z$7&amp;" is more than "&amp;$C87&amp;""&amp;CHAR(10),""),IF(AC88&gt;AC87," * "&amp;$C88&amp;" For age "&amp;$AA$6&amp;" "&amp;$AA$7&amp;" is more than "&amp;$C87&amp;""&amp;CHAR(10),""),IF(AD88&gt;AD87," * "&amp;$C88&amp;" For age "&amp;$AA$6&amp;" "&amp;$AB$7&amp;" is more than "&amp;$C87&amp;""&amp;CHAR(10),""))</f>
        <v/>
      </c>
      <c r="AK88" s="440"/>
    </row>
    <row r="89" spans="1:38" ht="37.15" customHeight="1" x14ac:dyDescent="0.45">
      <c r="A89" s="486"/>
      <c r="B89" s="473"/>
      <c r="C89" s="39" t="s">
        <v>827</v>
      </c>
      <c r="D89" s="35" t="s">
        <v>715</v>
      </c>
      <c r="E89" s="1"/>
      <c r="F89" s="1"/>
      <c r="G89" s="1"/>
      <c r="H89" s="1"/>
      <c r="I89" s="1"/>
      <c r="J89" s="1"/>
      <c r="K89" s="1"/>
      <c r="L89" s="1"/>
      <c r="M89" s="2"/>
      <c r="N89" s="2"/>
      <c r="O89" s="2"/>
      <c r="P89" s="2"/>
      <c r="Q89" s="2"/>
      <c r="R89" s="2"/>
      <c r="S89" s="2"/>
      <c r="T89" s="2"/>
      <c r="U89" s="2"/>
      <c r="V89" s="2"/>
      <c r="W89" s="2"/>
      <c r="X89" s="2"/>
      <c r="Y89" s="2"/>
      <c r="Z89" s="2"/>
      <c r="AA89" s="2"/>
      <c r="AB89" s="2"/>
      <c r="AC89" s="1"/>
      <c r="AD89" s="1"/>
      <c r="AE89" s="1"/>
      <c r="AF89" s="1"/>
      <c r="AG89" s="1"/>
      <c r="AH89" s="1"/>
      <c r="AI89" s="6">
        <f t="shared" ref="AI89:AI122" si="44">SUM(M89:AB89)</f>
        <v>0</v>
      </c>
      <c r="AJ89" s="204" t="str">
        <f>CONCATENATE(IF(G89&gt;G88," * "&amp;$C89&amp;" For age "&amp;$E$6&amp;" "&amp;$E$7&amp;" is more than "&amp;$C88&amp;""&amp;CHAR(10),""),IF(H89&gt;H88," * "&amp;$C89&amp;" For age "&amp;$E$6&amp;" "&amp;$F$7&amp;" is more than "&amp;$C88&amp;""&amp;CHAR(10),""),IF(I89&gt;I88," * "&amp;$C89&amp;" For age "&amp;$G$6&amp;" "&amp;$G$7&amp;" is more than "&amp;$C88&amp;""&amp;CHAR(10),""),IF(J89&gt;J88," * "&amp;$C89&amp;" For age "&amp;$G$6&amp;" "&amp;$H$7&amp;" is more than "&amp;$C88&amp;""&amp;CHAR(10),""),IF(K89&gt;K88," * "&amp;$C89&amp;" For age "&amp;$I$6&amp;" "&amp;$I$7&amp;" is more than "&amp;$C88&amp;""&amp;CHAR(10),""),IF(L89&gt;L88," * "&amp;$C89&amp;" For age "&amp;$I$6&amp;" "&amp;$J$7&amp;" is more than "&amp;$C88&amp;""&amp;CHAR(10),""),IF(M89&gt;M88," * "&amp;$C89&amp;" For age "&amp;$K$6&amp;" "&amp;$K$7&amp;" is more than "&amp;$C88&amp;""&amp;CHAR(10),""),IF(N89&gt;N88," * "&amp;$C89&amp;" For age "&amp;$K$6&amp;" "&amp;$L$7&amp;" is more than "&amp;$C88&amp;""&amp;CHAR(10),""),IF(O89&gt;O88," * "&amp;$C89&amp;" For age "&amp;$M$6&amp;" "&amp;$M$7&amp;" is more than "&amp;$C88&amp;""&amp;CHAR(10),""),IF(P89&gt;P88," * "&amp;$C89&amp;" For age "&amp;$M$6&amp;" "&amp;$N$7&amp;" is more than "&amp;$C88&amp;""&amp;CHAR(10),""),IF(Q89&gt;Q88," * "&amp;$C89&amp;" For age "&amp;$O$6&amp;" "&amp;$O$7&amp;" is more than "&amp;$C88&amp;""&amp;CHAR(10),""),IF(R89&gt;R88," * "&amp;$C89&amp;" For age "&amp;$O$6&amp;" "&amp;$P$7&amp;" is more than "&amp;$C88&amp;""&amp;CHAR(10),""),IF(S89&gt;S88," * "&amp;$C89&amp;" For age "&amp;$Q$6&amp;" "&amp;$Q$7&amp;" is more than "&amp;$C88&amp;""&amp;CHAR(10),""),IF(T89&gt;T88," * "&amp;$C89&amp;" For age "&amp;$Q$6&amp;" "&amp;$R$7&amp;" is more than "&amp;$C88&amp;""&amp;CHAR(10),""),IF(U89&gt;U88," * "&amp;$C89&amp;" For age "&amp;$S$6&amp;" "&amp;$S$7&amp;" is more than "&amp;$C88&amp;""&amp;CHAR(10),""),IF(V89&gt;V88," * "&amp;$C89&amp;" For age "&amp;$S$6&amp;" "&amp;$T$7&amp;" is more than "&amp;$C88&amp;""&amp;CHAR(10),""),IF(W89&gt;W88," * "&amp;$C89&amp;" For age "&amp;$U$6&amp;" "&amp;$U$7&amp;" is more than "&amp;$C88&amp;""&amp;CHAR(10),""),IF(X89&gt;X88," * "&amp;$C89&amp;" For age "&amp;$U$6&amp;" "&amp;$V$7&amp;" is more than "&amp;$C88&amp;""&amp;CHAR(10),""),IF(Y89&gt;Y88," * "&amp;$C89&amp;" For age "&amp;$W$6&amp;" "&amp;$W$7&amp;" is more than "&amp;$C88&amp;""&amp;CHAR(10),""),IF(Z89&gt;Z88," * "&amp;$C89&amp;" For age "&amp;$W$6&amp;" "&amp;$X$7&amp;" is more than "&amp;$C88&amp;""&amp;CHAR(10),""),IF(AA89&gt;AA88," * "&amp;$C89&amp;" For age "&amp;$Y$6&amp;" "&amp;$Y$7&amp;" is more than "&amp;$C88&amp;""&amp;CHAR(10),""),IF(AB89&gt;AB88," * "&amp;$C89&amp;" For age "&amp;$Y$6&amp;" "&amp;$Z$7&amp;" is more than "&amp;$C88&amp;""&amp;CHAR(10),""),IF(AC89&gt;AC88," * "&amp;$C89&amp;" For age "&amp;$AA$6&amp;" "&amp;$AA$7&amp;" is more than "&amp;$C88&amp;""&amp;CHAR(10),""),IF(AD89&gt;AD88," * "&amp;$C89&amp;" For age "&amp;$AA$6&amp;" "&amp;$AB$7&amp;" is more than "&amp;$C88&amp;""&amp;CHAR(10),""))</f>
        <v/>
      </c>
      <c r="AK89" s="440"/>
    </row>
    <row r="90" spans="1:38" s="4" customFormat="1" ht="37.15" customHeight="1" x14ac:dyDescent="0.45">
      <c r="A90" s="486"/>
      <c r="B90" s="473"/>
      <c r="C90" s="203" t="s">
        <v>853</v>
      </c>
      <c r="D90" s="35" t="s">
        <v>716</v>
      </c>
      <c r="E90" s="1"/>
      <c r="F90" s="1"/>
      <c r="G90" s="1"/>
      <c r="H90" s="1"/>
      <c r="I90" s="1"/>
      <c r="J90" s="1"/>
      <c r="K90" s="1"/>
      <c r="L90" s="1"/>
      <c r="M90" s="2"/>
      <c r="N90" s="2"/>
      <c r="O90" s="2"/>
      <c r="P90" s="2"/>
      <c r="Q90" s="2"/>
      <c r="R90" s="2"/>
      <c r="S90" s="2"/>
      <c r="T90" s="2"/>
      <c r="U90" s="2"/>
      <c r="V90" s="2"/>
      <c r="W90" s="2"/>
      <c r="X90" s="2"/>
      <c r="Y90" s="2"/>
      <c r="Z90" s="2"/>
      <c r="AA90" s="2"/>
      <c r="AB90" s="2"/>
      <c r="AC90" s="1"/>
      <c r="AD90" s="1"/>
      <c r="AE90" s="1"/>
      <c r="AF90" s="1"/>
      <c r="AG90" s="1"/>
      <c r="AH90" s="1"/>
      <c r="AI90" s="6">
        <f t="shared" si="44"/>
        <v>0</v>
      </c>
      <c r="AJ90" s="204" t="str">
        <f>CONCATENATE(IF(G90&gt;G89," * "&amp;$C90&amp;" For age "&amp;$E$6&amp;" "&amp;$E$7&amp;" is more than "&amp;$C89&amp;""&amp;CHAR(10),""),IF(H90&gt;H89," * "&amp;$C90&amp;" For age "&amp;$E$6&amp;" "&amp;$F$7&amp;" is more than "&amp;$C89&amp;""&amp;CHAR(10),""),IF(I90&gt;I89," * "&amp;$C90&amp;" For age "&amp;$G$6&amp;" "&amp;$G$7&amp;" is more than "&amp;$C89&amp;""&amp;CHAR(10),""),IF(J90&gt;J89," * "&amp;$C90&amp;" For age "&amp;$G$6&amp;" "&amp;$H$7&amp;" is more than "&amp;$C89&amp;""&amp;CHAR(10),""),IF(K90&gt;K89," * "&amp;$C90&amp;" For age "&amp;$I$6&amp;" "&amp;$I$7&amp;" is more than "&amp;$C89&amp;""&amp;CHAR(10),""),IF(L90&gt;L89," * "&amp;$C90&amp;" For age "&amp;$I$6&amp;" "&amp;$J$7&amp;" is more than "&amp;$C89&amp;""&amp;CHAR(10),""),IF(M90&gt;M89," * "&amp;$C90&amp;" For age "&amp;$K$6&amp;" "&amp;$K$7&amp;" is more than "&amp;$C89&amp;""&amp;CHAR(10),""),IF(N90&gt;N89," * "&amp;$C90&amp;" For age "&amp;$K$6&amp;" "&amp;$L$7&amp;" is more than "&amp;$C89&amp;""&amp;CHAR(10),""),IF(O90&gt;O89," * "&amp;$C90&amp;" For age "&amp;$M$6&amp;" "&amp;$M$7&amp;" is more than "&amp;$C89&amp;""&amp;CHAR(10),""),IF(P90&gt;P89," * "&amp;$C90&amp;" For age "&amp;$M$6&amp;" "&amp;$N$7&amp;" is more than "&amp;$C89&amp;""&amp;CHAR(10),""),IF(Q90&gt;Q89," * "&amp;$C90&amp;" For age "&amp;$O$6&amp;" "&amp;$O$7&amp;" is more than "&amp;$C89&amp;""&amp;CHAR(10),""),IF(R90&gt;R89," * "&amp;$C90&amp;" For age "&amp;$O$6&amp;" "&amp;$P$7&amp;" is more than "&amp;$C89&amp;""&amp;CHAR(10),""),IF(S90&gt;S89," * "&amp;$C90&amp;" For age "&amp;$Q$6&amp;" "&amp;$Q$7&amp;" is more than "&amp;$C89&amp;""&amp;CHAR(10),""),IF(T90&gt;T89," * "&amp;$C90&amp;" For age "&amp;$Q$6&amp;" "&amp;$R$7&amp;" is more than "&amp;$C89&amp;""&amp;CHAR(10),""),IF(U90&gt;U89," * "&amp;$C90&amp;" For age "&amp;$S$6&amp;" "&amp;$S$7&amp;" is more than "&amp;$C89&amp;""&amp;CHAR(10),""),IF(V90&gt;V89," * "&amp;$C90&amp;" For age "&amp;$S$6&amp;" "&amp;$T$7&amp;" is more than "&amp;$C89&amp;""&amp;CHAR(10),""),IF(W90&gt;W89," * "&amp;$C90&amp;" For age "&amp;$U$6&amp;" "&amp;$U$7&amp;" is more than "&amp;$C89&amp;""&amp;CHAR(10),""),IF(X90&gt;X89," * "&amp;$C90&amp;" For age "&amp;$U$6&amp;" "&amp;$V$7&amp;" is more than "&amp;$C89&amp;""&amp;CHAR(10),""),IF(Y90&gt;Y89," * "&amp;$C90&amp;" For age "&amp;$W$6&amp;" "&amp;$W$7&amp;" is more than "&amp;$C89&amp;""&amp;CHAR(10),""),IF(Z90&gt;Z89," * "&amp;$C90&amp;" For age "&amp;$W$6&amp;" "&amp;$X$7&amp;" is more than "&amp;$C89&amp;""&amp;CHAR(10),""),IF(AA90&gt;AA89," * "&amp;$C90&amp;" For age "&amp;$Y$6&amp;" "&amp;$Y$7&amp;" is more than "&amp;$C89&amp;""&amp;CHAR(10),""),IF(AB90&gt;AB89," * "&amp;$C90&amp;" For age "&amp;$Y$6&amp;" "&amp;$Z$7&amp;" is more than "&amp;$C89&amp;""&amp;CHAR(10),""),IF(AC90&gt;AC89," * "&amp;$C90&amp;" For age "&amp;$AA$6&amp;" "&amp;$AA$7&amp;" is more than "&amp;$C89&amp;""&amp;CHAR(10),""),IF(AD90&gt;AD89," * "&amp;$C90&amp;" For age "&amp;$AA$6&amp;" "&amp;$AB$7&amp;" is more than "&amp;$C89&amp;""&amp;CHAR(10),""))</f>
        <v/>
      </c>
      <c r="AK90" s="440"/>
    </row>
    <row r="91" spans="1:38" ht="37.15" customHeight="1" x14ac:dyDescent="0.45">
      <c r="A91" s="486"/>
      <c r="B91" s="473"/>
      <c r="C91" s="39" t="s">
        <v>828</v>
      </c>
      <c r="D91" s="35" t="s">
        <v>717</v>
      </c>
      <c r="E91" s="1"/>
      <c r="F91" s="1"/>
      <c r="G91" s="1"/>
      <c r="H91" s="1"/>
      <c r="I91" s="1"/>
      <c r="J91" s="1"/>
      <c r="K91" s="1"/>
      <c r="L91" s="1"/>
      <c r="M91" s="2"/>
      <c r="N91" s="2"/>
      <c r="O91" s="2"/>
      <c r="P91" s="2"/>
      <c r="Q91" s="2"/>
      <c r="R91" s="2"/>
      <c r="S91" s="2"/>
      <c r="T91" s="2"/>
      <c r="U91" s="2"/>
      <c r="V91" s="2"/>
      <c r="W91" s="2"/>
      <c r="X91" s="2"/>
      <c r="Y91" s="2"/>
      <c r="Z91" s="2"/>
      <c r="AA91" s="2"/>
      <c r="AB91" s="2"/>
      <c r="AC91" s="1"/>
      <c r="AD91" s="1"/>
      <c r="AE91" s="1"/>
      <c r="AF91" s="1"/>
      <c r="AG91" s="1"/>
      <c r="AH91" s="1"/>
      <c r="AI91" s="6">
        <f t="shared" si="44"/>
        <v>0</v>
      </c>
      <c r="AJ91" s="30" t="str">
        <f>CONCATENATE(IF(G91&gt;G88," * "&amp;$C91&amp;" For age "&amp;$E$6&amp;" "&amp;$E$7&amp;" is more than "&amp;$C88&amp;""&amp;CHAR(10),""),IF(H91&gt;H88," * "&amp;$C91&amp;" For age "&amp;$E$6&amp;" "&amp;$F$7&amp;" is more than "&amp;$C88&amp;""&amp;CHAR(10),""),IF(I91&gt;I88," * "&amp;$C91&amp;" For age "&amp;$G$6&amp;" "&amp;$G$7&amp;" is more than "&amp;$C88&amp;""&amp;CHAR(10),""),IF(J91&gt;J88," * "&amp;$C91&amp;" For age "&amp;$G$6&amp;" "&amp;$H$7&amp;" is more than "&amp;$C88&amp;""&amp;CHAR(10),""),IF(K91&gt;K88," * "&amp;$C91&amp;" For age "&amp;$I$6&amp;" "&amp;$I$7&amp;" is more than "&amp;$C88&amp;""&amp;CHAR(10),""),IF(L91&gt;L88," * "&amp;$C91&amp;" For age "&amp;$I$6&amp;" "&amp;$J$7&amp;" is more than "&amp;$C88&amp;""&amp;CHAR(10),""),IF(M91&gt;M88," * "&amp;$C91&amp;" For age "&amp;$K$6&amp;" "&amp;$K$7&amp;" is more than "&amp;$C88&amp;""&amp;CHAR(10),""),IF(N91&gt;N88," * "&amp;$C91&amp;" For age "&amp;$K$6&amp;" "&amp;$L$7&amp;" is more than "&amp;$C88&amp;""&amp;CHAR(10),""),IF(O91&gt;O88," * "&amp;$C91&amp;" For age "&amp;$M$6&amp;" "&amp;$M$7&amp;" is more than "&amp;$C88&amp;""&amp;CHAR(10),""),IF(P91&gt;P88," * "&amp;$C91&amp;" For age "&amp;$M$6&amp;" "&amp;$N$7&amp;" is more than "&amp;$C88&amp;""&amp;CHAR(10),""),IF(Q91&gt;Q88," * "&amp;$C91&amp;" For age "&amp;$O$6&amp;" "&amp;$O$7&amp;" is more than "&amp;$C88&amp;""&amp;CHAR(10),""),IF(R91&gt;R88," * "&amp;$C91&amp;" For age "&amp;$O$6&amp;" "&amp;$P$7&amp;" is more than "&amp;$C88&amp;""&amp;CHAR(10),""),IF(S91&gt;S88," * "&amp;$C91&amp;" For age "&amp;$Q$6&amp;" "&amp;$Q$7&amp;" is more than "&amp;$C88&amp;""&amp;CHAR(10),""),IF(T91&gt;T88," * "&amp;$C91&amp;" For age "&amp;$Q$6&amp;" "&amp;$R$7&amp;" is more than "&amp;$C88&amp;""&amp;CHAR(10),""),IF(U91&gt;U88," * "&amp;$C91&amp;" For age "&amp;$S$6&amp;" "&amp;$S$7&amp;" is more than "&amp;$C88&amp;""&amp;CHAR(10),""),IF(V91&gt;V88," * "&amp;$C91&amp;" For age "&amp;$S$6&amp;" "&amp;$T$7&amp;" is more than "&amp;$C88&amp;""&amp;CHAR(10),""),IF(W91&gt;W88," * "&amp;$C91&amp;" For age "&amp;$U$6&amp;" "&amp;$U$7&amp;" is more than "&amp;$C88&amp;""&amp;CHAR(10),""),IF(X91&gt;X88," * "&amp;$C91&amp;" For age "&amp;$U$6&amp;" "&amp;$V$7&amp;" is more than "&amp;$C88&amp;""&amp;CHAR(10),""),IF(Y91&gt;Y88," * "&amp;$C91&amp;" For age "&amp;$W$6&amp;" "&amp;$W$7&amp;" is more than "&amp;$C88&amp;""&amp;CHAR(10),""),IF(Z91&gt;Z88," * "&amp;$C91&amp;" For age "&amp;$W$6&amp;" "&amp;$X$7&amp;" is more than "&amp;$C88&amp;""&amp;CHAR(10),""),IF(AA91&gt;AA88," * "&amp;$C91&amp;" For age "&amp;$Y$6&amp;" "&amp;$Y$7&amp;" is more than "&amp;$C88&amp;""&amp;CHAR(10),""),IF(AB91&gt;AB88," * "&amp;$C91&amp;" For age "&amp;$Y$6&amp;" "&amp;$Z$7&amp;" is more than "&amp;$C88&amp;""&amp;CHAR(10),""),IF(AC91&gt;AC88," * "&amp;$C91&amp;" For age "&amp;$AA$6&amp;" "&amp;$AA$7&amp;" is more than "&amp;$C88&amp;""&amp;CHAR(10),""),IF(AD91&gt;AD88," * "&amp;$C91&amp;" For age "&amp;$AA$6&amp;" "&amp;$AB$7&amp;" is more than "&amp;$C88&amp;""&amp;CHAR(10),""))</f>
        <v/>
      </c>
      <c r="AK91" s="440"/>
    </row>
    <row r="92" spans="1:38" ht="37.15" customHeight="1" x14ac:dyDescent="0.45">
      <c r="A92" s="486"/>
      <c r="B92" s="473"/>
      <c r="C92" s="39" t="s">
        <v>829</v>
      </c>
      <c r="D92" s="35" t="s">
        <v>718</v>
      </c>
      <c r="E92" s="1"/>
      <c r="F92" s="1"/>
      <c r="G92" s="1"/>
      <c r="H92" s="1"/>
      <c r="I92" s="1"/>
      <c r="J92" s="1"/>
      <c r="K92" s="1"/>
      <c r="L92" s="1"/>
      <c r="M92" s="2"/>
      <c r="N92" s="2"/>
      <c r="O92" s="2"/>
      <c r="P92" s="2"/>
      <c r="Q92" s="2"/>
      <c r="R92" s="2"/>
      <c r="S92" s="2"/>
      <c r="T92" s="2"/>
      <c r="U92" s="2"/>
      <c r="V92" s="2"/>
      <c r="W92" s="2"/>
      <c r="X92" s="2"/>
      <c r="Y92" s="2"/>
      <c r="Z92" s="2"/>
      <c r="AA92" s="2"/>
      <c r="AB92" s="2"/>
      <c r="AC92" s="1"/>
      <c r="AD92" s="1"/>
      <c r="AE92" s="1"/>
      <c r="AF92" s="1"/>
      <c r="AG92" s="1"/>
      <c r="AH92" s="1"/>
      <c r="AI92" s="6">
        <f t="shared" si="44"/>
        <v>0</v>
      </c>
      <c r="AJ92" s="204" t="str">
        <f>CONCATENATE(IF(G92&gt;G91," * "&amp;$C92&amp;" For age "&amp;$E$6&amp;" "&amp;$E$7&amp;" is more than "&amp;$C91&amp;""&amp;CHAR(10),""),IF(H92&gt;H91," * "&amp;$C92&amp;" For age "&amp;$E$6&amp;" "&amp;$F$7&amp;" is more than "&amp;$C91&amp;""&amp;CHAR(10),""),IF(I92&gt;I91," * "&amp;$C92&amp;" For age "&amp;$G$6&amp;" "&amp;$G$7&amp;" is more than "&amp;$C91&amp;""&amp;CHAR(10),""),IF(J92&gt;J91," * "&amp;$C92&amp;" For age "&amp;$G$6&amp;" "&amp;$H$7&amp;" is more than "&amp;$C91&amp;""&amp;CHAR(10),""),IF(K92&gt;K91," * "&amp;$C92&amp;" For age "&amp;$I$6&amp;" "&amp;$I$7&amp;" is more than "&amp;$C91&amp;""&amp;CHAR(10),""),IF(L92&gt;L91," * "&amp;$C92&amp;" For age "&amp;$I$6&amp;" "&amp;$J$7&amp;" is more than "&amp;$C91&amp;""&amp;CHAR(10),""),IF(M92&gt;M91," * "&amp;$C92&amp;" For age "&amp;$K$6&amp;" "&amp;$K$7&amp;" is more than "&amp;$C91&amp;""&amp;CHAR(10),""),IF(N92&gt;N91," * "&amp;$C92&amp;" For age "&amp;$K$6&amp;" "&amp;$L$7&amp;" is more than "&amp;$C91&amp;""&amp;CHAR(10),""),IF(O92&gt;O91," * "&amp;$C92&amp;" For age "&amp;$M$6&amp;" "&amp;$M$7&amp;" is more than "&amp;$C91&amp;""&amp;CHAR(10),""),IF(P92&gt;P91," * "&amp;$C92&amp;" For age "&amp;$M$6&amp;" "&amp;$N$7&amp;" is more than "&amp;$C91&amp;""&amp;CHAR(10),""),IF(Q92&gt;Q91," * "&amp;$C92&amp;" For age "&amp;$O$6&amp;" "&amp;$O$7&amp;" is more than "&amp;$C91&amp;""&amp;CHAR(10),""),IF(R92&gt;R91," * "&amp;$C92&amp;" For age "&amp;$O$6&amp;" "&amp;$P$7&amp;" is more than "&amp;$C91&amp;""&amp;CHAR(10),""),IF(S92&gt;S91," * "&amp;$C92&amp;" For age "&amp;$Q$6&amp;" "&amp;$Q$7&amp;" is more than "&amp;$C91&amp;""&amp;CHAR(10),""),IF(T92&gt;T91," * "&amp;$C92&amp;" For age "&amp;$Q$6&amp;" "&amp;$R$7&amp;" is more than "&amp;$C91&amp;""&amp;CHAR(10),""),IF(U92&gt;U91," * "&amp;$C92&amp;" For age "&amp;$S$6&amp;" "&amp;$S$7&amp;" is more than "&amp;$C91&amp;""&amp;CHAR(10),""),IF(V92&gt;V91," * "&amp;$C92&amp;" For age "&amp;$S$6&amp;" "&amp;$T$7&amp;" is more than "&amp;$C91&amp;""&amp;CHAR(10),""),IF(W92&gt;W91," * "&amp;$C92&amp;" For age "&amp;$U$6&amp;" "&amp;$U$7&amp;" is more than "&amp;$C91&amp;""&amp;CHAR(10),""),IF(X92&gt;X91," * "&amp;$C92&amp;" For age "&amp;$U$6&amp;" "&amp;$V$7&amp;" is more than "&amp;$C91&amp;""&amp;CHAR(10),""),IF(Y92&gt;Y91," * "&amp;$C92&amp;" For age "&amp;$W$6&amp;" "&amp;$W$7&amp;" is more than "&amp;$C91&amp;""&amp;CHAR(10),""),IF(Z92&gt;Z91," * "&amp;$C92&amp;" For age "&amp;$W$6&amp;" "&amp;$X$7&amp;" is more than "&amp;$C91&amp;""&amp;CHAR(10),""),IF(AA92&gt;AA91," * "&amp;$C92&amp;" For age "&amp;$Y$6&amp;" "&amp;$Y$7&amp;" is more than "&amp;$C91&amp;""&amp;CHAR(10),""),IF(AB92&gt;AB91," * "&amp;$C92&amp;" For age "&amp;$Y$6&amp;" "&amp;$Z$7&amp;" is more than "&amp;$C91&amp;""&amp;CHAR(10),""),IF(AC92&gt;AC91," * "&amp;$C92&amp;" For age "&amp;$AA$6&amp;" "&amp;$AA$7&amp;" is more than "&amp;$C91&amp;""&amp;CHAR(10),""),IF(AD92&gt;AD91," * "&amp;$C92&amp;" For age "&amp;$AA$6&amp;" "&amp;$AB$7&amp;" is more than "&amp;$C91&amp;""&amp;CHAR(10),""))</f>
        <v/>
      </c>
      <c r="AK92" s="440"/>
    </row>
    <row r="93" spans="1:38" ht="37.15" customHeight="1" thickBot="1" x14ac:dyDescent="0.5">
      <c r="A93" s="486"/>
      <c r="B93" s="473"/>
      <c r="C93" s="39" t="s">
        <v>830</v>
      </c>
      <c r="D93" s="35" t="s">
        <v>719</v>
      </c>
      <c r="E93" s="1"/>
      <c r="F93" s="1"/>
      <c r="G93" s="1"/>
      <c r="H93" s="1"/>
      <c r="I93" s="1"/>
      <c r="J93" s="1"/>
      <c r="K93" s="1"/>
      <c r="L93" s="1"/>
      <c r="M93" s="28"/>
      <c r="N93" s="28"/>
      <c r="O93" s="28"/>
      <c r="P93" s="28"/>
      <c r="Q93" s="28"/>
      <c r="R93" s="28"/>
      <c r="S93" s="28"/>
      <c r="T93" s="28"/>
      <c r="U93" s="28"/>
      <c r="V93" s="28"/>
      <c r="W93" s="28"/>
      <c r="X93" s="28"/>
      <c r="Y93" s="28"/>
      <c r="Z93" s="28"/>
      <c r="AA93" s="28"/>
      <c r="AB93" s="28"/>
      <c r="AC93" s="27"/>
      <c r="AD93" s="27"/>
      <c r="AE93" s="27"/>
      <c r="AF93" s="27"/>
      <c r="AG93" s="27"/>
      <c r="AH93" s="27"/>
      <c r="AI93" s="29">
        <f t="shared" si="44"/>
        <v>0</v>
      </c>
      <c r="AJ93" s="30" t="str">
        <f>CONCATENATE(IF(G93&gt;G88," * "&amp;$C93&amp;" For age "&amp;$E$6&amp;" "&amp;$E$7&amp;" is more than "&amp;$C88&amp;""&amp;CHAR(10),""),IF(H93&gt;H88," * "&amp;$C93&amp;" For age "&amp;$E$6&amp;" "&amp;$F$7&amp;" is more than "&amp;$C88&amp;""&amp;CHAR(10),""),IF(I93&gt;I88," * "&amp;$C93&amp;" For age "&amp;$G$6&amp;" "&amp;$G$7&amp;" is more than "&amp;$C88&amp;""&amp;CHAR(10),""),IF(J93&gt;J88," * "&amp;$C93&amp;" For age "&amp;$G$6&amp;" "&amp;$H$7&amp;" is more than "&amp;$C88&amp;""&amp;CHAR(10),""),IF(K93&gt;K88," * "&amp;$C93&amp;" For age "&amp;$I$6&amp;" "&amp;$I$7&amp;" is more than "&amp;$C88&amp;""&amp;CHAR(10),""),IF(L93&gt;L88," * "&amp;$C93&amp;" For age "&amp;$I$6&amp;" "&amp;$J$7&amp;" is more than "&amp;$C88&amp;""&amp;CHAR(10),""),IF(M93&gt;M88," * "&amp;$C93&amp;" For age "&amp;$K$6&amp;" "&amp;$K$7&amp;" is more than "&amp;$C88&amp;""&amp;CHAR(10),""),IF(N93&gt;N88," * "&amp;$C93&amp;" For age "&amp;$K$6&amp;" "&amp;$L$7&amp;" is more than "&amp;$C88&amp;""&amp;CHAR(10),""),IF(O93&gt;O88," * "&amp;$C93&amp;" For age "&amp;$M$6&amp;" "&amp;$M$7&amp;" is more than "&amp;$C88&amp;""&amp;CHAR(10),""),IF(P93&gt;P88," * "&amp;$C93&amp;" For age "&amp;$M$6&amp;" "&amp;$N$7&amp;" is more than "&amp;$C88&amp;""&amp;CHAR(10),""),IF(Q93&gt;Q88," * "&amp;$C93&amp;" For age "&amp;$O$6&amp;" "&amp;$O$7&amp;" is more than "&amp;$C88&amp;""&amp;CHAR(10),""),IF(R93&gt;R88," * "&amp;$C93&amp;" For age "&amp;$O$6&amp;" "&amp;$P$7&amp;" is more than "&amp;$C88&amp;""&amp;CHAR(10),""),IF(S93&gt;S88," * "&amp;$C93&amp;" For age "&amp;$Q$6&amp;" "&amp;$Q$7&amp;" is more than "&amp;$C88&amp;""&amp;CHAR(10),""),IF(T93&gt;T88," * "&amp;$C93&amp;" For age "&amp;$Q$6&amp;" "&amp;$R$7&amp;" is more than "&amp;$C88&amp;""&amp;CHAR(10),""),IF(U93&gt;U88," * "&amp;$C93&amp;" For age "&amp;$S$6&amp;" "&amp;$S$7&amp;" is more than "&amp;$C88&amp;""&amp;CHAR(10),""),IF(V93&gt;V88," * "&amp;$C93&amp;" For age "&amp;$S$6&amp;" "&amp;$T$7&amp;" is more than "&amp;$C88&amp;""&amp;CHAR(10),""),IF(W93&gt;W88," * "&amp;$C93&amp;" For age "&amp;$U$6&amp;" "&amp;$U$7&amp;" is more than "&amp;$C88&amp;""&amp;CHAR(10),""),IF(X93&gt;X88," * "&amp;$C93&amp;" For age "&amp;$U$6&amp;" "&amp;$V$7&amp;" is more than "&amp;$C88&amp;""&amp;CHAR(10),""),IF(Y93&gt;Y88," * "&amp;$C93&amp;" For age "&amp;$W$6&amp;" "&amp;$W$7&amp;" is more than "&amp;$C88&amp;""&amp;CHAR(10),""),IF(Z93&gt;Z88," * "&amp;$C93&amp;" For age "&amp;$W$6&amp;" "&amp;$X$7&amp;" is more than "&amp;$C88&amp;""&amp;CHAR(10),""),IF(AA93&gt;AA88," * "&amp;$C93&amp;" For age "&amp;$Y$6&amp;" "&amp;$Y$7&amp;" is more than "&amp;$C88&amp;""&amp;CHAR(10),""),IF(AB93&gt;AB88," * "&amp;$C93&amp;" For age "&amp;$Y$6&amp;" "&amp;$Z$7&amp;" is more than "&amp;$C88&amp;""&amp;CHAR(10),""),IF(AC93&gt;AC88," * "&amp;$C93&amp;" For age "&amp;$AA$6&amp;" "&amp;$AA$7&amp;" is more than "&amp;$C88&amp;""&amp;CHAR(10),""),IF(AD93&gt;AD88," * "&amp;$C93&amp;" For age "&amp;$AA$6&amp;" "&amp;$AB$7&amp;" is more than "&amp;$C88&amp;""&amp;CHAR(10),""))</f>
        <v/>
      </c>
      <c r="AK93" s="440"/>
    </row>
    <row r="94" spans="1:38" ht="37.15" customHeight="1" thickBot="1" x14ac:dyDescent="0.5">
      <c r="A94" s="486"/>
      <c r="B94" s="473" t="s">
        <v>931</v>
      </c>
      <c r="C94" s="39" t="s">
        <v>502</v>
      </c>
      <c r="D94" s="35" t="s">
        <v>720</v>
      </c>
      <c r="E94" s="8"/>
      <c r="F94" s="8"/>
      <c r="G94" s="8"/>
      <c r="H94" s="8"/>
      <c r="I94" s="8"/>
      <c r="J94" s="8"/>
      <c r="K94" s="8"/>
      <c r="L94" s="8"/>
      <c r="M94" s="24"/>
      <c r="N94" s="24"/>
      <c r="O94" s="24"/>
      <c r="P94" s="24"/>
      <c r="Q94" s="24"/>
      <c r="R94" s="24"/>
      <c r="S94" s="24"/>
      <c r="T94" s="24"/>
      <c r="U94" s="24"/>
      <c r="V94" s="24"/>
      <c r="W94" s="24"/>
      <c r="X94" s="24"/>
      <c r="Y94" s="24"/>
      <c r="Z94" s="24"/>
      <c r="AA94" s="24"/>
      <c r="AB94" s="24"/>
      <c r="AC94" s="23"/>
      <c r="AD94" s="23"/>
      <c r="AE94" s="23"/>
      <c r="AF94" s="23"/>
      <c r="AG94" s="23"/>
      <c r="AH94" s="23"/>
      <c r="AI94" s="25">
        <f t="shared" si="44"/>
        <v>0</v>
      </c>
      <c r="AJ94" s="30" t="str">
        <f>CONCATENATE(IF((E94+E95+E96)&lt;&gt;E88," * "&amp;$C94&amp;" plus "&amp;$C95&amp;" plus "&amp;$C96&amp;" For age "&amp;$E$6&amp;" "&amp;$E$7&amp;" is more than "&amp;$C88&amp;""&amp;CHAR(10),""),IF((F94+F95+F96)&lt;&gt;F88," * "&amp;$C94&amp;" plus "&amp;$C95&amp;" plus "&amp;$C96&amp;" For age "&amp;$E$6&amp;" "&amp;$F$7&amp;" is more than "&amp;$C88&amp;""&amp;CHAR(10),""),IF((G94+G95+G96)&lt;&gt;G88," * "&amp;$C94&amp;" plus "&amp;$C95&amp;" plus "&amp;$C96&amp;" For age "&amp;$G$6&amp;" "&amp;$G$7&amp;" is more than "&amp;$C88&amp;""&amp;CHAR(10),""),IF((H94+H95+H96)&lt;&gt;H88," * "&amp;$C94&amp;" plus "&amp;$C95&amp;" plus "&amp;$C96&amp;" For age "&amp;$G$6&amp;" "&amp;$H$7&amp;" is more than "&amp;$C88&amp;""&amp;CHAR(10),""),IF((I94+I95+I96)&lt;&gt;I88," * "&amp;$C94&amp;" plus "&amp;$C95&amp;" plus "&amp;$C96&amp;" For age "&amp;$I$6&amp;" "&amp;$I$7&amp;" is more than "&amp;$C88&amp;""&amp;CHAR(10),""),IF((J94+J95+J96)&lt;&gt;J88," * "&amp;$C94&amp;" plus "&amp;$C95&amp;" plus "&amp;$C96&amp;" For age "&amp;$I$6&amp;" "&amp;$J$7&amp;" is more than "&amp;$C88&amp;""&amp;CHAR(10),""),IF((K94+K95+K96)&lt;&gt;K88," * "&amp;$C94&amp;" plus "&amp;$C95&amp;" plus "&amp;$C96&amp;" For age "&amp;$K$6&amp;" "&amp;$K$7&amp;" is more than "&amp;$C88&amp;""&amp;CHAR(10),""),IF((L94+L95+L96)&lt;&gt;L88," * "&amp;$C94&amp;" plus "&amp;$C95&amp;" plus "&amp;$C96&amp;" For age "&amp;$K$6&amp;" "&amp;$L$7&amp;" is more than "&amp;$C88&amp;""&amp;CHAR(10),""),IF((M94+M95+M96)&lt;&gt;M88," * "&amp;$C94&amp;" plus "&amp;$C95&amp;" plus "&amp;$C96&amp;" For age "&amp;$M$6&amp;" "&amp;$M$7&amp;" is more than "&amp;$C88&amp;""&amp;CHAR(10),""),IF((N94+N95+N96)&lt;&gt;N88," * "&amp;$C94&amp;" plus "&amp;$C95&amp;" plus "&amp;$C96&amp;" For age "&amp;$M$6&amp;" "&amp;$N$7&amp;" is more than "&amp;$C88&amp;""&amp;CHAR(10),""),IF((O94+O95+O96)&lt;&gt;O88," * "&amp;$C94&amp;" plus "&amp;$C95&amp;" plus "&amp;$C96&amp;" For age "&amp;$O$6&amp;" "&amp;$O$7&amp;" is more than "&amp;$C88&amp;""&amp;CHAR(10),""),IF((P94+P95+P96)&lt;&gt;P88," * "&amp;$C94&amp;" plus "&amp;$C95&amp;" plus "&amp;$C96&amp;" For age "&amp;$O$6&amp;" "&amp;$P$7&amp;" is more than "&amp;$C88&amp;""&amp;CHAR(10),""),IF((Q94+Q95+Q96)&lt;&gt;Q88," * "&amp;$C94&amp;" plus "&amp;$C95&amp;" plus "&amp;$C96&amp;" For age "&amp;$Q$6&amp;" "&amp;$Q$7&amp;" is more than "&amp;$C88&amp;""&amp;CHAR(10),""),IF((R94+R95+R96)&lt;&gt;R88," * "&amp;$C94&amp;" plus "&amp;$C95&amp;" plus "&amp;$C96&amp;" For age "&amp;$Q$6&amp;" "&amp;$R$7&amp;" is more than "&amp;$C88&amp;""&amp;CHAR(10),""),IF((S94+S95+S96)&lt;&gt;S88," * "&amp;$C94&amp;" plus "&amp;$C95&amp;" plus "&amp;$C96&amp;" For age "&amp;$S$6&amp;" "&amp;$S$7&amp;" is more than "&amp;$C88&amp;""&amp;CHAR(10),""),IF((T94+T95+T96)&lt;&gt;T88," * "&amp;$C94&amp;" plus "&amp;$C95&amp;" plus "&amp;$C96&amp;" For age "&amp;$S$6&amp;" "&amp;$T$7&amp;" is more than "&amp;$C88&amp;""&amp;CHAR(10),""),IF((U94+U95+U96)&lt;&gt;U88," * "&amp;$C94&amp;" plus "&amp;$C95&amp;" plus "&amp;$C96&amp;" For age "&amp;$U$6&amp;" "&amp;$U$7&amp;" is more than "&amp;$C88&amp;""&amp;CHAR(10),""),IF((V94+V95+V96)&lt;&gt;V88," * "&amp;$C94&amp;" plus "&amp;$C95&amp;" plus "&amp;$C96&amp;" For age "&amp;$U$6&amp;" "&amp;$V$7&amp;" is more than "&amp;$C88&amp;""&amp;CHAR(10),""),IF((W94+W95+W96)&lt;&gt;W88," * "&amp;$C94&amp;" plus "&amp;$C95&amp;" plus "&amp;$C96&amp;" For age "&amp;$W$6&amp;" "&amp;$W$7&amp;" is more than "&amp;$C88&amp;""&amp;CHAR(10),""),IF((X94+X95+X96)&lt;&gt;X88," * "&amp;$C94&amp;" plus "&amp;$C95&amp;" plus "&amp;$C96&amp;" For age "&amp;$W$6&amp;" "&amp;$X$7&amp;" is more than "&amp;$C88&amp;""&amp;CHAR(10),""),IF((Y94+Y95+Y96)&lt;&gt;Y88," * "&amp;$C94&amp;" plus "&amp;$C95&amp;" plus "&amp;$C96&amp;" For age "&amp;$Y$6&amp;" "&amp;$Y$7&amp;" is more than "&amp;$C88&amp;""&amp;CHAR(10),""),IF((Z94+Z95+Z96)&lt;&gt;Z88," * "&amp;$C94&amp;" plus "&amp;$C95&amp;" plus "&amp;$C96&amp;" For age "&amp;$Y$6&amp;" "&amp;$Z$7&amp;" is more than "&amp;$C88&amp;""&amp;CHAR(10),""),IF((AA94+AA95+AA96)&lt;&gt;AA88," * "&amp;$C94&amp;" plus "&amp;$C95&amp;" plus "&amp;$C96&amp;" For age "&amp;$AA$6&amp;" "&amp;$AA$7&amp;" is more than "&amp;$C88&amp;""&amp;CHAR(10),""),IF((AB94+AB95+AB96)&lt;&gt;AB88," * "&amp;$C94&amp;" plus "&amp;$C95&amp;" plus "&amp;$C96&amp;" For age "&amp;$AA$6&amp;" "&amp;$AB$7&amp;" is more than "&amp;$C88&amp;""&amp;CHAR(10),""))</f>
        <v/>
      </c>
      <c r="AK94" s="440"/>
    </row>
    <row r="95" spans="1:38" ht="37.15" customHeight="1" x14ac:dyDescent="0.45">
      <c r="A95" s="486"/>
      <c r="B95" s="473"/>
      <c r="C95" s="39" t="s">
        <v>503</v>
      </c>
      <c r="D95" s="35" t="s">
        <v>721</v>
      </c>
      <c r="E95" s="23"/>
      <c r="F95" s="23"/>
      <c r="G95" s="23"/>
      <c r="H95" s="23"/>
      <c r="I95" s="23"/>
      <c r="J95" s="23"/>
      <c r="K95" s="23"/>
      <c r="L95" s="23"/>
      <c r="M95" s="2"/>
      <c r="N95" s="2"/>
      <c r="O95" s="2"/>
      <c r="P95" s="2"/>
      <c r="Q95" s="2"/>
      <c r="R95" s="2"/>
      <c r="S95" s="2"/>
      <c r="T95" s="2"/>
      <c r="U95" s="2"/>
      <c r="V95" s="2"/>
      <c r="W95" s="2"/>
      <c r="X95" s="2"/>
      <c r="Y95" s="2"/>
      <c r="Z95" s="2"/>
      <c r="AA95" s="2"/>
      <c r="AB95" s="2"/>
      <c r="AC95" s="1"/>
      <c r="AD95" s="1"/>
      <c r="AE95" s="1"/>
      <c r="AF95" s="1"/>
      <c r="AG95" s="1"/>
      <c r="AH95" s="1"/>
      <c r="AI95" s="6">
        <f t="shared" si="44"/>
        <v>0</v>
      </c>
      <c r="AJ95" s="31"/>
      <c r="AK95" s="440"/>
    </row>
    <row r="96" spans="1:38" ht="37.15" customHeight="1" thickBot="1" x14ac:dyDescent="0.5">
      <c r="A96" s="487"/>
      <c r="B96" s="473"/>
      <c r="C96" s="39" t="s">
        <v>504</v>
      </c>
      <c r="D96" s="35" t="s">
        <v>722</v>
      </c>
      <c r="E96" s="1"/>
      <c r="F96" s="1"/>
      <c r="G96" s="1"/>
      <c r="H96" s="1"/>
      <c r="I96" s="1"/>
      <c r="J96" s="1"/>
      <c r="K96" s="1"/>
      <c r="L96" s="1"/>
      <c r="M96" s="9"/>
      <c r="N96" s="9"/>
      <c r="O96" s="9"/>
      <c r="P96" s="9"/>
      <c r="Q96" s="9"/>
      <c r="R96" s="9"/>
      <c r="S96" s="9"/>
      <c r="T96" s="9"/>
      <c r="U96" s="9"/>
      <c r="V96" s="9"/>
      <c r="W96" s="9"/>
      <c r="X96" s="9"/>
      <c r="Y96" s="9"/>
      <c r="Z96" s="9"/>
      <c r="AA96" s="9"/>
      <c r="AB96" s="9"/>
      <c r="AC96" s="8"/>
      <c r="AD96" s="8"/>
      <c r="AE96" s="8"/>
      <c r="AF96" s="8"/>
      <c r="AG96" s="8"/>
      <c r="AH96" s="8"/>
      <c r="AI96" s="10">
        <f t="shared" si="44"/>
        <v>0</v>
      </c>
      <c r="AJ96" s="31"/>
      <c r="AK96" s="440"/>
    </row>
    <row r="97" spans="1:37" ht="37.15" customHeight="1" x14ac:dyDescent="0.45">
      <c r="A97" s="485" t="s">
        <v>513</v>
      </c>
      <c r="B97" s="488" t="s">
        <v>919</v>
      </c>
      <c r="C97" s="5" t="s">
        <v>449</v>
      </c>
      <c r="D97" s="35" t="s">
        <v>723</v>
      </c>
      <c r="E97" s="1"/>
      <c r="F97" s="1"/>
      <c r="G97" s="1"/>
      <c r="H97" s="1"/>
      <c r="I97" s="1"/>
      <c r="J97" s="1"/>
      <c r="K97" s="1"/>
      <c r="L97" s="1"/>
      <c r="M97" s="21"/>
      <c r="N97" s="21"/>
      <c r="O97" s="21"/>
      <c r="P97" s="21"/>
      <c r="Q97" s="21"/>
      <c r="R97" s="21"/>
      <c r="S97" s="21"/>
      <c r="T97" s="21"/>
      <c r="U97" s="21"/>
      <c r="V97" s="21"/>
      <c r="W97" s="21"/>
      <c r="X97" s="21"/>
      <c r="Y97" s="21"/>
      <c r="Z97" s="21"/>
      <c r="AA97" s="21"/>
      <c r="AB97" s="21"/>
      <c r="AC97" s="20"/>
      <c r="AD97" s="20"/>
      <c r="AE97" s="20"/>
      <c r="AF97" s="20"/>
      <c r="AG97" s="20"/>
      <c r="AH97" s="20"/>
      <c r="AI97" s="22">
        <f t="shared" si="44"/>
        <v>0</v>
      </c>
      <c r="AJ97" s="31"/>
      <c r="AK97" s="440"/>
    </row>
    <row r="98" spans="1:37" ht="37.15" customHeight="1" x14ac:dyDescent="0.45">
      <c r="A98" s="486"/>
      <c r="B98" s="489"/>
      <c r="C98" s="5" t="s">
        <v>450</v>
      </c>
      <c r="D98" s="35" t="s">
        <v>724</v>
      </c>
      <c r="E98" s="1"/>
      <c r="F98" s="1"/>
      <c r="G98" s="1"/>
      <c r="H98" s="1"/>
      <c r="I98" s="1"/>
      <c r="J98" s="1"/>
      <c r="K98" s="1"/>
      <c r="L98" s="1"/>
      <c r="M98" s="2"/>
      <c r="N98" s="2"/>
      <c r="O98" s="2"/>
      <c r="P98" s="2"/>
      <c r="Q98" s="2"/>
      <c r="R98" s="2"/>
      <c r="S98" s="2"/>
      <c r="T98" s="2"/>
      <c r="U98" s="2"/>
      <c r="V98" s="2"/>
      <c r="W98" s="2"/>
      <c r="X98" s="2"/>
      <c r="Y98" s="2"/>
      <c r="Z98" s="2"/>
      <c r="AA98" s="2"/>
      <c r="AB98" s="2"/>
      <c r="AC98" s="1"/>
      <c r="AD98" s="1"/>
      <c r="AE98" s="1"/>
      <c r="AF98" s="1"/>
      <c r="AG98" s="1"/>
      <c r="AH98" s="1"/>
      <c r="AI98" s="6">
        <f t="shared" si="44"/>
        <v>0</v>
      </c>
      <c r="AJ98" s="31"/>
      <c r="AK98" s="440"/>
    </row>
    <row r="99" spans="1:37" ht="37.15" customHeight="1" x14ac:dyDescent="0.45">
      <c r="A99" s="486"/>
      <c r="B99" s="489"/>
      <c r="C99" s="5" t="s">
        <v>451</v>
      </c>
      <c r="D99" s="35" t="s">
        <v>725</v>
      </c>
      <c r="E99" s="1"/>
      <c r="F99" s="1"/>
      <c r="G99" s="1"/>
      <c r="H99" s="1"/>
      <c r="I99" s="1"/>
      <c r="J99" s="1"/>
      <c r="K99" s="1"/>
      <c r="L99" s="1"/>
      <c r="M99" s="2"/>
      <c r="N99" s="2"/>
      <c r="O99" s="2"/>
      <c r="P99" s="2"/>
      <c r="Q99" s="2"/>
      <c r="R99" s="2"/>
      <c r="S99" s="2"/>
      <c r="T99" s="2"/>
      <c r="U99" s="2"/>
      <c r="V99" s="2"/>
      <c r="W99" s="2"/>
      <c r="X99" s="2"/>
      <c r="Y99" s="2"/>
      <c r="Z99" s="2"/>
      <c r="AA99" s="2"/>
      <c r="AB99" s="2"/>
      <c r="AC99" s="1"/>
      <c r="AD99" s="1"/>
      <c r="AE99" s="1"/>
      <c r="AF99" s="1"/>
      <c r="AG99" s="1"/>
      <c r="AH99" s="1"/>
      <c r="AI99" s="6">
        <f t="shared" si="44"/>
        <v>0</v>
      </c>
      <c r="AJ99" s="31"/>
      <c r="AK99" s="440"/>
    </row>
    <row r="100" spans="1:37" ht="37.15" customHeight="1" x14ac:dyDescent="0.45">
      <c r="A100" s="486"/>
      <c r="B100" s="489"/>
      <c r="C100" s="5" t="s">
        <v>452</v>
      </c>
      <c r="D100" s="35" t="s">
        <v>726</v>
      </c>
      <c r="E100" s="1"/>
      <c r="F100" s="1"/>
      <c r="G100" s="1"/>
      <c r="H100" s="1"/>
      <c r="I100" s="1"/>
      <c r="J100" s="1"/>
      <c r="K100" s="1"/>
      <c r="L100" s="1"/>
      <c r="M100" s="2"/>
      <c r="N100" s="2"/>
      <c r="O100" s="2"/>
      <c r="P100" s="2"/>
      <c r="Q100" s="2"/>
      <c r="R100" s="2"/>
      <c r="S100" s="2"/>
      <c r="T100" s="2"/>
      <c r="U100" s="2"/>
      <c r="V100" s="2"/>
      <c r="W100" s="2"/>
      <c r="X100" s="2"/>
      <c r="Y100" s="2"/>
      <c r="Z100" s="2"/>
      <c r="AA100" s="2"/>
      <c r="AB100" s="2"/>
      <c r="AC100" s="1"/>
      <c r="AD100" s="1"/>
      <c r="AE100" s="1"/>
      <c r="AF100" s="1"/>
      <c r="AG100" s="1"/>
      <c r="AH100" s="1"/>
      <c r="AI100" s="6">
        <f t="shared" si="44"/>
        <v>0</v>
      </c>
      <c r="AJ100" s="31"/>
      <c r="AK100" s="440"/>
    </row>
    <row r="101" spans="1:37" ht="37.15" customHeight="1" x14ac:dyDescent="0.45">
      <c r="A101" s="486"/>
      <c r="B101" s="489"/>
      <c r="C101" s="5" t="s">
        <v>453</v>
      </c>
      <c r="D101" s="35" t="s">
        <v>727</v>
      </c>
      <c r="E101" s="1"/>
      <c r="F101" s="1"/>
      <c r="G101" s="1"/>
      <c r="H101" s="1"/>
      <c r="I101" s="1"/>
      <c r="J101" s="1"/>
      <c r="K101" s="1"/>
      <c r="L101" s="1"/>
      <c r="M101" s="2"/>
      <c r="N101" s="2"/>
      <c r="O101" s="2"/>
      <c r="P101" s="2"/>
      <c r="Q101" s="2"/>
      <c r="R101" s="2"/>
      <c r="S101" s="2"/>
      <c r="T101" s="2"/>
      <c r="U101" s="2"/>
      <c r="V101" s="2"/>
      <c r="W101" s="2"/>
      <c r="X101" s="2"/>
      <c r="Y101" s="2"/>
      <c r="Z101" s="2"/>
      <c r="AA101" s="2"/>
      <c r="AB101" s="2"/>
      <c r="AC101" s="1"/>
      <c r="AD101" s="1"/>
      <c r="AE101" s="1"/>
      <c r="AF101" s="1"/>
      <c r="AG101" s="1"/>
      <c r="AH101" s="1"/>
      <c r="AI101" s="6">
        <f t="shared" si="44"/>
        <v>0</v>
      </c>
      <c r="AJ101" s="31"/>
      <c r="AK101" s="440"/>
    </row>
    <row r="102" spans="1:37" ht="37.15" customHeight="1" thickBot="1" x14ac:dyDescent="0.5">
      <c r="A102" s="486"/>
      <c r="B102" s="489"/>
      <c r="C102" s="5" t="s">
        <v>454</v>
      </c>
      <c r="D102" s="35" t="s">
        <v>728</v>
      </c>
      <c r="E102" s="8"/>
      <c r="F102" s="8"/>
      <c r="G102" s="8"/>
      <c r="H102" s="8"/>
      <c r="I102" s="8"/>
      <c r="J102" s="8"/>
      <c r="K102" s="8"/>
      <c r="L102" s="8"/>
      <c r="M102" s="2"/>
      <c r="N102" s="2"/>
      <c r="O102" s="2"/>
      <c r="P102" s="2"/>
      <c r="Q102" s="2"/>
      <c r="R102" s="2"/>
      <c r="S102" s="2"/>
      <c r="T102" s="2"/>
      <c r="U102" s="2"/>
      <c r="V102" s="2"/>
      <c r="W102" s="2"/>
      <c r="X102" s="2"/>
      <c r="Y102" s="2"/>
      <c r="Z102" s="2"/>
      <c r="AA102" s="2"/>
      <c r="AB102" s="2"/>
      <c r="AC102" s="1"/>
      <c r="AD102" s="1"/>
      <c r="AE102" s="1"/>
      <c r="AF102" s="1"/>
      <c r="AG102" s="1"/>
      <c r="AH102" s="1"/>
      <c r="AI102" s="6">
        <f t="shared" si="44"/>
        <v>0</v>
      </c>
      <c r="AJ102" s="32"/>
      <c r="AK102" s="440"/>
    </row>
    <row r="103" spans="1:37" ht="37.15" customHeight="1" x14ac:dyDescent="0.45">
      <c r="A103" s="486"/>
      <c r="B103" s="489"/>
      <c r="C103" s="5" t="s">
        <v>455</v>
      </c>
      <c r="D103" s="35" t="s">
        <v>729</v>
      </c>
      <c r="M103" s="2"/>
      <c r="N103" s="2"/>
      <c r="O103" s="2"/>
      <c r="P103" s="2"/>
      <c r="Q103" s="2"/>
      <c r="R103" s="2"/>
      <c r="S103" s="2"/>
      <c r="T103" s="2"/>
      <c r="U103" s="2"/>
      <c r="V103" s="2"/>
      <c r="W103" s="2"/>
      <c r="X103" s="2"/>
      <c r="Y103" s="2"/>
      <c r="Z103" s="2"/>
      <c r="AA103" s="2"/>
      <c r="AB103" s="2"/>
      <c r="AC103" s="1"/>
      <c r="AD103" s="1"/>
      <c r="AE103" s="1"/>
      <c r="AF103" s="1"/>
      <c r="AG103" s="1"/>
      <c r="AH103" s="1"/>
      <c r="AI103" s="6">
        <f t="shared" si="44"/>
        <v>0</v>
      </c>
      <c r="AK103" s="440"/>
    </row>
    <row r="104" spans="1:37" ht="37.15" customHeight="1" x14ac:dyDescent="0.45">
      <c r="A104" s="486"/>
      <c r="B104" s="489"/>
      <c r="C104" s="5" t="s">
        <v>456</v>
      </c>
      <c r="D104" s="35" t="s">
        <v>730</v>
      </c>
      <c r="M104" s="2"/>
      <c r="N104" s="2"/>
      <c r="O104" s="2"/>
      <c r="P104" s="2"/>
      <c r="Q104" s="2"/>
      <c r="R104" s="2"/>
      <c r="S104" s="2"/>
      <c r="T104" s="2"/>
      <c r="U104" s="2"/>
      <c r="V104" s="2"/>
      <c r="W104" s="2"/>
      <c r="X104" s="2"/>
      <c r="Y104" s="2"/>
      <c r="Z104" s="2"/>
      <c r="AA104" s="2"/>
      <c r="AB104" s="2"/>
      <c r="AC104" s="1"/>
      <c r="AD104" s="1"/>
      <c r="AE104" s="1"/>
      <c r="AF104" s="1"/>
      <c r="AG104" s="1"/>
      <c r="AH104" s="1"/>
      <c r="AI104" s="6">
        <f t="shared" si="44"/>
        <v>0</v>
      </c>
      <c r="AK104" s="440"/>
    </row>
    <row r="105" spans="1:37" ht="37.15" customHeight="1" x14ac:dyDescent="0.45">
      <c r="A105" s="486"/>
      <c r="B105" s="489"/>
      <c r="C105" s="5" t="s">
        <v>457</v>
      </c>
      <c r="D105" s="35" t="s">
        <v>731</v>
      </c>
      <c r="M105" s="2"/>
      <c r="N105" s="2"/>
      <c r="O105" s="2"/>
      <c r="P105" s="2"/>
      <c r="Q105" s="2"/>
      <c r="R105" s="2"/>
      <c r="S105" s="2"/>
      <c r="T105" s="2"/>
      <c r="U105" s="2"/>
      <c r="V105" s="2"/>
      <c r="W105" s="2"/>
      <c r="X105" s="2"/>
      <c r="Y105" s="2"/>
      <c r="Z105" s="2"/>
      <c r="AA105" s="2"/>
      <c r="AB105" s="2"/>
      <c r="AC105" s="1"/>
      <c r="AD105" s="1"/>
      <c r="AE105" s="1"/>
      <c r="AF105" s="1"/>
      <c r="AG105" s="1"/>
      <c r="AH105" s="1"/>
      <c r="AI105" s="6">
        <f t="shared" si="44"/>
        <v>0</v>
      </c>
      <c r="AK105" s="440"/>
    </row>
    <row r="106" spans="1:37" ht="37.15" customHeight="1" x14ac:dyDescent="0.45">
      <c r="A106" s="486"/>
      <c r="B106" s="489"/>
      <c r="C106" s="5" t="s">
        <v>458</v>
      </c>
      <c r="D106" s="35" t="s">
        <v>732</v>
      </c>
      <c r="M106" s="2"/>
      <c r="N106" s="2"/>
      <c r="O106" s="2"/>
      <c r="P106" s="2"/>
      <c r="Q106" s="2"/>
      <c r="R106" s="2"/>
      <c r="S106" s="2"/>
      <c r="T106" s="2"/>
      <c r="U106" s="2"/>
      <c r="V106" s="2"/>
      <c r="W106" s="2"/>
      <c r="X106" s="2"/>
      <c r="Y106" s="2"/>
      <c r="Z106" s="2"/>
      <c r="AA106" s="2"/>
      <c r="AB106" s="2"/>
      <c r="AC106" s="1"/>
      <c r="AD106" s="1"/>
      <c r="AE106" s="1"/>
      <c r="AF106" s="1"/>
      <c r="AG106" s="1"/>
      <c r="AH106" s="1"/>
      <c r="AI106" s="6">
        <f t="shared" si="44"/>
        <v>0</v>
      </c>
      <c r="AK106" s="440"/>
    </row>
    <row r="107" spans="1:37" ht="37.15" customHeight="1" x14ac:dyDescent="0.45">
      <c r="A107" s="486"/>
      <c r="B107" s="489"/>
      <c r="C107" s="5" t="s">
        <v>34</v>
      </c>
      <c r="D107" s="35" t="s">
        <v>733</v>
      </c>
      <c r="M107" s="28"/>
      <c r="N107" s="28"/>
      <c r="O107" s="28"/>
      <c r="P107" s="28"/>
      <c r="Q107" s="28"/>
      <c r="R107" s="28"/>
      <c r="S107" s="28"/>
      <c r="T107" s="28"/>
      <c r="U107" s="28"/>
      <c r="V107" s="28"/>
      <c r="W107" s="28"/>
      <c r="X107" s="28"/>
      <c r="Y107" s="28"/>
      <c r="Z107" s="28"/>
      <c r="AA107" s="28"/>
      <c r="AB107" s="28"/>
      <c r="AC107" s="27"/>
      <c r="AD107" s="27"/>
      <c r="AE107" s="27"/>
      <c r="AF107" s="27"/>
      <c r="AG107" s="27"/>
      <c r="AH107" s="27"/>
      <c r="AI107" s="6">
        <f t="shared" si="44"/>
        <v>0</v>
      </c>
      <c r="AK107" s="440"/>
    </row>
    <row r="108" spans="1:37" ht="37.15" customHeight="1" thickBot="1" x14ac:dyDescent="0.5">
      <c r="A108" s="486"/>
      <c r="B108" s="491"/>
      <c r="C108" s="210" t="s">
        <v>858</v>
      </c>
      <c r="D108" s="35" t="s">
        <v>734</v>
      </c>
      <c r="M108" s="212">
        <f>SUM(M97:M107)</f>
        <v>0</v>
      </c>
      <c r="N108" s="212">
        <f t="shared" ref="N108" si="45">SUM(N97:N107)</f>
        <v>0</v>
      </c>
      <c r="O108" s="212">
        <f t="shared" ref="O108" si="46">SUM(O97:O107)</f>
        <v>0</v>
      </c>
      <c r="P108" s="212">
        <f t="shared" ref="P108" si="47">SUM(P97:P107)</f>
        <v>0</v>
      </c>
      <c r="Q108" s="212">
        <f t="shared" ref="Q108" si="48">SUM(Q97:Q107)</f>
        <v>0</v>
      </c>
      <c r="R108" s="212">
        <f t="shared" ref="R108" si="49">SUM(R97:R107)</f>
        <v>0</v>
      </c>
      <c r="S108" s="212">
        <f t="shared" ref="S108" si="50">SUM(S97:S107)</f>
        <v>0</v>
      </c>
      <c r="T108" s="212">
        <f t="shared" ref="T108" si="51">SUM(T97:T107)</f>
        <v>0</v>
      </c>
      <c r="U108" s="212">
        <f t="shared" ref="U108" si="52">SUM(U97:U107)</f>
        <v>0</v>
      </c>
      <c r="V108" s="212">
        <f t="shared" ref="V108" si="53">SUM(V97:V107)</f>
        <v>0</v>
      </c>
      <c r="W108" s="212">
        <f t="shared" ref="W108" si="54">SUM(W97:W107)</f>
        <v>0</v>
      </c>
      <c r="X108" s="212">
        <f t="shared" ref="X108" si="55">SUM(X97:X107)</f>
        <v>0</v>
      </c>
      <c r="Y108" s="212">
        <f t="shared" ref="Y108" si="56">SUM(Y97:Y107)</f>
        <v>0</v>
      </c>
      <c r="Z108" s="212">
        <f t="shared" ref="Z108" si="57">SUM(Z97:Z107)</f>
        <v>0</v>
      </c>
      <c r="AA108" s="212">
        <f t="shared" ref="AA108" si="58">SUM(AA97:AA107)</f>
        <v>0</v>
      </c>
      <c r="AB108" s="212">
        <f t="shared" ref="AB108" si="59">SUM(AB97:AB107)</f>
        <v>0</v>
      </c>
      <c r="AC108" s="209">
        <f t="shared" ref="AC108" si="60">SUM(AC97:AC107)</f>
        <v>0</v>
      </c>
      <c r="AD108" s="209">
        <f t="shared" ref="AD108" si="61">SUM(AD97:AD107)</f>
        <v>0</v>
      </c>
      <c r="AE108" s="209">
        <f t="shared" ref="AE108" si="62">SUM(AE97:AE107)</f>
        <v>0</v>
      </c>
      <c r="AF108" s="209">
        <f t="shared" ref="AF108" si="63">SUM(AF97:AF107)</f>
        <v>0</v>
      </c>
      <c r="AG108" s="209">
        <f t="shared" ref="AG108" si="64">SUM(AG97:AG107)</f>
        <v>0</v>
      </c>
      <c r="AH108" s="209">
        <f t="shared" ref="AH108" si="65">SUM(AH97:AH107)</f>
        <v>0</v>
      </c>
      <c r="AI108" s="29">
        <f t="shared" si="44"/>
        <v>0</v>
      </c>
      <c r="AJ108" t="str">
        <f>CONCATENATE(IF(G108&lt;&gt;G96," * "&amp;$C108&amp;" For age "&amp;$E$6&amp;" "&amp;$E$7&amp;" is not equal to "&amp;$C96&amp;""&amp;CHAR(10),""),IF(H108&lt;&gt;H96," * "&amp;$C108&amp;" For age "&amp;$E$6&amp;" "&amp;$F$7&amp;" is not equal to "&amp;$C96&amp;""&amp;CHAR(10),""),IF(I108&lt;&gt;I96," * "&amp;$C108&amp;" For age "&amp;$G$6&amp;" "&amp;$G$7&amp;" is not equal to "&amp;$C96&amp;""&amp;CHAR(10),""),IF(J108&lt;&gt;J96," * "&amp;$C108&amp;" For age "&amp;$G$6&amp;" "&amp;$H$7&amp;" is not equal to "&amp;$C96&amp;""&amp;CHAR(10),""),IF(K108&lt;&gt;K96," * "&amp;$C108&amp;" For age "&amp;$I$6&amp;" "&amp;$I$7&amp;" is not equal to "&amp;$C96&amp;""&amp;CHAR(10),""),IF(L108&lt;&gt;L96," * "&amp;$C108&amp;" For age "&amp;$I$6&amp;" "&amp;$J$7&amp;" is not equal to "&amp;$C96&amp;""&amp;CHAR(10),""),IF(M108&lt;&gt;M96," * "&amp;$C108&amp;" For age "&amp;$K$6&amp;" "&amp;$K$7&amp;" is not equal to "&amp;$C96&amp;""&amp;CHAR(10),""),IF(N108&lt;&gt;N96," * "&amp;$C108&amp;" For age "&amp;$K$6&amp;" "&amp;$L$7&amp;" is not equal to "&amp;$C96&amp;""&amp;CHAR(10),""),IF(O108&lt;&gt;O96," * "&amp;$C108&amp;" For age "&amp;$M$6&amp;" "&amp;$M$7&amp;" is not equal to "&amp;$C96&amp;""&amp;CHAR(10),""),IF(P108&lt;&gt;P96," * "&amp;$C108&amp;" For age "&amp;$M$6&amp;" "&amp;$N$7&amp;" is not equal to "&amp;$C96&amp;""&amp;CHAR(10),""),IF(Q108&lt;&gt;Q96," * "&amp;$C108&amp;" For age "&amp;$O$6&amp;" "&amp;$O$7&amp;" is not equal to "&amp;$C96&amp;""&amp;CHAR(10),""),IF(R108&lt;&gt;R96," * "&amp;$C108&amp;" For age "&amp;$O$6&amp;" "&amp;$P$7&amp;" is not equal to "&amp;$C96&amp;""&amp;CHAR(10),""),IF(S108&lt;&gt;S96," * "&amp;$C108&amp;" For age "&amp;$Q$6&amp;" "&amp;$Q$7&amp;" is not equal to "&amp;$C96&amp;""&amp;CHAR(10),""),IF(T108&lt;&gt;T96," * "&amp;$C108&amp;" For age "&amp;$Q$6&amp;" "&amp;$R$7&amp;" is not equal to "&amp;$C96&amp;""&amp;CHAR(10),""),IF(U108&lt;&gt;U96," * "&amp;$C108&amp;" For age "&amp;$S$6&amp;" "&amp;$S$7&amp;" is not equal to "&amp;$C96&amp;""&amp;CHAR(10),""),IF(V108&lt;&gt;V96," * "&amp;$C108&amp;" For age "&amp;$S$6&amp;" "&amp;$T$7&amp;" is not equal to "&amp;$C96&amp;""&amp;CHAR(10),""),IF(W108&lt;&gt;W96," * "&amp;$C108&amp;" For age "&amp;$U$6&amp;" "&amp;$U$7&amp;" is not equal to "&amp;$C96&amp;""&amp;CHAR(10),""),IF(X108&lt;&gt;X96," * "&amp;$C108&amp;" For age "&amp;$U$6&amp;" "&amp;$V$7&amp;" is not equal to "&amp;$C96&amp;""&amp;CHAR(10),""),IF(Y108&lt;&gt;Y96," * "&amp;$C108&amp;" For age "&amp;$W$6&amp;" "&amp;$W$7&amp;" is not equal to "&amp;$C96&amp;""&amp;CHAR(10),""),IF(Z108&lt;&gt;Z96," * "&amp;$C108&amp;" For age "&amp;$W$6&amp;" "&amp;$X$7&amp;" is not equal to "&amp;$C96&amp;""&amp;CHAR(10),""),IF(AA108&lt;&gt;AA96," * "&amp;$C108&amp;" For age "&amp;$Y$6&amp;" "&amp;$Y$7&amp;" is not equal to "&amp;$C96&amp;""&amp;CHAR(10),""),IF(AB108&lt;&gt;AB96," * "&amp;$C108&amp;" For age "&amp;$Y$6&amp;" "&amp;$Z$7&amp;" is not equal to "&amp;$C96&amp;""&amp;CHAR(10),""),IF(AC108&lt;&gt;AC96," * "&amp;$C108&amp;" For age "&amp;$AA$6&amp;" "&amp;$AA$7&amp;" is not equal to "&amp;$C96&amp;""&amp;CHAR(10),""),IF(AD108&lt;&gt;AD96," * "&amp;$C108&amp;" For age "&amp;$AA$6&amp;" "&amp;$AB$7&amp;" is not equal to "&amp;$C96&amp;""&amp;CHAR(10),""))</f>
        <v/>
      </c>
      <c r="AK108" s="440"/>
    </row>
    <row r="109" spans="1:37" ht="37.15" customHeight="1" thickBot="1" x14ac:dyDescent="0.5">
      <c r="A109" s="487"/>
      <c r="B109" s="40" t="s">
        <v>459</v>
      </c>
      <c r="C109" s="5" t="s">
        <v>831</v>
      </c>
      <c r="D109" s="35" t="s">
        <v>735</v>
      </c>
      <c r="E109" s="51"/>
      <c r="F109" s="51"/>
      <c r="G109" s="51"/>
      <c r="H109" s="51"/>
      <c r="I109" s="51"/>
      <c r="J109" s="51"/>
      <c r="K109" s="51"/>
      <c r="L109" s="51"/>
      <c r="M109" s="52"/>
      <c r="N109" s="52"/>
      <c r="O109" s="52"/>
      <c r="P109" s="52"/>
      <c r="Q109" s="52"/>
      <c r="R109" s="52"/>
      <c r="S109" s="52"/>
      <c r="T109" s="52"/>
      <c r="U109" s="52"/>
      <c r="V109" s="52"/>
      <c r="W109" s="52"/>
      <c r="X109" s="52"/>
      <c r="Y109" s="52"/>
      <c r="Z109" s="52"/>
      <c r="AA109" s="52"/>
      <c r="AB109" s="52"/>
      <c r="AC109" s="53"/>
      <c r="AD109" s="53"/>
      <c r="AE109" s="53"/>
      <c r="AF109" s="53"/>
      <c r="AG109" s="53"/>
      <c r="AH109" s="53"/>
      <c r="AI109" s="54">
        <f t="shared" si="44"/>
        <v>0</v>
      </c>
      <c r="AJ109" t="str">
        <f>CONCATENATE(IF(G109&gt;G88," * "&amp;$C109&amp;" For age "&amp;$E$6&amp;" "&amp;$E$7&amp;" is more than "&amp;$C88&amp;""&amp;CHAR(10),""),IF(H109&gt;H88," * "&amp;$C109&amp;" For age "&amp;$E$6&amp;" "&amp;$F$7&amp;" is more than "&amp;$C88&amp;""&amp;CHAR(10),""),IF(I109&gt;I88," * "&amp;$C109&amp;" For age "&amp;$G$6&amp;" "&amp;$G$7&amp;" is more than "&amp;$C88&amp;""&amp;CHAR(10),""),IF(J109&gt;J88," * "&amp;$C109&amp;" For age "&amp;$G$6&amp;" "&amp;$H$7&amp;" is more than "&amp;$C88&amp;""&amp;CHAR(10),""),IF(K109&gt;K88," * "&amp;$C109&amp;" For age "&amp;$I$6&amp;" "&amp;$I$7&amp;" is more than "&amp;$C88&amp;""&amp;CHAR(10),""),IF(L109&gt;L88," * "&amp;$C109&amp;" For age "&amp;$I$6&amp;" "&amp;$J$7&amp;" is more than "&amp;$C88&amp;""&amp;CHAR(10),""),IF(M109&gt;M88," * "&amp;$C109&amp;" For age "&amp;$K$6&amp;" "&amp;$K$7&amp;" is more than "&amp;$C88&amp;""&amp;CHAR(10),""),IF(N109&gt;N88," * "&amp;$C109&amp;" For age "&amp;$K$6&amp;" "&amp;$L$7&amp;" is more than "&amp;$C88&amp;""&amp;CHAR(10),""),IF(O109&gt;O88," * "&amp;$C109&amp;" For age "&amp;$M$6&amp;" "&amp;$M$7&amp;" is more than "&amp;$C88&amp;""&amp;CHAR(10),""),IF(P109&gt;P88," * "&amp;$C109&amp;" For age "&amp;$M$6&amp;" "&amp;$N$7&amp;" is more than "&amp;$C88&amp;""&amp;CHAR(10),""),IF(Q109&gt;Q88," * "&amp;$C109&amp;" For age "&amp;$O$6&amp;" "&amp;$O$7&amp;" is more than "&amp;$C88&amp;""&amp;CHAR(10),""),IF(R109&gt;R88," * "&amp;$C109&amp;" For age "&amp;$O$6&amp;" "&amp;$P$7&amp;" is more than "&amp;$C88&amp;""&amp;CHAR(10),""),IF(S109&gt;S88," * "&amp;$C109&amp;" For age "&amp;$Q$6&amp;" "&amp;$Q$7&amp;" is more than "&amp;$C88&amp;""&amp;CHAR(10),""),IF(T109&gt;T88," * "&amp;$C109&amp;" For age "&amp;$Q$6&amp;" "&amp;$R$7&amp;" is more than "&amp;$C88&amp;""&amp;CHAR(10),""),IF(U109&gt;U88," * "&amp;$C109&amp;" For age "&amp;$S$6&amp;" "&amp;$S$7&amp;" is more than "&amp;$C88&amp;""&amp;CHAR(10),""),IF(V109&gt;V88," * "&amp;$C109&amp;" For age "&amp;$S$6&amp;" "&amp;$T$7&amp;" is more than "&amp;$C88&amp;""&amp;CHAR(10),""),IF(W109&gt;W88," * "&amp;$C109&amp;" For age "&amp;$U$6&amp;" "&amp;$U$7&amp;" is more than "&amp;$C88&amp;""&amp;CHAR(10),""),IF(X109&gt;X88," * "&amp;$C109&amp;" For age "&amp;$U$6&amp;" "&amp;$V$7&amp;" is more than "&amp;$C88&amp;""&amp;CHAR(10),""),IF(Y109&gt;Y88," * "&amp;$C109&amp;" For age "&amp;$W$6&amp;" "&amp;$W$7&amp;" is more than "&amp;$C88&amp;""&amp;CHAR(10),""),IF(Z109&gt;Z88," * "&amp;$C109&amp;" For age "&amp;$W$6&amp;" "&amp;$X$7&amp;" is more than "&amp;$C88&amp;""&amp;CHAR(10),""),IF(AA109&gt;AA88," * "&amp;$C109&amp;" For age "&amp;$Y$6&amp;" "&amp;$Y$7&amp;" is more than "&amp;$C88&amp;""&amp;CHAR(10),""),IF(AB109&gt;AB88," * "&amp;$C109&amp;" For age "&amp;$Y$6&amp;" "&amp;$Z$7&amp;" is more than "&amp;$C88&amp;""&amp;CHAR(10),""),IF(AC109&gt;AC88," * "&amp;$C109&amp;" For age "&amp;$AA$6&amp;" "&amp;$AA$7&amp;" is more than "&amp;$C88&amp;""&amp;CHAR(10),""),IF(AD109&gt;AD88," * "&amp;$C109&amp;" For age "&amp;$AA$6&amp;" "&amp;$AB$7&amp;" is more than "&amp;$C88&amp;""&amp;CHAR(10),""))</f>
        <v/>
      </c>
      <c r="AK109" s="440"/>
    </row>
    <row r="110" spans="1:37" ht="37.15" customHeight="1" thickBot="1" x14ac:dyDescent="0.5">
      <c r="A110" s="485" t="s">
        <v>513</v>
      </c>
      <c r="B110" s="40" t="s">
        <v>460</v>
      </c>
      <c r="C110" s="5" t="s">
        <v>832</v>
      </c>
      <c r="D110" s="35" t="s">
        <v>736</v>
      </c>
      <c r="M110" s="46"/>
      <c r="N110" s="46"/>
      <c r="O110" s="46"/>
      <c r="P110" s="46"/>
      <c r="Q110" s="46"/>
      <c r="R110" s="46"/>
      <c r="S110" s="46"/>
      <c r="T110" s="46"/>
      <c r="U110" s="46"/>
      <c r="V110" s="46"/>
      <c r="W110" s="46"/>
      <c r="X110" s="46"/>
      <c r="Y110" s="46"/>
      <c r="Z110" s="46"/>
      <c r="AA110" s="46"/>
      <c r="AB110" s="46"/>
      <c r="AC110" s="47"/>
      <c r="AD110" s="47"/>
      <c r="AE110" s="47"/>
      <c r="AF110" s="47"/>
      <c r="AG110" s="47"/>
      <c r="AH110" s="47"/>
      <c r="AI110" s="48">
        <f t="shared" si="44"/>
        <v>0</v>
      </c>
      <c r="AJ110" t="str">
        <f>CONCATENATE(IF(G110&gt;G88," * "&amp;$C110&amp;" For age "&amp;$E$6&amp;" "&amp;$E$7&amp;" is more than "&amp;$C88&amp;""&amp;CHAR(10),""),IF(H110&gt;H88," * "&amp;$C110&amp;" For age "&amp;$E$6&amp;" "&amp;$F$7&amp;" is more than "&amp;$C88&amp;""&amp;CHAR(10),""),IF(I110&gt;I88," * "&amp;$C110&amp;" For age "&amp;$G$6&amp;" "&amp;$G$7&amp;" is more than "&amp;$C88&amp;""&amp;CHAR(10),""),IF(J110&gt;J88," * "&amp;$C110&amp;" For age "&amp;$G$6&amp;" "&amp;$H$7&amp;" is more than "&amp;$C88&amp;""&amp;CHAR(10),""),IF(K110&gt;K88," * "&amp;$C110&amp;" For age "&amp;$I$6&amp;" "&amp;$I$7&amp;" is more than "&amp;$C88&amp;""&amp;CHAR(10),""),IF(L110&gt;L88," * "&amp;$C110&amp;" For age "&amp;$I$6&amp;" "&amp;$J$7&amp;" is more than "&amp;$C88&amp;""&amp;CHAR(10),""),IF(M110&gt;M88," * "&amp;$C110&amp;" For age "&amp;$K$6&amp;" "&amp;$K$7&amp;" is more than "&amp;$C88&amp;""&amp;CHAR(10),""),IF(N110&gt;N88," * "&amp;$C110&amp;" For age "&amp;$K$6&amp;" "&amp;$L$7&amp;" is more than "&amp;$C88&amp;""&amp;CHAR(10),""),IF(O110&gt;O88," * "&amp;$C110&amp;" For age "&amp;$M$6&amp;" "&amp;$M$7&amp;" is more than "&amp;$C88&amp;""&amp;CHAR(10),""),IF(P110&gt;P88," * "&amp;$C110&amp;" For age "&amp;$M$6&amp;" "&amp;$N$7&amp;" is more than "&amp;$C88&amp;""&amp;CHAR(10),""),IF(Q110&gt;Q88," * "&amp;$C110&amp;" For age "&amp;$O$6&amp;" "&amp;$O$7&amp;" is more than "&amp;$C88&amp;""&amp;CHAR(10),""),IF(R110&gt;R88," * "&amp;$C110&amp;" For age "&amp;$O$6&amp;" "&amp;$P$7&amp;" is more than "&amp;$C88&amp;""&amp;CHAR(10),""),IF(S110&gt;S88," * "&amp;$C110&amp;" For age "&amp;$Q$6&amp;" "&amp;$Q$7&amp;" is more than "&amp;$C88&amp;""&amp;CHAR(10),""),IF(T110&gt;T88," * "&amp;$C110&amp;" For age "&amp;$Q$6&amp;" "&amp;$R$7&amp;" is more than "&amp;$C88&amp;""&amp;CHAR(10),""),IF(U110&gt;U88," * "&amp;$C110&amp;" For age "&amp;$S$6&amp;" "&amp;$S$7&amp;" is more than "&amp;$C88&amp;""&amp;CHAR(10),""),IF(V110&gt;V88," * "&amp;$C110&amp;" For age "&amp;$S$6&amp;" "&amp;$T$7&amp;" is more than "&amp;$C88&amp;""&amp;CHAR(10),""),IF(W110&gt;W88," * "&amp;$C110&amp;" For age "&amp;$U$6&amp;" "&amp;$U$7&amp;" is more than "&amp;$C88&amp;""&amp;CHAR(10),""),IF(X110&gt;X88," * "&amp;$C110&amp;" For age "&amp;$U$6&amp;" "&amp;$V$7&amp;" is more than "&amp;$C88&amp;""&amp;CHAR(10),""),IF(Y110&gt;Y88," * "&amp;$C110&amp;" For age "&amp;$W$6&amp;" "&amp;$W$7&amp;" is more than "&amp;$C88&amp;""&amp;CHAR(10),""),IF(Z110&gt;Z88," * "&amp;$C110&amp;" For age "&amp;$W$6&amp;" "&amp;$X$7&amp;" is more than "&amp;$C88&amp;""&amp;CHAR(10),""),IF(AA110&gt;AA88," * "&amp;$C110&amp;" For age "&amp;$Y$6&amp;" "&amp;$Y$7&amp;" is more than "&amp;$C88&amp;""&amp;CHAR(10),""),IF(AB110&gt;AB88," * "&amp;$C110&amp;" For age "&amp;$Y$6&amp;" "&amp;$Z$7&amp;" is more than "&amp;$C88&amp;""&amp;CHAR(10),""),IF(AC110&gt;AC88," * "&amp;$C110&amp;" For age "&amp;$AA$6&amp;" "&amp;$AA$7&amp;" is more than "&amp;$C88&amp;""&amp;CHAR(10),""),IF(AD110&gt;AD88," * "&amp;$C110&amp;" For age "&amp;$AA$6&amp;" "&amp;$AB$7&amp;" is more than "&amp;$C88&amp;""&amp;CHAR(10),""))</f>
        <v/>
      </c>
      <c r="AK110" s="440"/>
    </row>
    <row r="111" spans="1:37" ht="37.15" customHeight="1" x14ac:dyDescent="0.45">
      <c r="A111" s="486"/>
      <c r="B111" s="473" t="s">
        <v>918</v>
      </c>
      <c r="C111" s="5" t="s">
        <v>462</v>
      </c>
      <c r="D111" s="35" t="s">
        <v>737</v>
      </c>
      <c r="E111" s="42"/>
      <c r="F111" s="42"/>
      <c r="G111" s="42"/>
      <c r="H111" s="42"/>
      <c r="I111" s="42"/>
      <c r="J111" s="42"/>
      <c r="K111" s="42"/>
      <c r="L111" s="42"/>
      <c r="M111" s="24"/>
      <c r="N111" s="24"/>
      <c r="O111" s="24"/>
      <c r="P111" s="24"/>
      <c r="Q111" s="24"/>
      <c r="R111" s="24"/>
      <c r="S111" s="24"/>
      <c r="T111" s="24"/>
      <c r="U111" s="24"/>
      <c r="V111" s="24"/>
      <c r="W111" s="24"/>
      <c r="X111" s="24"/>
      <c r="Y111" s="24"/>
      <c r="Z111" s="24"/>
      <c r="AA111" s="24"/>
      <c r="AB111" s="24"/>
      <c r="AC111" s="23"/>
      <c r="AD111" s="23"/>
      <c r="AE111" s="23"/>
      <c r="AF111" s="23"/>
      <c r="AG111" s="23"/>
      <c r="AH111" s="23"/>
      <c r="AI111" s="25">
        <f t="shared" si="44"/>
        <v>0</v>
      </c>
      <c r="AJ111" t="str">
        <f>CONCATENATE(IF((E111+E112+E113)&lt;&gt;E88," * "&amp;$C111&amp;" plus "&amp;$C112&amp;" plus "&amp;$C113&amp;" For age "&amp;$E$6&amp;" "&amp;$E$7&amp;" should be equal to "&amp;$C88&amp;""&amp;CHAR(10),""),IF((F111+F112+F113)&lt;&gt;F88," * "&amp;$C111&amp;" plus "&amp;$C112&amp;" plus "&amp;$C113&amp;" For age "&amp;$E$6&amp;" "&amp;$F$7&amp;" should be equal to "&amp;$C88&amp;""&amp;CHAR(10),""),IF((G111+G112+G113)&lt;&gt;G88," * "&amp;$C111&amp;" plus "&amp;$C112&amp;" plus "&amp;$C113&amp;" For age "&amp;$G$6&amp;" "&amp;$G$7&amp;" should be equal to "&amp;$C88&amp;""&amp;CHAR(10),""),IF((H111+H112+H113)&lt;&gt;H88," * "&amp;$C111&amp;" plus "&amp;$C112&amp;" plus "&amp;$C113&amp;" For age "&amp;$G$6&amp;" "&amp;$H$7&amp;" should be equal to "&amp;$C88&amp;""&amp;CHAR(10),""),IF((I111+I112+I113)&lt;&gt;I88," * "&amp;$C111&amp;" plus "&amp;$C112&amp;" plus "&amp;$C113&amp;" For age "&amp;$I$6&amp;" "&amp;$I$7&amp;" should be equal to "&amp;$C88&amp;""&amp;CHAR(10),""),IF((J111+J112+J113)&lt;&gt;J88," * "&amp;$C111&amp;" plus "&amp;$C112&amp;" plus "&amp;$C113&amp;" For age "&amp;$I$6&amp;" "&amp;$J$7&amp;" should be equal to "&amp;$C88&amp;""&amp;CHAR(10),""),IF((K111+K112+K113)&lt;&gt;K88," * "&amp;$C111&amp;" plus "&amp;$C112&amp;" plus "&amp;$C113&amp;" For age "&amp;$K$6&amp;" "&amp;$K$7&amp;" should be equal to "&amp;$C88&amp;""&amp;CHAR(10),""),IF((L111+L112+L113)&lt;&gt;L88," * "&amp;$C111&amp;" plus "&amp;$C112&amp;" plus "&amp;$C113&amp;" For age "&amp;$K$6&amp;" "&amp;$L$7&amp;" should be equal to "&amp;$C88&amp;""&amp;CHAR(10),""),IF((M111+M112+M113)&lt;&gt;M88," * "&amp;$C111&amp;" plus "&amp;$C112&amp;" plus "&amp;$C113&amp;" For age "&amp;$M$6&amp;" "&amp;$M$7&amp;" should be equal to "&amp;$C88&amp;""&amp;CHAR(10),""),IF((N111+N112+N113)&lt;&gt;N88," * "&amp;$C111&amp;" plus "&amp;$C112&amp;" plus "&amp;$C113&amp;" For age "&amp;$M$6&amp;" "&amp;$N$7&amp;" should be equal to "&amp;$C88&amp;""&amp;CHAR(10),""),IF((O111+O112+O113)&lt;&gt;O88," * "&amp;$C111&amp;" plus "&amp;$C112&amp;" plus "&amp;$C113&amp;" For age "&amp;$O$6&amp;" "&amp;$O$7&amp;" should be equal to "&amp;$C88&amp;""&amp;CHAR(10),""),IF((P111+P112+P113)&lt;&gt;P88," * "&amp;$C111&amp;" plus "&amp;$C112&amp;" plus "&amp;$C113&amp;" For age "&amp;$O$6&amp;" "&amp;$P$7&amp;" should be equal to "&amp;$C88&amp;""&amp;CHAR(10),""),IF((Q111+Q112+Q113)&lt;&gt;Q88," * "&amp;$C111&amp;" plus "&amp;$C112&amp;" plus "&amp;$C113&amp;" For age "&amp;$Q$6&amp;" "&amp;$Q$7&amp;" should be equal to "&amp;$C88&amp;""&amp;CHAR(10),""),IF((R111+R112+R113)&lt;&gt;R88," * "&amp;$C111&amp;" plus "&amp;$C112&amp;" plus "&amp;$C113&amp;" For age "&amp;$Q$6&amp;" "&amp;$R$7&amp;" should be equal to "&amp;$C88&amp;""&amp;CHAR(10),""),IF((S111+S112+S113)&lt;&gt;S88," * "&amp;$C111&amp;" plus "&amp;$C112&amp;" plus "&amp;$C113&amp;" For age "&amp;$S$6&amp;" "&amp;$S$7&amp;" should be equal to "&amp;$C88&amp;""&amp;CHAR(10),""),IF((T111+T112+T113)&lt;&gt;T88," * "&amp;$C111&amp;" plus "&amp;$C112&amp;" plus "&amp;$C113&amp;" For age "&amp;$S$6&amp;" "&amp;$T$7&amp;" should be equal to "&amp;$C88&amp;""&amp;CHAR(10),""),IF((U111+U112+U113)&lt;&gt;U88," * "&amp;$C111&amp;" plus "&amp;$C112&amp;" plus "&amp;$C113&amp;" For age "&amp;$U$6&amp;" "&amp;$U$7&amp;" should be equal to "&amp;$C88&amp;""&amp;CHAR(10),""),IF((V111+V112+V113)&lt;&gt;V88," * "&amp;$C111&amp;" plus "&amp;$C112&amp;" plus "&amp;$C113&amp;" For age "&amp;$U$6&amp;" "&amp;$V$7&amp;" should be equal to "&amp;$C88&amp;""&amp;CHAR(10),""),IF((W111+W112+W113)&lt;&gt;W88," * "&amp;$C111&amp;" plus "&amp;$C112&amp;" plus "&amp;$C113&amp;" For age "&amp;$W$6&amp;" "&amp;$W$7&amp;" should be equal to "&amp;$C88&amp;""&amp;CHAR(10),""),IF((X111+X112+X113)&lt;&gt;X88," * "&amp;$C111&amp;" plus "&amp;$C112&amp;" plus "&amp;$C113&amp;" For age "&amp;$W$6&amp;" "&amp;$X$7&amp;" should be equal to "&amp;$C88&amp;""&amp;CHAR(10),""),IF((Y111+Y112+Y113)&lt;&gt;Y88," * "&amp;$C111&amp;" plus "&amp;$C112&amp;" plus "&amp;$C113&amp;" For age "&amp;$Y$6&amp;" "&amp;$Y$7&amp;" should be equal to "&amp;$C88&amp;""&amp;CHAR(10),""),IF((Z111+Z112+Z113)&lt;&gt;Z88," * "&amp;$C111&amp;" plus "&amp;$C112&amp;" plus "&amp;$C113&amp;" For age "&amp;$Y$6&amp;" "&amp;$Z$7&amp;" should be equal to "&amp;$C88&amp;""&amp;CHAR(10),""),IF((AA111+AA112+AA113)&lt;&gt;AA88," * "&amp;$C111&amp;" plus "&amp;$C112&amp;" plus "&amp;$C113&amp;" For age "&amp;$AA$6&amp;" "&amp;$AA$7&amp;" should be equal to "&amp;$C88&amp;""&amp;CHAR(10),""),IF((AB111+AB112+AB113)&lt;&gt;AB88," * "&amp;$C111&amp;" plus "&amp;$C112&amp;" plus "&amp;$C113&amp;" For age "&amp;$AA$6&amp;" "&amp;$AB$7&amp;" should be equal to "&amp;$C88&amp;""&amp;CHAR(10),""))</f>
        <v/>
      </c>
      <c r="AK111" s="440"/>
    </row>
    <row r="112" spans="1:37" ht="37.15" customHeight="1" x14ac:dyDescent="0.45">
      <c r="A112" s="486"/>
      <c r="B112" s="473"/>
      <c r="C112" s="5" t="s">
        <v>463</v>
      </c>
      <c r="D112" s="35" t="s">
        <v>738</v>
      </c>
      <c r="E112" s="17"/>
      <c r="F112" s="17"/>
      <c r="G112" s="17"/>
      <c r="H112" s="17"/>
      <c r="I112" s="17"/>
      <c r="J112" s="17"/>
      <c r="K112" s="17"/>
      <c r="L112" s="17"/>
      <c r="M112" s="2"/>
      <c r="N112" s="2"/>
      <c r="O112" s="2"/>
      <c r="P112" s="2"/>
      <c r="Q112" s="2"/>
      <c r="R112" s="2"/>
      <c r="S112" s="2"/>
      <c r="T112" s="2"/>
      <c r="U112" s="2"/>
      <c r="V112" s="2"/>
      <c r="W112" s="2"/>
      <c r="X112" s="2"/>
      <c r="Y112" s="2"/>
      <c r="Z112" s="2"/>
      <c r="AA112" s="2"/>
      <c r="AB112" s="2"/>
      <c r="AC112" s="1"/>
      <c r="AD112" s="1"/>
      <c r="AE112" s="1"/>
      <c r="AF112" s="1"/>
      <c r="AG112" s="1"/>
      <c r="AH112" s="1"/>
      <c r="AI112" s="6">
        <f t="shared" si="44"/>
        <v>0</v>
      </c>
      <c r="AK112" s="440"/>
    </row>
    <row r="113" spans="1:38" ht="37.15" customHeight="1" thickBot="1" x14ac:dyDescent="0.5">
      <c r="A113" s="486"/>
      <c r="B113" s="473"/>
      <c r="C113" s="5" t="s">
        <v>501</v>
      </c>
      <c r="D113" s="35" t="s">
        <v>739</v>
      </c>
      <c r="E113" s="43"/>
      <c r="F113" s="43"/>
      <c r="G113" s="43"/>
      <c r="H113" s="43"/>
      <c r="I113" s="43"/>
      <c r="J113" s="43"/>
      <c r="K113" s="43"/>
      <c r="L113" s="43"/>
      <c r="M113" s="9"/>
      <c r="N113" s="9"/>
      <c r="O113" s="9"/>
      <c r="P113" s="9"/>
      <c r="Q113" s="9"/>
      <c r="R113" s="9"/>
      <c r="S113" s="9"/>
      <c r="T113" s="9"/>
      <c r="U113" s="9"/>
      <c r="V113" s="9"/>
      <c r="W113" s="9"/>
      <c r="X113" s="9"/>
      <c r="Y113" s="9"/>
      <c r="Z113" s="9"/>
      <c r="AA113" s="9"/>
      <c r="AB113" s="9"/>
      <c r="AC113" s="8"/>
      <c r="AD113" s="8"/>
      <c r="AE113" s="8"/>
      <c r="AF113" s="8"/>
      <c r="AG113" s="8"/>
      <c r="AH113" s="8"/>
      <c r="AI113" s="10">
        <f t="shared" si="44"/>
        <v>0</v>
      </c>
      <c r="AK113" s="440"/>
    </row>
    <row r="114" spans="1:38" ht="37.15" customHeight="1" x14ac:dyDescent="0.45">
      <c r="A114" s="486"/>
      <c r="B114" s="488" t="s">
        <v>920</v>
      </c>
      <c r="C114" s="5" t="s">
        <v>27</v>
      </c>
      <c r="D114" s="35" t="s">
        <v>740</v>
      </c>
      <c r="E114" s="42"/>
      <c r="F114" s="42"/>
      <c r="G114" s="42"/>
      <c r="H114" s="42"/>
      <c r="I114" s="42"/>
      <c r="J114" s="42"/>
      <c r="K114" s="42"/>
      <c r="L114" s="42"/>
      <c r="M114" s="24"/>
      <c r="N114" s="24"/>
      <c r="O114" s="24"/>
      <c r="P114" s="24"/>
      <c r="Q114" s="24"/>
      <c r="R114" s="24"/>
      <c r="S114" s="24"/>
      <c r="T114" s="24"/>
      <c r="U114" s="24"/>
      <c r="V114" s="24"/>
      <c r="W114" s="24"/>
      <c r="X114" s="24"/>
      <c r="Y114" s="24"/>
      <c r="Z114" s="24"/>
      <c r="AA114" s="24"/>
      <c r="AB114" s="24"/>
      <c r="AC114" s="23"/>
      <c r="AD114" s="23"/>
      <c r="AE114" s="23"/>
      <c r="AF114" s="23"/>
      <c r="AG114" s="23"/>
      <c r="AH114" s="23"/>
      <c r="AI114" s="25">
        <f t="shared" si="44"/>
        <v>0</v>
      </c>
      <c r="AK114" s="440"/>
    </row>
    <row r="115" spans="1:38" ht="37.15" customHeight="1" x14ac:dyDescent="0.45">
      <c r="A115" s="486"/>
      <c r="B115" s="489"/>
      <c r="C115" s="5" t="s">
        <v>28</v>
      </c>
      <c r="D115" s="35" t="s">
        <v>741</v>
      </c>
      <c r="E115" s="17"/>
      <c r="F115" s="17"/>
      <c r="G115" s="17"/>
      <c r="H115" s="17"/>
      <c r="I115" s="17"/>
      <c r="J115" s="17"/>
      <c r="K115" s="17"/>
      <c r="L115" s="17"/>
      <c r="M115" s="2"/>
      <c r="N115" s="2"/>
      <c r="O115" s="2"/>
      <c r="P115" s="2"/>
      <c r="Q115" s="2"/>
      <c r="R115" s="2"/>
      <c r="S115" s="2"/>
      <c r="T115" s="2"/>
      <c r="U115" s="2"/>
      <c r="V115" s="2"/>
      <c r="W115" s="2"/>
      <c r="X115" s="2"/>
      <c r="Y115" s="2"/>
      <c r="Z115" s="2"/>
      <c r="AA115" s="2"/>
      <c r="AB115" s="2"/>
      <c r="AC115" s="1"/>
      <c r="AD115" s="1"/>
      <c r="AE115" s="1"/>
      <c r="AF115" s="1"/>
      <c r="AG115" s="1"/>
      <c r="AH115" s="1"/>
      <c r="AI115" s="6">
        <f t="shared" si="44"/>
        <v>0</v>
      </c>
      <c r="AK115" s="440"/>
    </row>
    <row r="116" spans="1:38" ht="37.15" customHeight="1" x14ac:dyDescent="0.45">
      <c r="A116" s="486"/>
      <c r="B116" s="489"/>
      <c r="C116" s="5" t="s">
        <v>29</v>
      </c>
      <c r="D116" s="35" t="s">
        <v>742</v>
      </c>
      <c r="E116" s="17"/>
      <c r="F116" s="17"/>
      <c r="G116" s="17"/>
      <c r="H116" s="17"/>
      <c r="I116" s="17"/>
      <c r="J116" s="17"/>
      <c r="K116" s="17"/>
      <c r="L116" s="17"/>
      <c r="M116" s="2"/>
      <c r="N116" s="2"/>
      <c r="O116" s="2"/>
      <c r="P116" s="2"/>
      <c r="Q116" s="2"/>
      <c r="R116" s="2"/>
      <c r="S116" s="2"/>
      <c r="T116" s="2"/>
      <c r="U116" s="2"/>
      <c r="V116" s="2"/>
      <c r="W116" s="2"/>
      <c r="X116" s="2"/>
      <c r="Y116" s="2"/>
      <c r="Z116" s="2"/>
      <c r="AA116" s="2"/>
      <c r="AB116" s="2"/>
      <c r="AC116" s="1"/>
      <c r="AD116" s="1"/>
      <c r="AE116" s="1"/>
      <c r="AF116" s="1"/>
      <c r="AG116" s="1"/>
      <c r="AH116" s="1"/>
      <c r="AI116" s="6">
        <f t="shared" si="44"/>
        <v>0</v>
      </c>
      <c r="AK116" s="440"/>
    </row>
    <row r="117" spans="1:38" ht="37.15" customHeight="1" x14ac:dyDescent="0.45">
      <c r="A117" s="486"/>
      <c r="B117" s="489"/>
      <c r="C117" s="5" t="s">
        <v>30</v>
      </c>
      <c r="D117" s="35" t="s">
        <v>743</v>
      </c>
      <c r="E117" s="17"/>
      <c r="F117" s="17"/>
      <c r="G117" s="17"/>
      <c r="H117" s="17"/>
      <c r="I117" s="17"/>
      <c r="J117" s="17"/>
      <c r="K117" s="17"/>
      <c r="L117" s="17"/>
      <c r="M117" s="2"/>
      <c r="N117" s="2"/>
      <c r="O117" s="2"/>
      <c r="P117" s="2"/>
      <c r="Q117" s="2"/>
      <c r="R117" s="2"/>
      <c r="S117" s="2"/>
      <c r="T117" s="2"/>
      <c r="U117" s="2"/>
      <c r="V117" s="2"/>
      <c r="W117" s="2"/>
      <c r="X117" s="2"/>
      <c r="Y117" s="2"/>
      <c r="Z117" s="2"/>
      <c r="AA117" s="2"/>
      <c r="AB117" s="2"/>
      <c r="AC117" s="1"/>
      <c r="AD117" s="1"/>
      <c r="AE117" s="1"/>
      <c r="AF117" s="1"/>
      <c r="AG117" s="1"/>
      <c r="AH117" s="1"/>
      <c r="AI117" s="6">
        <f t="shared" si="44"/>
        <v>0</v>
      </c>
      <c r="AK117" s="440"/>
    </row>
    <row r="118" spans="1:38" ht="37.15" customHeight="1" x14ac:dyDescent="0.45">
      <c r="A118" s="486"/>
      <c r="B118" s="489"/>
      <c r="C118" s="5" t="s">
        <v>31</v>
      </c>
      <c r="D118" s="35" t="s">
        <v>744</v>
      </c>
      <c r="E118" s="17"/>
      <c r="F118" s="17"/>
      <c r="G118" s="17"/>
      <c r="H118" s="17"/>
      <c r="I118" s="17"/>
      <c r="J118" s="17"/>
      <c r="K118" s="17"/>
      <c r="L118" s="17"/>
      <c r="M118" s="2"/>
      <c r="N118" s="2"/>
      <c r="O118" s="2"/>
      <c r="P118" s="2"/>
      <c r="Q118" s="2"/>
      <c r="R118" s="2"/>
      <c r="S118" s="2"/>
      <c r="T118" s="2"/>
      <c r="U118" s="2"/>
      <c r="V118" s="2"/>
      <c r="W118" s="2"/>
      <c r="X118" s="2"/>
      <c r="Y118" s="2"/>
      <c r="Z118" s="2"/>
      <c r="AA118" s="2"/>
      <c r="AB118" s="2"/>
      <c r="AC118" s="1"/>
      <c r="AD118" s="1"/>
      <c r="AE118" s="1"/>
      <c r="AF118" s="1"/>
      <c r="AG118" s="1"/>
      <c r="AH118" s="1"/>
      <c r="AI118" s="6">
        <f t="shared" si="44"/>
        <v>0</v>
      </c>
      <c r="AK118" s="440"/>
    </row>
    <row r="119" spans="1:38" ht="37.15" customHeight="1" x14ac:dyDescent="0.45">
      <c r="A119" s="486"/>
      <c r="B119" s="489"/>
      <c r="C119" s="5" t="s">
        <v>32</v>
      </c>
      <c r="D119" s="35" t="s">
        <v>745</v>
      </c>
      <c r="E119" s="17"/>
      <c r="F119" s="17"/>
      <c r="G119" s="17"/>
      <c r="H119" s="17"/>
      <c r="I119" s="17"/>
      <c r="J119" s="17"/>
      <c r="K119" s="17"/>
      <c r="L119" s="17"/>
      <c r="M119" s="2"/>
      <c r="N119" s="2"/>
      <c r="O119" s="2"/>
      <c r="P119" s="2"/>
      <c r="Q119" s="2"/>
      <c r="R119" s="2"/>
      <c r="S119" s="2"/>
      <c r="T119" s="2"/>
      <c r="U119" s="2"/>
      <c r="V119" s="2"/>
      <c r="W119" s="2"/>
      <c r="X119" s="2"/>
      <c r="Y119" s="2"/>
      <c r="Z119" s="2"/>
      <c r="AA119" s="2"/>
      <c r="AB119" s="2"/>
      <c r="AC119" s="1"/>
      <c r="AD119" s="1"/>
      <c r="AE119" s="1"/>
      <c r="AF119" s="1"/>
      <c r="AG119" s="1"/>
      <c r="AH119" s="1"/>
      <c r="AI119" s="6">
        <f t="shared" si="44"/>
        <v>0</v>
      </c>
      <c r="AK119" s="440"/>
    </row>
    <row r="120" spans="1:38" ht="37.15" customHeight="1" x14ac:dyDescent="0.45">
      <c r="A120" s="486"/>
      <c r="B120" s="489"/>
      <c r="C120" s="5" t="s">
        <v>33</v>
      </c>
      <c r="D120" s="35" t="s">
        <v>746</v>
      </c>
      <c r="E120" s="17"/>
      <c r="F120" s="17"/>
      <c r="G120" s="17"/>
      <c r="H120" s="17"/>
      <c r="I120" s="17"/>
      <c r="J120" s="17"/>
      <c r="K120" s="17"/>
      <c r="L120" s="17"/>
      <c r="M120" s="2"/>
      <c r="N120" s="2"/>
      <c r="O120" s="2"/>
      <c r="P120" s="2"/>
      <c r="Q120" s="2"/>
      <c r="R120" s="2"/>
      <c r="S120" s="2"/>
      <c r="T120" s="2"/>
      <c r="U120" s="2"/>
      <c r="V120" s="2"/>
      <c r="W120" s="2"/>
      <c r="X120" s="2"/>
      <c r="Y120" s="2"/>
      <c r="Z120" s="2"/>
      <c r="AA120" s="2"/>
      <c r="AB120" s="2"/>
      <c r="AC120" s="1"/>
      <c r="AD120" s="1"/>
      <c r="AE120" s="1"/>
      <c r="AF120" s="1"/>
      <c r="AG120" s="1"/>
      <c r="AH120" s="1"/>
      <c r="AI120" s="6">
        <f t="shared" si="44"/>
        <v>0</v>
      </c>
      <c r="AK120" s="440"/>
    </row>
    <row r="121" spans="1:38" ht="37.15" customHeight="1" x14ac:dyDescent="0.45">
      <c r="A121" s="486"/>
      <c r="B121" s="489"/>
      <c r="C121" s="41" t="s">
        <v>34</v>
      </c>
      <c r="D121" s="35" t="s">
        <v>747</v>
      </c>
      <c r="E121" s="17"/>
      <c r="F121" s="17"/>
      <c r="G121" s="17"/>
      <c r="H121" s="17"/>
      <c r="I121" s="17"/>
      <c r="J121" s="17"/>
      <c r="K121" s="17"/>
      <c r="L121" s="17"/>
      <c r="M121" s="28"/>
      <c r="N121" s="28"/>
      <c r="O121" s="28"/>
      <c r="P121" s="28"/>
      <c r="Q121" s="28"/>
      <c r="R121" s="28"/>
      <c r="S121" s="28"/>
      <c r="T121" s="28"/>
      <c r="U121" s="28"/>
      <c r="V121" s="28"/>
      <c r="W121" s="28"/>
      <c r="X121" s="28"/>
      <c r="Y121" s="28"/>
      <c r="Z121" s="28"/>
      <c r="AA121" s="28"/>
      <c r="AB121" s="28"/>
      <c r="AC121" s="27"/>
      <c r="AD121" s="27"/>
      <c r="AE121" s="27"/>
      <c r="AF121" s="27"/>
      <c r="AG121" s="27"/>
      <c r="AH121" s="27"/>
      <c r="AI121" s="6">
        <f t="shared" si="44"/>
        <v>0</v>
      </c>
      <c r="AK121" s="440"/>
    </row>
    <row r="122" spans="1:38" ht="37.15" customHeight="1" thickBot="1" x14ac:dyDescent="0.5">
      <c r="A122" s="487"/>
      <c r="B122" s="490"/>
      <c r="C122" s="213" t="s">
        <v>859</v>
      </c>
      <c r="D122" s="35" t="s">
        <v>748</v>
      </c>
      <c r="E122" s="43"/>
      <c r="F122" s="43"/>
      <c r="G122" s="43"/>
      <c r="H122" s="43"/>
      <c r="I122" s="43"/>
      <c r="J122" s="43"/>
      <c r="K122" s="43"/>
      <c r="L122" s="43"/>
      <c r="M122" s="211">
        <f>SUM(M114:M121)</f>
        <v>0</v>
      </c>
      <c r="N122" s="211">
        <f t="shared" ref="N122" si="66">SUM(N114:N121)</f>
        <v>0</v>
      </c>
      <c r="O122" s="211">
        <f t="shared" ref="O122" si="67">SUM(O114:O121)</f>
        <v>0</v>
      </c>
      <c r="P122" s="211">
        <f t="shared" ref="P122" si="68">SUM(P114:P121)</f>
        <v>0</v>
      </c>
      <c r="Q122" s="211">
        <f t="shared" ref="Q122" si="69">SUM(Q114:Q121)</f>
        <v>0</v>
      </c>
      <c r="R122" s="211">
        <f t="shared" ref="R122" si="70">SUM(R114:R121)</f>
        <v>0</v>
      </c>
      <c r="S122" s="211">
        <f t="shared" ref="S122" si="71">SUM(S114:S121)</f>
        <v>0</v>
      </c>
      <c r="T122" s="211">
        <f t="shared" ref="T122" si="72">SUM(T114:T121)</f>
        <v>0</v>
      </c>
      <c r="U122" s="211">
        <f t="shared" ref="U122" si="73">SUM(U114:U121)</f>
        <v>0</v>
      </c>
      <c r="V122" s="211">
        <f t="shared" ref="V122" si="74">SUM(V114:V121)</f>
        <v>0</v>
      </c>
      <c r="W122" s="211">
        <f t="shared" ref="W122" si="75">SUM(W114:W121)</f>
        <v>0</v>
      </c>
      <c r="X122" s="211">
        <f t="shared" ref="X122" si="76">SUM(X114:X121)</f>
        <v>0</v>
      </c>
      <c r="Y122" s="211">
        <f t="shared" ref="Y122" si="77">SUM(Y114:Y121)</f>
        <v>0</v>
      </c>
      <c r="Z122" s="211">
        <f t="shared" ref="Z122" si="78">SUM(Z114:Z121)</f>
        <v>0</v>
      </c>
      <c r="AA122" s="211">
        <f t="shared" ref="AA122" si="79">SUM(AA114:AA121)</f>
        <v>0</v>
      </c>
      <c r="AB122" s="211">
        <f t="shared" ref="AB122" si="80">SUM(AB114:AB121)</f>
        <v>0</v>
      </c>
      <c r="AC122" s="8"/>
      <c r="AD122" s="8"/>
      <c r="AE122" s="8"/>
      <c r="AF122" s="8"/>
      <c r="AG122" s="8"/>
      <c r="AH122" s="8"/>
      <c r="AI122" s="10">
        <f t="shared" si="44"/>
        <v>0</v>
      </c>
      <c r="AJ122" t="str">
        <f>CONCATENATE(IF(G122&lt;&gt;G113," * "&amp;$C122&amp;" For age "&amp;$E$6&amp;" "&amp;$E$7&amp;" is not equal to  "&amp;$C113&amp;""&amp;CHAR(10),""),IF(H122&lt;&gt;H113," * "&amp;$C122&amp;" For age "&amp;$E$6&amp;" "&amp;$F$7&amp;" is not equal to  "&amp;$C113&amp;""&amp;CHAR(10),""),IF(I122&lt;&gt;I113," * "&amp;$C122&amp;" For age "&amp;$G$6&amp;" "&amp;$G$7&amp;" is not equal to  "&amp;$C113&amp;""&amp;CHAR(10),""),IF(J122&lt;&gt;J113," * "&amp;$C122&amp;" For age "&amp;$G$6&amp;" "&amp;$H$7&amp;" is not equal to  "&amp;$C113&amp;""&amp;CHAR(10),""),IF(K122&lt;&gt;K113," * "&amp;$C122&amp;" For age "&amp;$I$6&amp;" "&amp;$I$7&amp;" is not equal to  "&amp;$C113&amp;""&amp;CHAR(10),""),IF(L122&lt;&gt;L113," * "&amp;$C122&amp;" For age "&amp;$I$6&amp;" "&amp;$J$7&amp;" is not equal to  "&amp;$C113&amp;""&amp;CHAR(10),""),IF(M122&lt;&gt;M113," * "&amp;$C122&amp;" For age "&amp;$K$6&amp;" "&amp;$K$7&amp;" is not equal to  "&amp;$C113&amp;""&amp;CHAR(10),""),IF(N122&lt;&gt;N113," * "&amp;$C122&amp;" For age "&amp;$K$6&amp;" "&amp;$L$7&amp;" is not equal to  "&amp;$C113&amp;""&amp;CHAR(10),""),IF(O122&lt;&gt;O113," * "&amp;$C122&amp;" For age "&amp;$M$6&amp;" "&amp;$M$7&amp;" is not equal to  "&amp;$C113&amp;""&amp;CHAR(10),""),IF(P122&lt;&gt;P113," * "&amp;$C122&amp;" For age "&amp;$M$6&amp;" "&amp;$N$7&amp;" is not equal to  "&amp;$C113&amp;""&amp;CHAR(10),""),IF(Q122&lt;&gt;Q113," * "&amp;$C122&amp;" For age "&amp;$O$6&amp;" "&amp;$O$7&amp;" is not equal to  "&amp;$C113&amp;""&amp;CHAR(10),""),IF(R122&lt;&gt;R113," * "&amp;$C122&amp;" For age "&amp;$O$6&amp;" "&amp;$P$7&amp;" is not equal to  "&amp;$C113&amp;""&amp;CHAR(10),""),IF(S122&lt;&gt;S113," * "&amp;$C122&amp;" For age "&amp;$Q$6&amp;" "&amp;$Q$7&amp;" is not equal to  "&amp;$C113&amp;""&amp;CHAR(10),""),IF(T122&lt;&gt;T113," * "&amp;$C122&amp;" For age "&amp;$Q$6&amp;" "&amp;$R$7&amp;" is not equal to  "&amp;$C113&amp;""&amp;CHAR(10),""),IF(U122&lt;&gt;U113," * "&amp;$C122&amp;" For age "&amp;$S$6&amp;" "&amp;$S$7&amp;" is not equal to  "&amp;$C113&amp;""&amp;CHAR(10),""),IF(V122&lt;&gt;V113," * "&amp;$C122&amp;" For age "&amp;$S$6&amp;" "&amp;$T$7&amp;" is not equal to  "&amp;$C113&amp;""&amp;CHAR(10),""),IF(W122&lt;&gt;W113," * "&amp;$C122&amp;" For age "&amp;$U$6&amp;" "&amp;$U$7&amp;" is not equal to  "&amp;$C113&amp;""&amp;CHAR(10),""),IF(X122&lt;&gt;X113," * "&amp;$C122&amp;" For age "&amp;$U$6&amp;" "&amp;$V$7&amp;" is not equal to  "&amp;$C113&amp;""&amp;CHAR(10),""),IF(Y122&lt;&gt;Y113," * "&amp;$C122&amp;" For age "&amp;$W$6&amp;" "&amp;$W$7&amp;" is not equal to  "&amp;$C113&amp;""&amp;CHAR(10),""),IF(Z122&lt;&gt;Z113," * "&amp;$C122&amp;" For age "&amp;$W$6&amp;" "&amp;$X$7&amp;" is not equal to  "&amp;$C113&amp;""&amp;CHAR(10),""),IF(AA122&lt;&gt;AA113," * "&amp;$C122&amp;" For age "&amp;$Y$6&amp;" "&amp;$Y$7&amp;" is not equal to  "&amp;$C113&amp;""&amp;CHAR(10),""),IF(AB122&lt;&gt;AB113," * "&amp;$C122&amp;" For age "&amp;$Y$6&amp;" "&amp;$Z$7&amp;" is not equal to  "&amp;$C113&amp;""&amp;CHAR(10),""),IF(AC122&lt;&gt;AC113," * "&amp;$C122&amp;" For age "&amp;$AA$6&amp;" "&amp;$AA$7&amp;" is not equal to  "&amp;$C113&amp;""&amp;CHAR(10),""),IF(AD122&lt;&gt;AD113," * "&amp;$C122&amp;" For age "&amp;$AA$6&amp;" "&amp;$AB$7&amp;" is not equal to  "&amp;$C113&amp;""&amp;CHAR(10),""))</f>
        <v/>
      </c>
      <c r="AK122" s="441"/>
    </row>
    <row r="123" spans="1:38" ht="37.15" customHeight="1" thickBot="1" x14ac:dyDescent="0.5">
      <c r="A123" s="503" t="s">
        <v>514</v>
      </c>
      <c r="B123" s="103" t="s">
        <v>810</v>
      </c>
      <c r="C123" s="104"/>
      <c r="D123" s="476" t="s">
        <v>807</v>
      </c>
      <c r="E123" s="476"/>
      <c r="F123" s="476"/>
      <c r="G123" s="476"/>
      <c r="H123" s="476"/>
      <c r="I123" s="476"/>
      <c r="J123" s="476"/>
      <c r="K123" s="476"/>
      <c r="L123" s="476"/>
      <c r="M123" s="476"/>
      <c r="N123" s="476"/>
      <c r="O123" s="476"/>
      <c r="P123" s="477">
        <f>AL123</f>
        <v>44409</v>
      </c>
      <c r="Q123" s="477"/>
      <c r="R123" s="477"/>
      <c r="S123" s="477"/>
      <c r="T123" s="104"/>
      <c r="U123" s="104"/>
      <c r="V123" s="104"/>
      <c r="W123" s="104"/>
      <c r="X123" s="104"/>
      <c r="Y123" s="104"/>
      <c r="Z123" s="104"/>
      <c r="AA123" s="104"/>
      <c r="AB123" s="104"/>
      <c r="AC123" s="104"/>
      <c r="AD123" s="104"/>
      <c r="AE123" s="104"/>
      <c r="AF123" s="104"/>
      <c r="AG123" s="104"/>
      <c r="AH123" s="104"/>
      <c r="AI123" s="104"/>
      <c r="AJ123" s="104"/>
      <c r="AK123" s="105"/>
      <c r="AL123" s="98">
        <f>EDATE(AL2,-9)</f>
        <v>44409</v>
      </c>
    </row>
    <row r="124" spans="1:38" ht="37.15" customHeight="1" x14ac:dyDescent="0.45">
      <c r="A124" s="486"/>
      <c r="B124" s="413" t="s">
        <v>6</v>
      </c>
      <c r="C124" s="415" t="s">
        <v>7</v>
      </c>
      <c r="D124" s="481" t="s">
        <v>8</v>
      </c>
      <c r="E124" s="333" t="s">
        <v>9</v>
      </c>
      <c r="F124" s="333"/>
      <c r="G124" s="333" t="s">
        <v>10</v>
      </c>
      <c r="H124" s="333"/>
      <c r="I124" s="333" t="s">
        <v>11</v>
      </c>
      <c r="J124" s="333"/>
      <c r="K124" s="333" t="s">
        <v>12</v>
      </c>
      <c r="L124" s="333"/>
      <c r="M124" s="483" t="s">
        <v>13</v>
      </c>
      <c r="N124" s="484"/>
      <c r="O124" s="483" t="s">
        <v>14</v>
      </c>
      <c r="P124" s="484"/>
      <c r="Q124" s="483" t="s">
        <v>15</v>
      </c>
      <c r="R124" s="484"/>
      <c r="S124" s="483" t="s">
        <v>16</v>
      </c>
      <c r="T124" s="484"/>
      <c r="U124" s="483" t="s">
        <v>17</v>
      </c>
      <c r="V124" s="484"/>
      <c r="W124" s="483" t="s">
        <v>18</v>
      </c>
      <c r="X124" s="484"/>
      <c r="Y124" s="483" t="s">
        <v>19</v>
      </c>
      <c r="Z124" s="484"/>
      <c r="AA124" s="483" t="s">
        <v>20</v>
      </c>
      <c r="AB124" s="484"/>
      <c r="AC124" s="333" t="s">
        <v>21</v>
      </c>
      <c r="AD124" s="333"/>
      <c r="AE124" s="333" t="s">
        <v>22</v>
      </c>
      <c r="AF124" s="333"/>
      <c r="AG124" s="333" t="s">
        <v>23</v>
      </c>
      <c r="AH124" s="333"/>
      <c r="AI124" s="334" t="s">
        <v>24</v>
      </c>
      <c r="AJ124" s="492" t="s">
        <v>90</v>
      </c>
      <c r="AK124" s="493" t="s">
        <v>91</v>
      </c>
    </row>
    <row r="125" spans="1:38" ht="37.15" customHeight="1" thickBot="1" x14ac:dyDescent="0.5">
      <c r="A125" s="486"/>
      <c r="B125" s="414"/>
      <c r="C125" s="416"/>
      <c r="D125" s="482"/>
      <c r="E125" s="3" t="s">
        <v>25</v>
      </c>
      <c r="F125" s="3" t="s">
        <v>26</v>
      </c>
      <c r="G125" s="3" t="s">
        <v>25</v>
      </c>
      <c r="H125" s="3" t="s">
        <v>26</v>
      </c>
      <c r="I125" s="3" t="s">
        <v>25</v>
      </c>
      <c r="J125" s="3" t="s">
        <v>26</v>
      </c>
      <c r="K125" s="3" t="s">
        <v>25</v>
      </c>
      <c r="L125" s="3" t="s">
        <v>26</v>
      </c>
      <c r="M125" s="3" t="s">
        <v>25</v>
      </c>
      <c r="N125" s="3" t="s">
        <v>26</v>
      </c>
      <c r="O125" s="3" t="s">
        <v>25</v>
      </c>
      <c r="P125" s="3" t="s">
        <v>26</v>
      </c>
      <c r="Q125" s="3" t="s">
        <v>25</v>
      </c>
      <c r="R125" s="3" t="s">
        <v>26</v>
      </c>
      <c r="S125" s="3" t="s">
        <v>25</v>
      </c>
      <c r="T125" s="3" t="s">
        <v>26</v>
      </c>
      <c r="U125" s="3" t="s">
        <v>25</v>
      </c>
      <c r="V125" s="3" t="s">
        <v>26</v>
      </c>
      <c r="W125" s="3" t="s">
        <v>25</v>
      </c>
      <c r="X125" s="3" t="s">
        <v>26</v>
      </c>
      <c r="Y125" s="3" t="s">
        <v>25</v>
      </c>
      <c r="Z125" s="3" t="s">
        <v>26</v>
      </c>
      <c r="AA125" s="3" t="s">
        <v>25</v>
      </c>
      <c r="AB125" s="3" t="s">
        <v>26</v>
      </c>
      <c r="AC125" s="3" t="s">
        <v>25</v>
      </c>
      <c r="AD125" s="3" t="s">
        <v>26</v>
      </c>
      <c r="AE125" s="3" t="s">
        <v>25</v>
      </c>
      <c r="AF125" s="3" t="s">
        <v>26</v>
      </c>
      <c r="AG125" s="3" t="s">
        <v>25</v>
      </c>
      <c r="AH125" s="3" t="s">
        <v>26</v>
      </c>
      <c r="AI125" s="335"/>
      <c r="AJ125" s="337"/>
      <c r="AK125" s="443"/>
    </row>
    <row r="126" spans="1:38" ht="37.15" customHeight="1" x14ac:dyDescent="0.45">
      <c r="A126" s="486"/>
      <c r="B126" s="480" t="s">
        <v>921</v>
      </c>
      <c r="C126" s="256" t="s">
        <v>833</v>
      </c>
      <c r="D126" s="35" t="s">
        <v>749</v>
      </c>
      <c r="E126" s="23"/>
      <c r="F126" s="23"/>
      <c r="G126" s="23"/>
      <c r="H126" s="23"/>
      <c r="I126" s="23"/>
      <c r="J126" s="23"/>
      <c r="K126" s="23"/>
      <c r="L126" s="23"/>
      <c r="M126" s="255">
        <f>prep_history!K5</f>
        <v>0</v>
      </c>
      <c r="N126" s="255">
        <f>prep_history!L5</f>
        <v>0</v>
      </c>
      <c r="O126" s="255">
        <f>prep_history!M5</f>
        <v>0</v>
      </c>
      <c r="P126" s="255">
        <f>prep_history!N5</f>
        <v>0</v>
      </c>
      <c r="Q126" s="255">
        <f>prep_history!O5</f>
        <v>0</v>
      </c>
      <c r="R126" s="255">
        <f>prep_history!P5</f>
        <v>0</v>
      </c>
      <c r="S126" s="255">
        <f>prep_history!Q5</f>
        <v>0</v>
      </c>
      <c r="T126" s="255">
        <f>prep_history!R5</f>
        <v>0</v>
      </c>
      <c r="U126" s="255">
        <f>prep_history!S5</f>
        <v>0</v>
      </c>
      <c r="V126" s="255">
        <f>prep_history!T5</f>
        <v>0</v>
      </c>
      <c r="W126" s="255">
        <f>prep_history!U5</f>
        <v>0</v>
      </c>
      <c r="X126" s="255">
        <f>prep_history!V5</f>
        <v>0</v>
      </c>
      <c r="Y126" s="255">
        <f>prep_history!W5</f>
        <v>0</v>
      </c>
      <c r="Z126" s="255">
        <f>prep_history!X5</f>
        <v>0</v>
      </c>
      <c r="AA126" s="255">
        <f>prep_history!Y5</f>
        <v>0</v>
      </c>
      <c r="AB126" s="255">
        <f>prep_history!Z5</f>
        <v>0</v>
      </c>
      <c r="AC126" s="23"/>
      <c r="AD126" s="23"/>
      <c r="AE126" s="23"/>
      <c r="AF126" s="23"/>
      <c r="AG126" s="23"/>
      <c r="AH126" s="23"/>
      <c r="AI126" s="25">
        <f t="shared" ref="AI126:AI127" si="81">SUM(M126:AB126)</f>
        <v>0</v>
      </c>
      <c r="AJ126" s="30"/>
      <c r="AK126" s="439" t="str">
        <f>CONCATENATE(AJ126,AJ127,AJ128,AJ130,AJ131,AJ132,AJ133,AJ134,AJ135,AJ136,AJ137,AJ138,AJ139,AJ140,AJ141,AJ142,AJ143,AJ144,AJ145,AJ146,AJ148,AJ149,AJ150,AJ151,AJ152,AJ153,AJ154,AJ155,AJ156,AJ157,AJ158,AJ159,AJ160,AJ129,AJ161,AJ147)</f>
        <v/>
      </c>
    </row>
    <row r="127" spans="1:38" ht="37.15" customHeight="1" x14ac:dyDescent="0.45">
      <c r="A127" s="486"/>
      <c r="B127" s="473"/>
      <c r="C127" s="39" t="s">
        <v>992</v>
      </c>
      <c r="D127" s="35" t="s">
        <v>750</v>
      </c>
      <c r="E127" s="1"/>
      <c r="F127" s="1"/>
      <c r="G127" s="1"/>
      <c r="H127" s="1"/>
      <c r="I127" s="1"/>
      <c r="J127" s="1"/>
      <c r="K127" s="1"/>
      <c r="L127" s="1"/>
      <c r="M127" s="2"/>
      <c r="N127" s="2"/>
      <c r="O127" s="2"/>
      <c r="P127" s="2"/>
      <c r="Q127" s="2"/>
      <c r="R127" s="2"/>
      <c r="S127" s="2"/>
      <c r="T127" s="2"/>
      <c r="U127" s="2"/>
      <c r="V127" s="2"/>
      <c r="W127" s="2"/>
      <c r="X127" s="2"/>
      <c r="Y127" s="2"/>
      <c r="Z127" s="2"/>
      <c r="AA127" s="2"/>
      <c r="AB127" s="2"/>
      <c r="AC127" s="2"/>
      <c r="AD127" s="2"/>
      <c r="AE127" s="2"/>
      <c r="AF127" s="2"/>
      <c r="AG127" s="2"/>
      <c r="AH127" s="2"/>
      <c r="AI127" s="6">
        <f t="shared" si="81"/>
        <v>0</v>
      </c>
      <c r="AJ127" s="204" t="str">
        <f>CONCATENATE(IF(G127&gt;G126," * "&amp;$C127&amp;" For age "&amp;$E$6&amp;" "&amp;$E$7&amp;" is more than "&amp;$C126&amp;""&amp;CHAR(10),""),IF(H127&gt;H126," * "&amp;$C127&amp;" For age "&amp;$E$6&amp;" "&amp;$F$7&amp;" is more than "&amp;$C126&amp;""&amp;CHAR(10),""),IF(I127&gt;I126," * "&amp;$C127&amp;" For age "&amp;$G$6&amp;" "&amp;$G$7&amp;" is more than "&amp;$C126&amp;""&amp;CHAR(10),""),IF(J127&gt;J126," * "&amp;$C127&amp;" For age "&amp;$G$6&amp;" "&amp;$H$7&amp;" is more than "&amp;$C126&amp;""&amp;CHAR(10),""),IF(K127&gt;K126," * "&amp;$C127&amp;" For age "&amp;$I$6&amp;" "&amp;$I$7&amp;" is more than "&amp;$C126&amp;""&amp;CHAR(10),""),IF(L127&gt;L126," * "&amp;$C127&amp;" For age "&amp;$I$6&amp;" "&amp;$J$7&amp;" is more than "&amp;$C126&amp;""&amp;CHAR(10),""),IF(M127&gt;M126," * "&amp;$C127&amp;" For age "&amp;$K$6&amp;" "&amp;$K$7&amp;" is more than "&amp;$C126&amp;""&amp;CHAR(10),""),IF(N127&gt;N126," * "&amp;$C127&amp;" For age "&amp;$K$6&amp;" "&amp;$L$7&amp;" is more than "&amp;$C126&amp;""&amp;CHAR(10),""),IF(O127&gt;O126," * "&amp;$C127&amp;" For age "&amp;$M$6&amp;" "&amp;$M$7&amp;" is more than "&amp;$C126&amp;""&amp;CHAR(10),""),IF(P127&gt;P126," * "&amp;$C127&amp;" For age "&amp;$M$6&amp;" "&amp;$N$7&amp;" is more than "&amp;$C126&amp;""&amp;CHAR(10),""),IF(Q127&gt;Q126," * "&amp;$C127&amp;" For age "&amp;$O$6&amp;" "&amp;$O$7&amp;" is more than "&amp;$C126&amp;""&amp;CHAR(10),""),IF(R127&gt;R126," * "&amp;$C127&amp;" For age "&amp;$O$6&amp;" "&amp;$P$7&amp;" is more than "&amp;$C126&amp;""&amp;CHAR(10),""),IF(S127&gt;S126," * "&amp;$C127&amp;" For age "&amp;$Q$6&amp;" "&amp;$Q$7&amp;" is more than "&amp;$C126&amp;""&amp;CHAR(10),""),IF(T127&gt;T126," * "&amp;$C127&amp;" For age "&amp;$Q$6&amp;" "&amp;$R$7&amp;" is more than "&amp;$C126&amp;""&amp;CHAR(10),""),IF(U127&gt;U126," * "&amp;$C127&amp;" For age "&amp;$S$6&amp;" "&amp;$S$7&amp;" is more than "&amp;$C126&amp;""&amp;CHAR(10),""),IF(V127&gt;V126," * "&amp;$C127&amp;" For age "&amp;$S$6&amp;" "&amp;$T$7&amp;" is more than "&amp;$C126&amp;""&amp;CHAR(10),""),IF(W127&gt;W126," * "&amp;$C127&amp;" For age "&amp;$U$6&amp;" "&amp;$U$7&amp;" is more than "&amp;$C126&amp;""&amp;CHAR(10),""),IF(X127&gt;X126," * "&amp;$C127&amp;" For age "&amp;$U$6&amp;" "&amp;$V$7&amp;" is more than "&amp;$C126&amp;""&amp;CHAR(10),""),IF(Y127&gt;Y126," * "&amp;$C127&amp;" For age "&amp;$W$6&amp;" "&amp;$W$7&amp;" is more than "&amp;$C126&amp;""&amp;CHAR(10),""),IF(Z127&gt;Z126," * "&amp;$C127&amp;" For age "&amp;$W$6&amp;" "&amp;$X$7&amp;" is more than "&amp;$C126&amp;""&amp;CHAR(10),""),IF(AA127&gt;AA126," * "&amp;$C127&amp;" For age "&amp;$Y$6&amp;" "&amp;$Y$7&amp;" is more than "&amp;$C126&amp;""&amp;CHAR(10),""),IF(AB127&gt;AB126," * "&amp;$C127&amp;" For age "&amp;$Y$6&amp;" "&amp;$Z$7&amp;" is more than "&amp;$C126&amp;""&amp;CHAR(10),""),IF(AC127&gt;AC126," * "&amp;$C127&amp;" For age "&amp;$AA$6&amp;" "&amp;$AA$7&amp;" is more than "&amp;$C126&amp;""&amp;CHAR(10),""),IF(AD127&gt;AD126," * "&amp;$C127&amp;" For age "&amp;$AA$6&amp;" "&amp;$AB$7&amp;" is more than "&amp;$C126&amp;""&amp;CHAR(10),""))</f>
        <v/>
      </c>
      <c r="AK127" s="440"/>
    </row>
    <row r="128" spans="1:38" ht="37.15" customHeight="1" x14ac:dyDescent="0.45">
      <c r="A128" s="486"/>
      <c r="B128" s="473"/>
      <c r="C128" s="39" t="s">
        <v>834</v>
      </c>
      <c r="D128" s="35" t="s">
        <v>751</v>
      </c>
      <c r="E128" s="1"/>
      <c r="F128" s="1"/>
      <c r="G128" s="1"/>
      <c r="H128" s="1"/>
      <c r="I128" s="1"/>
      <c r="J128" s="1"/>
      <c r="K128" s="1"/>
      <c r="L128" s="1"/>
      <c r="M128" s="2"/>
      <c r="N128" s="2"/>
      <c r="O128" s="2"/>
      <c r="P128" s="2"/>
      <c r="Q128" s="2"/>
      <c r="R128" s="2"/>
      <c r="S128" s="2"/>
      <c r="T128" s="2"/>
      <c r="U128" s="2"/>
      <c r="V128" s="2"/>
      <c r="W128" s="2"/>
      <c r="X128" s="2"/>
      <c r="Y128" s="2"/>
      <c r="Z128" s="2"/>
      <c r="AA128" s="2"/>
      <c r="AB128" s="2"/>
      <c r="AC128" s="1"/>
      <c r="AD128" s="1"/>
      <c r="AE128" s="1"/>
      <c r="AF128" s="1"/>
      <c r="AG128" s="1"/>
      <c r="AH128" s="1"/>
      <c r="AI128" s="6">
        <f t="shared" ref="AI128:AI161" si="82">SUM(M128:AB128)</f>
        <v>0</v>
      </c>
      <c r="AJ128" s="204" t="str">
        <f>CONCATENATE(IF(G128&gt;G127," * "&amp;$C128&amp;" For age "&amp;$E$6&amp;" "&amp;$E$7&amp;" is more than "&amp;$C127&amp;""&amp;CHAR(10),""),IF(H128&gt;H127," * "&amp;$C128&amp;" For age "&amp;$E$6&amp;" "&amp;$F$7&amp;" is more than "&amp;$C127&amp;""&amp;CHAR(10),""),IF(I128&gt;I127," * "&amp;$C128&amp;" For age "&amp;$G$6&amp;" "&amp;$G$7&amp;" is more than "&amp;$C127&amp;""&amp;CHAR(10),""),IF(J128&gt;J127," * "&amp;$C128&amp;" For age "&amp;$G$6&amp;" "&amp;$H$7&amp;" is more than "&amp;$C127&amp;""&amp;CHAR(10),""),IF(K128&gt;K127," * "&amp;$C128&amp;" For age "&amp;$I$6&amp;" "&amp;$I$7&amp;" is more than "&amp;$C127&amp;""&amp;CHAR(10),""),IF(L128&gt;L127," * "&amp;$C128&amp;" For age "&amp;$I$6&amp;" "&amp;$J$7&amp;" is more than "&amp;$C127&amp;""&amp;CHAR(10),""),IF(M128&gt;M127," * "&amp;$C128&amp;" For age "&amp;$K$6&amp;" "&amp;$K$7&amp;" is more than "&amp;$C127&amp;""&amp;CHAR(10),""),IF(N128&gt;N127," * "&amp;$C128&amp;" For age "&amp;$K$6&amp;" "&amp;$L$7&amp;" is more than "&amp;$C127&amp;""&amp;CHAR(10),""),IF(O128&gt;O127," * "&amp;$C128&amp;" For age "&amp;$M$6&amp;" "&amp;$M$7&amp;" is more than "&amp;$C127&amp;""&amp;CHAR(10),""),IF(P128&gt;P127," * "&amp;$C128&amp;" For age "&amp;$M$6&amp;" "&amp;$N$7&amp;" is more than "&amp;$C127&amp;""&amp;CHAR(10),""),IF(Q128&gt;Q127," * "&amp;$C128&amp;" For age "&amp;$O$6&amp;" "&amp;$O$7&amp;" is more than "&amp;$C127&amp;""&amp;CHAR(10),""),IF(R128&gt;R127," * "&amp;$C128&amp;" For age "&amp;$O$6&amp;" "&amp;$P$7&amp;" is more than "&amp;$C127&amp;""&amp;CHAR(10),""),IF(S128&gt;S127," * "&amp;$C128&amp;" For age "&amp;$Q$6&amp;" "&amp;$Q$7&amp;" is more than "&amp;$C127&amp;""&amp;CHAR(10),""),IF(T128&gt;T127," * "&amp;$C128&amp;" For age "&amp;$Q$6&amp;" "&amp;$R$7&amp;" is more than "&amp;$C127&amp;""&amp;CHAR(10),""),IF(U128&gt;U127," * "&amp;$C128&amp;" For age "&amp;$S$6&amp;" "&amp;$S$7&amp;" is more than "&amp;$C127&amp;""&amp;CHAR(10),""),IF(V128&gt;V127," * "&amp;$C128&amp;" For age "&amp;$S$6&amp;" "&amp;$T$7&amp;" is more than "&amp;$C127&amp;""&amp;CHAR(10),""),IF(W128&gt;W127," * "&amp;$C128&amp;" For age "&amp;$U$6&amp;" "&amp;$U$7&amp;" is more than "&amp;$C127&amp;""&amp;CHAR(10),""),IF(X128&gt;X127," * "&amp;$C128&amp;" For age "&amp;$U$6&amp;" "&amp;$V$7&amp;" is more than "&amp;$C127&amp;""&amp;CHAR(10),""),IF(Y128&gt;Y127," * "&amp;$C128&amp;" For age "&amp;$W$6&amp;" "&amp;$W$7&amp;" is more than "&amp;$C127&amp;""&amp;CHAR(10),""),IF(Z128&gt;Z127," * "&amp;$C128&amp;" For age "&amp;$W$6&amp;" "&amp;$X$7&amp;" is more than "&amp;$C127&amp;""&amp;CHAR(10),""),IF(AA128&gt;AA127," * "&amp;$C128&amp;" For age "&amp;$Y$6&amp;" "&amp;$Y$7&amp;" is more than "&amp;$C127&amp;""&amp;CHAR(10),""),IF(AB128&gt;AB127," * "&amp;$C128&amp;" For age "&amp;$Y$6&amp;" "&amp;$Z$7&amp;" is more than "&amp;$C127&amp;""&amp;CHAR(10),""),IF(AC128&gt;AC127," * "&amp;$C128&amp;" For age "&amp;$AA$6&amp;" "&amp;$AA$7&amp;" is more than "&amp;$C127&amp;""&amp;CHAR(10),""),IF(AD128&gt;AD127," * "&amp;$C128&amp;" For age "&amp;$AA$6&amp;" "&amp;$AB$7&amp;" is more than "&amp;$C127&amp;""&amp;CHAR(10),""))</f>
        <v/>
      </c>
      <c r="AK128" s="440"/>
    </row>
    <row r="129" spans="1:37" s="4" customFormat="1" ht="37.15" customHeight="1" x14ac:dyDescent="0.45">
      <c r="A129" s="486"/>
      <c r="B129" s="473"/>
      <c r="C129" s="203" t="s">
        <v>854</v>
      </c>
      <c r="D129" s="35" t="s">
        <v>752</v>
      </c>
      <c r="E129" s="1"/>
      <c r="F129" s="1"/>
      <c r="G129" s="1"/>
      <c r="H129" s="1"/>
      <c r="I129" s="1"/>
      <c r="J129" s="1"/>
      <c r="K129" s="1"/>
      <c r="L129" s="1"/>
      <c r="M129" s="2"/>
      <c r="N129" s="2"/>
      <c r="O129" s="2"/>
      <c r="P129" s="2"/>
      <c r="Q129" s="2"/>
      <c r="R129" s="2"/>
      <c r="S129" s="2"/>
      <c r="T129" s="2"/>
      <c r="U129" s="2"/>
      <c r="V129" s="2"/>
      <c r="W129" s="2"/>
      <c r="X129" s="2"/>
      <c r="Y129" s="2"/>
      <c r="Z129" s="2"/>
      <c r="AA129" s="2"/>
      <c r="AB129" s="2"/>
      <c r="AC129" s="1"/>
      <c r="AD129" s="1"/>
      <c r="AE129" s="1"/>
      <c r="AF129" s="1"/>
      <c r="AG129" s="1"/>
      <c r="AH129" s="1"/>
      <c r="AI129" s="6">
        <f t="shared" si="82"/>
        <v>0</v>
      </c>
      <c r="AJ129" s="204" t="str">
        <f>CONCATENATE(IF(G129&gt;G128," * "&amp;$C129&amp;" For age "&amp;$E$6&amp;" "&amp;$E$7&amp;" is more than "&amp;$C128&amp;""&amp;CHAR(10),""),IF(H129&gt;H128," * "&amp;$C129&amp;" For age "&amp;$E$6&amp;" "&amp;$F$7&amp;" is more than "&amp;$C128&amp;""&amp;CHAR(10),""),IF(I129&gt;I128," * "&amp;$C129&amp;" For age "&amp;$G$6&amp;" "&amp;$G$7&amp;" is more than "&amp;$C128&amp;""&amp;CHAR(10),""),IF(J129&gt;J128," * "&amp;$C129&amp;" For age "&amp;$G$6&amp;" "&amp;$H$7&amp;" is more than "&amp;$C128&amp;""&amp;CHAR(10),""),IF(K129&gt;K128," * "&amp;$C129&amp;" For age "&amp;$I$6&amp;" "&amp;$I$7&amp;" is more than "&amp;$C128&amp;""&amp;CHAR(10),""),IF(L129&gt;L128," * "&amp;$C129&amp;" For age "&amp;$I$6&amp;" "&amp;$J$7&amp;" is more than "&amp;$C128&amp;""&amp;CHAR(10),""),IF(M129&gt;M128," * "&amp;$C129&amp;" For age "&amp;$K$6&amp;" "&amp;$K$7&amp;" is more than "&amp;$C128&amp;""&amp;CHAR(10),""),IF(N129&gt;N128," * "&amp;$C129&amp;" For age "&amp;$K$6&amp;" "&amp;$L$7&amp;" is more than "&amp;$C128&amp;""&amp;CHAR(10),""),IF(O129&gt;O128," * "&amp;$C129&amp;" For age "&amp;$M$6&amp;" "&amp;$M$7&amp;" is more than "&amp;$C128&amp;""&amp;CHAR(10),""),IF(P129&gt;P128," * "&amp;$C129&amp;" For age "&amp;$M$6&amp;" "&amp;$N$7&amp;" is more than "&amp;$C128&amp;""&amp;CHAR(10),""),IF(Q129&gt;Q128," * "&amp;$C129&amp;" For age "&amp;$O$6&amp;" "&amp;$O$7&amp;" is more than "&amp;$C128&amp;""&amp;CHAR(10),""),IF(R129&gt;R128," * "&amp;$C129&amp;" For age "&amp;$O$6&amp;" "&amp;$P$7&amp;" is more than "&amp;$C128&amp;""&amp;CHAR(10),""),IF(S129&gt;S128," * "&amp;$C129&amp;" For age "&amp;$Q$6&amp;" "&amp;$Q$7&amp;" is more than "&amp;$C128&amp;""&amp;CHAR(10),""),IF(T129&gt;T128," * "&amp;$C129&amp;" For age "&amp;$Q$6&amp;" "&amp;$R$7&amp;" is more than "&amp;$C128&amp;""&amp;CHAR(10),""),IF(U129&gt;U128," * "&amp;$C129&amp;" For age "&amp;$S$6&amp;" "&amp;$S$7&amp;" is more than "&amp;$C128&amp;""&amp;CHAR(10),""),IF(V129&gt;V128," * "&amp;$C129&amp;" For age "&amp;$S$6&amp;" "&amp;$T$7&amp;" is more than "&amp;$C128&amp;""&amp;CHAR(10),""),IF(W129&gt;W128," * "&amp;$C129&amp;" For age "&amp;$U$6&amp;" "&amp;$U$7&amp;" is more than "&amp;$C128&amp;""&amp;CHAR(10),""),IF(X129&gt;X128," * "&amp;$C129&amp;" For age "&amp;$U$6&amp;" "&amp;$V$7&amp;" is more than "&amp;$C128&amp;""&amp;CHAR(10),""),IF(Y129&gt;Y128," * "&amp;$C129&amp;" For age "&amp;$W$6&amp;" "&amp;$W$7&amp;" is more than "&amp;$C128&amp;""&amp;CHAR(10),""),IF(Z129&gt;Z128," * "&amp;$C129&amp;" For age "&amp;$W$6&amp;" "&amp;$X$7&amp;" is more than "&amp;$C128&amp;""&amp;CHAR(10),""),IF(AA129&gt;AA128," * "&amp;$C129&amp;" For age "&amp;$Y$6&amp;" "&amp;$Y$7&amp;" is more than "&amp;$C128&amp;""&amp;CHAR(10),""),IF(AB129&gt;AB128," * "&amp;$C129&amp;" For age "&amp;$Y$6&amp;" "&amp;$Z$7&amp;" is more than "&amp;$C128&amp;""&amp;CHAR(10),""),IF(AC129&gt;AC128," * "&amp;$C129&amp;" For age "&amp;$AA$6&amp;" "&amp;$AA$7&amp;" is more than "&amp;$C128&amp;""&amp;CHAR(10),""),IF(AD129&gt;AD128," * "&amp;$C129&amp;" For age "&amp;$AA$6&amp;" "&amp;$AB$7&amp;" is more than "&amp;$C128&amp;""&amp;CHAR(10),""))</f>
        <v/>
      </c>
      <c r="AK129" s="440"/>
    </row>
    <row r="130" spans="1:37" ht="37.15" customHeight="1" x14ac:dyDescent="0.45">
      <c r="A130" s="486"/>
      <c r="B130" s="473"/>
      <c r="C130" s="39" t="s">
        <v>835</v>
      </c>
      <c r="D130" s="35" t="s">
        <v>753</v>
      </c>
      <c r="E130" s="1"/>
      <c r="F130" s="1"/>
      <c r="G130" s="1"/>
      <c r="H130" s="1"/>
      <c r="I130" s="1"/>
      <c r="J130" s="1"/>
      <c r="K130" s="1"/>
      <c r="L130" s="1"/>
      <c r="M130" s="2"/>
      <c r="N130" s="2"/>
      <c r="O130" s="2"/>
      <c r="P130" s="2"/>
      <c r="Q130" s="2"/>
      <c r="R130" s="2"/>
      <c r="S130" s="2"/>
      <c r="T130" s="2"/>
      <c r="U130" s="2"/>
      <c r="V130" s="2"/>
      <c r="W130" s="2"/>
      <c r="X130" s="2"/>
      <c r="Y130" s="2"/>
      <c r="Z130" s="2"/>
      <c r="AA130" s="2"/>
      <c r="AB130" s="2"/>
      <c r="AC130" s="1"/>
      <c r="AD130" s="1"/>
      <c r="AE130" s="1"/>
      <c r="AF130" s="1"/>
      <c r="AG130" s="1"/>
      <c r="AH130" s="1"/>
      <c r="AI130" s="6">
        <f t="shared" si="82"/>
        <v>0</v>
      </c>
      <c r="AJ130" s="30" t="str">
        <f>CONCATENATE(IF(G130&gt;G127," * "&amp;$C130&amp;" For age "&amp;$E$6&amp;" "&amp;$E$7&amp;" is more than "&amp;$C127&amp;""&amp;CHAR(10),""),IF(H130&gt;H127," * "&amp;$C130&amp;" For age "&amp;$E$6&amp;" "&amp;$F$7&amp;" is more than "&amp;$C127&amp;""&amp;CHAR(10),""),IF(I130&gt;I127," * "&amp;$C130&amp;" For age "&amp;$G$6&amp;" "&amp;$G$7&amp;" is more than "&amp;$C127&amp;""&amp;CHAR(10),""),IF(J130&gt;J127," * "&amp;$C130&amp;" For age "&amp;$G$6&amp;" "&amp;$H$7&amp;" is more than "&amp;$C127&amp;""&amp;CHAR(10),""),IF(K130&gt;K127," * "&amp;$C130&amp;" For age "&amp;$I$6&amp;" "&amp;$I$7&amp;" is more than "&amp;$C127&amp;""&amp;CHAR(10),""),IF(L130&gt;L127," * "&amp;$C130&amp;" For age "&amp;$I$6&amp;" "&amp;$J$7&amp;" is more than "&amp;$C127&amp;""&amp;CHAR(10),""),IF(M130&gt;M127," * "&amp;$C130&amp;" For age "&amp;$K$6&amp;" "&amp;$K$7&amp;" is more than "&amp;$C127&amp;""&amp;CHAR(10),""),IF(N130&gt;N127," * "&amp;$C130&amp;" For age "&amp;$K$6&amp;" "&amp;$L$7&amp;" is more than "&amp;$C127&amp;""&amp;CHAR(10),""),IF(O130&gt;O127," * "&amp;$C130&amp;" For age "&amp;$M$6&amp;" "&amp;$M$7&amp;" is more than "&amp;$C127&amp;""&amp;CHAR(10),""),IF(P130&gt;P127," * "&amp;$C130&amp;" For age "&amp;$M$6&amp;" "&amp;$N$7&amp;" is more than "&amp;$C127&amp;""&amp;CHAR(10),""),IF(Q130&gt;Q127," * "&amp;$C130&amp;" For age "&amp;$O$6&amp;" "&amp;$O$7&amp;" is more than "&amp;$C127&amp;""&amp;CHAR(10),""),IF(R130&gt;R127," * "&amp;$C130&amp;" For age "&amp;$O$6&amp;" "&amp;$P$7&amp;" is more than "&amp;$C127&amp;""&amp;CHAR(10),""),IF(S130&gt;S127," * "&amp;$C130&amp;" For age "&amp;$Q$6&amp;" "&amp;$Q$7&amp;" is more than "&amp;$C127&amp;""&amp;CHAR(10),""),IF(T130&gt;T127," * "&amp;$C130&amp;" For age "&amp;$Q$6&amp;" "&amp;$R$7&amp;" is more than "&amp;$C127&amp;""&amp;CHAR(10),""),IF(U130&gt;U127," * "&amp;$C130&amp;" For age "&amp;$S$6&amp;" "&amp;$S$7&amp;" is more than "&amp;$C127&amp;""&amp;CHAR(10),""),IF(V130&gt;V127," * "&amp;$C130&amp;" For age "&amp;$S$6&amp;" "&amp;$T$7&amp;" is more than "&amp;$C127&amp;""&amp;CHAR(10),""),IF(W130&gt;W127," * "&amp;$C130&amp;" For age "&amp;$U$6&amp;" "&amp;$U$7&amp;" is more than "&amp;$C127&amp;""&amp;CHAR(10),""),IF(X130&gt;X127," * "&amp;$C130&amp;" For age "&amp;$U$6&amp;" "&amp;$V$7&amp;" is more than "&amp;$C127&amp;""&amp;CHAR(10),""),IF(Y130&gt;Y127," * "&amp;$C130&amp;" For age "&amp;$W$6&amp;" "&amp;$W$7&amp;" is more than "&amp;$C127&amp;""&amp;CHAR(10),""),IF(Z130&gt;Z127," * "&amp;$C130&amp;" For age "&amp;$W$6&amp;" "&amp;$X$7&amp;" is more than "&amp;$C127&amp;""&amp;CHAR(10),""),IF(AA130&gt;AA127," * "&amp;$C130&amp;" For age "&amp;$Y$6&amp;" "&amp;$Y$7&amp;" is more than "&amp;$C127&amp;""&amp;CHAR(10),""),IF(AB130&gt;AB127," * "&amp;$C130&amp;" For age "&amp;$Y$6&amp;" "&amp;$Z$7&amp;" is more than "&amp;$C127&amp;""&amp;CHAR(10),""),IF(AC130&gt;AC127," * "&amp;$C130&amp;" For age "&amp;$AA$6&amp;" "&amp;$AA$7&amp;" is more than "&amp;$C127&amp;""&amp;CHAR(10),""),IF(AD130&gt;AD127," * "&amp;$C130&amp;" For age "&amp;$AA$6&amp;" "&amp;$AB$7&amp;" is more than "&amp;$C127&amp;""&amp;CHAR(10),""))</f>
        <v/>
      </c>
      <c r="AK130" s="440"/>
    </row>
    <row r="131" spans="1:37" ht="37.15" customHeight="1" x14ac:dyDescent="0.45">
      <c r="A131" s="486"/>
      <c r="B131" s="473"/>
      <c r="C131" s="39" t="s">
        <v>836</v>
      </c>
      <c r="D131" s="35" t="s">
        <v>754</v>
      </c>
      <c r="E131" s="1"/>
      <c r="F131" s="1"/>
      <c r="G131" s="1"/>
      <c r="H131" s="1"/>
      <c r="I131" s="1"/>
      <c r="J131" s="1"/>
      <c r="K131" s="1"/>
      <c r="L131" s="1"/>
      <c r="M131" s="2"/>
      <c r="N131" s="2"/>
      <c r="O131" s="2"/>
      <c r="P131" s="2"/>
      <c r="Q131" s="2"/>
      <c r="R131" s="2"/>
      <c r="S131" s="2"/>
      <c r="T131" s="2"/>
      <c r="U131" s="2"/>
      <c r="V131" s="2"/>
      <c r="W131" s="2"/>
      <c r="X131" s="2"/>
      <c r="Y131" s="2"/>
      <c r="Z131" s="2"/>
      <c r="AA131" s="2"/>
      <c r="AB131" s="2"/>
      <c r="AC131" s="1"/>
      <c r="AD131" s="1"/>
      <c r="AE131" s="1"/>
      <c r="AF131" s="1"/>
      <c r="AG131" s="1"/>
      <c r="AH131" s="1"/>
      <c r="AI131" s="6">
        <f t="shared" si="82"/>
        <v>0</v>
      </c>
      <c r="AJ131" s="204" t="str">
        <f>CONCATENATE(IF(G131&gt;G130," * "&amp;$C131&amp;" For age "&amp;$E$6&amp;" "&amp;$E$7&amp;" is more than "&amp;$C130&amp;""&amp;CHAR(10),""),IF(H131&gt;H130," * "&amp;$C131&amp;" For age "&amp;$E$6&amp;" "&amp;$F$7&amp;" is more than "&amp;$C130&amp;""&amp;CHAR(10),""),IF(I131&gt;I130," * "&amp;$C131&amp;" For age "&amp;$G$6&amp;" "&amp;$G$7&amp;" is more than "&amp;$C130&amp;""&amp;CHAR(10),""),IF(J131&gt;J130," * "&amp;$C131&amp;" For age "&amp;$G$6&amp;" "&amp;$H$7&amp;" is more than "&amp;$C130&amp;""&amp;CHAR(10),""),IF(K131&gt;K130," * "&amp;$C131&amp;" For age "&amp;$I$6&amp;" "&amp;$I$7&amp;" is more than "&amp;$C130&amp;""&amp;CHAR(10),""),IF(L131&gt;L130," * "&amp;$C131&amp;" For age "&amp;$I$6&amp;" "&amp;$J$7&amp;" is more than "&amp;$C130&amp;""&amp;CHAR(10),""),IF(M131&gt;M130," * "&amp;$C131&amp;" For age "&amp;$K$6&amp;" "&amp;$K$7&amp;" is more than "&amp;$C130&amp;""&amp;CHAR(10),""),IF(N131&gt;N130," * "&amp;$C131&amp;" For age "&amp;$K$6&amp;" "&amp;$L$7&amp;" is more than "&amp;$C130&amp;""&amp;CHAR(10),""),IF(O131&gt;O130," * "&amp;$C131&amp;" For age "&amp;$M$6&amp;" "&amp;$M$7&amp;" is more than "&amp;$C130&amp;""&amp;CHAR(10),""),IF(P131&gt;P130," * "&amp;$C131&amp;" For age "&amp;$M$6&amp;" "&amp;$N$7&amp;" is more than "&amp;$C130&amp;""&amp;CHAR(10),""),IF(Q131&gt;Q130," * "&amp;$C131&amp;" For age "&amp;$O$6&amp;" "&amp;$O$7&amp;" is more than "&amp;$C130&amp;""&amp;CHAR(10),""),IF(R131&gt;R130," * "&amp;$C131&amp;" For age "&amp;$O$6&amp;" "&amp;$P$7&amp;" is more than "&amp;$C130&amp;""&amp;CHAR(10),""),IF(S131&gt;S130," * "&amp;$C131&amp;" For age "&amp;$Q$6&amp;" "&amp;$Q$7&amp;" is more than "&amp;$C130&amp;""&amp;CHAR(10),""),IF(T131&gt;T130," * "&amp;$C131&amp;" For age "&amp;$Q$6&amp;" "&amp;$R$7&amp;" is more than "&amp;$C130&amp;""&amp;CHAR(10),""),IF(U131&gt;U130," * "&amp;$C131&amp;" For age "&amp;$S$6&amp;" "&amp;$S$7&amp;" is more than "&amp;$C130&amp;""&amp;CHAR(10),""),IF(V131&gt;V130," * "&amp;$C131&amp;" For age "&amp;$S$6&amp;" "&amp;$T$7&amp;" is more than "&amp;$C130&amp;""&amp;CHAR(10),""),IF(W131&gt;W130," * "&amp;$C131&amp;" For age "&amp;$U$6&amp;" "&amp;$U$7&amp;" is more than "&amp;$C130&amp;""&amp;CHAR(10),""),IF(X131&gt;X130," * "&amp;$C131&amp;" For age "&amp;$U$6&amp;" "&amp;$V$7&amp;" is more than "&amp;$C130&amp;""&amp;CHAR(10),""),IF(Y131&gt;Y130," * "&amp;$C131&amp;" For age "&amp;$W$6&amp;" "&amp;$W$7&amp;" is more than "&amp;$C130&amp;""&amp;CHAR(10),""),IF(Z131&gt;Z130," * "&amp;$C131&amp;" For age "&amp;$W$6&amp;" "&amp;$X$7&amp;" is more than "&amp;$C130&amp;""&amp;CHAR(10),""),IF(AA131&gt;AA130," * "&amp;$C131&amp;" For age "&amp;$Y$6&amp;" "&amp;$Y$7&amp;" is more than "&amp;$C130&amp;""&amp;CHAR(10),""),IF(AB131&gt;AB130," * "&amp;$C131&amp;" For age "&amp;$Y$6&amp;" "&amp;$Z$7&amp;" is more than "&amp;$C130&amp;""&amp;CHAR(10),""),IF(AC131&gt;AC130," * "&amp;$C131&amp;" For age "&amp;$AA$6&amp;" "&amp;$AA$7&amp;" is more than "&amp;$C130&amp;""&amp;CHAR(10),""),IF(AD131&gt;AD130," * "&amp;$C131&amp;" For age "&amp;$AA$6&amp;" "&amp;$AB$7&amp;" is more than "&amp;$C130&amp;""&amp;CHAR(10),""))</f>
        <v/>
      </c>
      <c r="AK131" s="440"/>
    </row>
    <row r="132" spans="1:37" ht="37.15" customHeight="1" thickBot="1" x14ac:dyDescent="0.5">
      <c r="A132" s="486"/>
      <c r="B132" s="473"/>
      <c r="C132" s="39" t="s">
        <v>837</v>
      </c>
      <c r="D132" s="35" t="s">
        <v>755</v>
      </c>
      <c r="E132" s="1"/>
      <c r="F132" s="1"/>
      <c r="G132" s="1"/>
      <c r="H132" s="1"/>
      <c r="I132" s="1"/>
      <c r="J132" s="1"/>
      <c r="K132" s="1"/>
      <c r="L132" s="1"/>
      <c r="M132" s="28"/>
      <c r="N132" s="28"/>
      <c r="O132" s="28"/>
      <c r="P132" s="28"/>
      <c r="Q132" s="28"/>
      <c r="R132" s="28"/>
      <c r="S132" s="28"/>
      <c r="T132" s="28"/>
      <c r="U132" s="28"/>
      <c r="V132" s="28"/>
      <c r="W132" s="28"/>
      <c r="X132" s="28"/>
      <c r="Y132" s="28"/>
      <c r="Z132" s="28"/>
      <c r="AA132" s="28"/>
      <c r="AB132" s="28"/>
      <c r="AC132" s="27"/>
      <c r="AD132" s="27"/>
      <c r="AE132" s="27"/>
      <c r="AF132" s="27"/>
      <c r="AG132" s="27"/>
      <c r="AH132" s="27"/>
      <c r="AI132" s="29">
        <f t="shared" si="82"/>
        <v>0</v>
      </c>
      <c r="AJ132" s="30" t="str">
        <f>CONCATENATE(IF(G132&gt;G127," * "&amp;$C132&amp;" For age "&amp;$E$6&amp;" "&amp;$E$7&amp;" is more than "&amp;$C127&amp;""&amp;CHAR(10),""),IF(H132&gt;H127," * "&amp;$C132&amp;" For age "&amp;$E$6&amp;" "&amp;$F$7&amp;" is more than "&amp;$C127&amp;""&amp;CHAR(10),""),IF(I132&gt;I127," * "&amp;$C132&amp;" For age "&amp;$G$6&amp;" "&amp;$G$7&amp;" is more than "&amp;$C127&amp;""&amp;CHAR(10),""),IF(J132&gt;J127," * "&amp;$C132&amp;" For age "&amp;$G$6&amp;" "&amp;$H$7&amp;" is more than "&amp;$C127&amp;""&amp;CHAR(10),""),IF(K132&gt;K127," * "&amp;$C132&amp;" For age "&amp;$I$6&amp;" "&amp;$I$7&amp;" is more than "&amp;$C127&amp;""&amp;CHAR(10),""),IF(L132&gt;L127," * "&amp;$C132&amp;" For age "&amp;$I$6&amp;" "&amp;$J$7&amp;" is more than "&amp;$C127&amp;""&amp;CHAR(10),""),IF(M132&gt;M127," * "&amp;$C132&amp;" For age "&amp;$K$6&amp;" "&amp;$K$7&amp;" is more than "&amp;$C127&amp;""&amp;CHAR(10),""),IF(N132&gt;N127," * "&amp;$C132&amp;" For age "&amp;$K$6&amp;" "&amp;$L$7&amp;" is more than "&amp;$C127&amp;""&amp;CHAR(10),""),IF(O132&gt;O127," * "&amp;$C132&amp;" For age "&amp;$M$6&amp;" "&amp;$M$7&amp;" is more than "&amp;$C127&amp;""&amp;CHAR(10),""),IF(P132&gt;P127," * "&amp;$C132&amp;" For age "&amp;$M$6&amp;" "&amp;$N$7&amp;" is more than "&amp;$C127&amp;""&amp;CHAR(10),""),IF(Q132&gt;Q127," * "&amp;$C132&amp;" For age "&amp;$O$6&amp;" "&amp;$O$7&amp;" is more than "&amp;$C127&amp;""&amp;CHAR(10),""),IF(R132&gt;R127," * "&amp;$C132&amp;" For age "&amp;$O$6&amp;" "&amp;$P$7&amp;" is more than "&amp;$C127&amp;""&amp;CHAR(10),""),IF(S132&gt;S127," * "&amp;$C132&amp;" For age "&amp;$Q$6&amp;" "&amp;$Q$7&amp;" is more than "&amp;$C127&amp;""&amp;CHAR(10),""),IF(T132&gt;T127," * "&amp;$C132&amp;" For age "&amp;$Q$6&amp;" "&amp;$R$7&amp;" is more than "&amp;$C127&amp;""&amp;CHAR(10),""),IF(U132&gt;U127," * "&amp;$C132&amp;" For age "&amp;$S$6&amp;" "&amp;$S$7&amp;" is more than "&amp;$C127&amp;""&amp;CHAR(10),""),IF(V132&gt;V127," * "&amp;$C132&amp;" For age "&amp;$S$6&amp;" "&amp;$T$7&amp;" is more than "&amp;$C127&amp;""&amp;CHAR(10),""),IF(W132&gt;W127," * "&amp;$C132&amp;" For age "&amp;$U$6&amp;" "&amp;$U$7&amp;" is more than "&amp;$C127&amp;""&amp;CHAR(10),""),IF(X132&gt;X127," * "&amp;$C132&amp;" For age "&amp;$U$6&amp;" "&amp;$V$7&amp;" is more than "&amp;$C127&amp;""&amp;CHAR(10),""),IF(Y132&gt;Y127," * "&amp;$C132&amp;" For age "&amp;$W$6&amp;" "&amp;$W$7&amp;" is more than "&amp;$C127&amp;""&amp;CHAR(10),""),IF(Z132&gt;Z127," * "&amp;$C132&amp;" For age "&amp;$W$6&amp;" "&amp;$X$7&amp;" is more than "&amp;$C127&amp;""&amp;CHAR(10),""),IF(AA132&gt;AA127," * "&amp;$C132&amp;" For age "&amp;$Y$6&amp;" "&amp;$Y$7&amp;" is more than "&amp;$C127&amp;""&amp;CHAR(10),""),IF(AB132&gt;AB127," * "&amp;$C132&amp;" For age "&amp;$Y$6&amp;" "&amp;$Z$7&amp;" is more than "&amp;$C127&amp;""&amp;CHAR(10),""),IF(AC132&gt;AC127," * "&amp;$C132&amp;" For age "&amp;$AA$6&amp;" "&amp;$AA$7&amp;" is more than "&amp;$C127&amp;""&amp;CHAR(10),""),IF(AD132&gt;AD127," * "&amp;$C132&amp;" For age "&amp;$AA$6&amp;" "&amp;$AB$7&amp;" is more than "&amp;$C127&amp;""&amp;CHAR(10),""))</f>
        <v/>
      </c>
      <c r="AK132" s="440"/>
    </row>
    <row r="133" spans="1:37" ht="37.15" customHeight="1" thickBot="1" x14ac:dyDescent="0.5">
      <c r="A133" s="486"/>
      <c r="B133" s="473" t="s">
        <v>922</v>
      </c>
      <c r="C133" s="39" t="s">
        <v>505</v>
      </c>
      <c r="D133" s="35" t="s">
        <v>756</v>
      </c>
      <c r="E133" s="8"/>
      <c r="F133" s="8"/>
      <c r="G133" s="8"/>
      <c r="H133" s="8"/>
      <c r="I133" s="8"/>
      <c r="J133" s="8"/>
      <c r="K133" s="8"/>
      <c r="L133" s="8"/>
      <c r="M133" s="24"/>
      <c r="N133" s="24"/>
      <c r="O133" s="24"/>
      <c r="P133" s="24"/>
      <c r="Q133" s="24"/>
      <c r="R133" s="24"/>
      <c r="S133" s="24"/>
      <c r="T133" s="24"/>
      <c r="U133" s="24"/>
      <c r="V133" s="24"/>
      <c r="W133" s="24"/>
      <c r="X133" s="24"/>
      <c r="Y133" s="24"/>
      <c r="Z133" s="24"/>
      <c r="AA133" s="24"/>
      <c r="AB133" s="24"/>
      <c r="AC133" s="23"/>
      <c r="AD133" s="23"/>
      <c r="AE133" s="23"/>
      <c r="AF133" s="23"/>
      <c r="AG133" s="23"/>
      <c r="AH133" s="23"/>
      <c r="AI133" s="25">
        <f t="shared" si="82"/>
        <v>0</v>
      </c>
      <c r="AJ133" s="30" t="str">
        <f>CONCATENATE(IF((E133+E134+E135)&lt;&gt;E127," * "&amp;$C133&amp;" plus "&amp;$C134&amp;" plus "&amp;$C135&amp;" For age "&amp;$E$6&amp;" "&amp;$E$7&amp;" is more than "&amp;$C127&amp;""&amp;CHAR(10),""),IF((F133+F134+F135)&lt;&gt;F127," * "&amp;$C133&amp;" plus "&amp;$C134&amp;" plus "&amp;$C135&amp;" For age "&amp;$E$6&amp;" "&amp;$F$7&amp;" is more than "&amp;$C127&amp;""&amp;CHAR(10),""),IF((G133+G134+G135)&lt;&gt;G127," * "&amp;$C133&amp;" plus "&amp;$C134&amp;" plus "&amp;$C135&amp;" For age "&amp;$G$6&amp;" "&amp;$G$7&amp;" is more than "&amp;$C127&amp;""&amp;CHAR(10),""),IF((H133+H134+H135)&lt;&gt;H127," * "&amp;$C133&amp;" plus "&amp;$C134&amp;" plus "&amp;$C135&amp;" For age "&amp;$G$6&amp;" "&amp;$H$7&amp;" is more than "&amp;$C127&amp;""&amp;CHAR(10),""),IF((I133+I134+I135)&lt;&gt;I127," * "&amp;$C133&amp;" plus "&amp;$C134&amp;" plus "&amp;$C135&amp;" For age "&amp;$I$6&amp;" "&amp;$I$7&amp;" is more than "&amp;$C127&amp;""&amp;CHAR(10),""),IF((J133+J134+J135)&lt;&gt;J127," * "&amp;$C133&amp;" plus "&amp;$C134&amp;" plus "&amp;$C135&amp;" For age "&amp;$I$6&amp;" "&amp;$J$7&amp;" is more than "&amp;$C127&amp;""&amp;CHAR(10),""),IF((K133+K134+K135)&lt;&gt;K127," * "&amp;$C133&amp;" plus "&amp;$C134&amp;" plus "&amp;$C135&amp;" For age "&amp;$K$6&amp;" "&amp;$K$7&amp;" is more than "&amp;$C127&amp;""&amp;CHAR(10),""),IF((L133+L134+L135)&lt;&gt;L127," * "&amp;$C133&amp;" plus "&amp;$C134&amp;" plus "&amp;$C135&amp;" For age "&amp;$K$6&amp;" "&amp;$L$7&amp;" is more than "&amp;$C127&amp;""&amp;CHAR(10),""),IF((M133+M134+M135)&lt;&gt;M127," * "&amp;$C133&amp;" plus "&amp;$C134&amp;" plus "&amp;$C135&amp;" For age "&amp;$M$6&amp;" "&amp;$M$7&amp;" is more than "&amp;$C127&amp;""&amp;CHAR(10),""),IF((N133+N134+N135)&lt;&gt;N127," * "&amp;$C133&amp;" plus "&amp;$C134&amp;" plus "&amp;$C135&amp;" For age "&amp;$M$6&amp;" "&amp;$N$7&amp;" is more than "&amp;$C127&amp;""&amp;CHAR(10),""),IF((O133+O134+O135)&lt;&gt;O127," * "&amp;$C133&amp;" plus "&amp;$C134&amp;" plus "&amp;$C135&amp;" For age "&amp;$O$6&amp;" "&amp;$O$7&amp;" is more than "&amp;$C127&amp;""&amp;CHAR(10),""),IF((P133+P134+P135)&lt;&gt;P127," * "&amp;$C133&amp;" plus "&amp;$C134&amp;" plus "&amp;$C135&amp;" For age "&amp;$O$6&amp;" "&amp;$P$7&amp;" is more than "&amp;$C127&amp;""&amp;CHAR(10),""),IF((Q133+Q134+Q135)&lt;&gt;Q127," * "&amp;$C133&amp;" plus "&amp;$C134&amp;" plus "&amp;$C135&amp;" For age "&amp;$Q$6&amp;" "&amp;$Q$7&amp;" is more than "&amp;$C127&amp;""&amp;CHAR(10),""),IF((R133+R134+R135)&lt;&gt;R127," * "&amp;$C133&amp;" plus "&amp;$C134&amp;" plus "&amp;$C135&amp;" For age "&amp;$Q$6&amp;" "&amp;$R$7&amp;" is more than "&amp;$C127&amp;""&amp;CHAR(10),""),IF((S133+S134+S135)&lt;&gt;S127," * "&amp;$C133&amp;" plus "&amp;$C134&amp;" plus "&amp;$C135&amp;" For age "&amp;$S$6&amp;" "&amp;$S$7&amp;" is more than "&amp;$C127&amp;""&amp;CHAR(10),""),IF((T133+T134+T135)&lt;&gt;T127," * "&amp;$C133&amp;" plus "&amp;$C134&amp;" plus "&amp;$C135&amp;" For age "&amp;$S$6&amp;" "&amp;$T$7&amp;" is more than "&amp;$C127&amp;""&amp;CHAR(10),""),IF((U133+U134+U135)&lt;&gt;U127," * "&amp;$C133&amp;" plus "&amp;$C134&amp;" plus "&amp;$C135&amp;" For age "&amp;$U$6&amp;" "&amp;$U$7&amp;" is more than "&amp;$C127&amp;""&amp;CHAR(10),""),IF((V133+V134+V135)&lt;&gt;V127," * "&amp;$C133&amp;" plus "&amp;$C134&amp;" plus "&amp;$C135&amp;" For age "&amp;$U$6&amp;" "&amp;$V$7&amp;" is more than "&amp;$C127&amp;""&amp;CHAR(10),""),IF((W133+W134+W135)&lt;&gt;W127," * "&amp;$C133&amp;" plus "&amp;$C134&amp;" plus "&amp;$C135&amp;" For age "&amp;$W$6&amp;" "&amp;$W$7&amp;" is more than "&amp;$C127&amp;""&amp;CHAR(10),""),IF((X133+X134+X135)&lt;&gt;X127," * "&amp;$C133&amp;" plus "&amp;$C134&amp;" plus "&amp;$C135&amp;" For age "&amp;$W$6&amp;" "&amp;$X$7&amp;" is more than "&amp;$C127&amp;""&amp;CHAR(10),""),IF((Y133+Y134+Y135)&lt;&gt;Y127," * "&amp;$C133&amp;" plus "&amp;$C134&amp;" plus "&amp;$C135&amp;" For age "&amp;$Y$6&amp;" "&amp;$Y$7&amp;" is more than "&amp;$C127&amp;""&amp;CHAR(10),""),IF((Z133+Z134+Z135)&lt;&gt;Z127," * "&amp;$C133&amp;" plus "&amp;$C134&amp;" plus "&amp;$C135&amp;" For age "&amp;$Y$6&amp;" "&amp;$Z$7&amp;" is more than "&amp;$C127&amp;""&amp;CHAR(10),""),IF((AA133+AA134+AA135)&lt;&gt;AA127," * "&amp;$C133&amp;" plus "&amp;$C134&amp;" plus "&amp;$C135&amp;" For age "&amp;$AA$6&amp;" "&amp;$AA$7&amp;" is more than "&amp;$C127&amp;""&amp;CHAR(10),""),IF((AB133+AB134+AB135)&lt;&gt;AB127," * "&amp;$C133&amp;" plus "&amp;$C134&amp;" plus "&amp;$C135&amp;" For age "&amp;$AA$6&amp;" "&amp;$AB$7&amp;" is more than "&amp;$C127&amp;""&amp;CHAR(10),""))</f>
        <v/>
      </c>
      <c r="AK133" s="440"/>
    </row>
    <row r="134" spans="1:37" ht="37.15" customHeight="1" x14ac:dyDescent="0.45">
      <c r="A134" s="486"/>
      <c r="B134" s="473"/>
      <c r="C134" s="39" t="s">
        <v>506</v>
      </c>
      <c r="D134" s="35" t="s">
        <v>757</v>
      </c>
      <c r="E134" s="23"/>
      <c r="F134" s="23"/>
      <c r="G134" s="23"/>
      <c r="H134" s="23"/>
      <c r="I134" s="23"/>
      <c r="J134" s="23"/>
      <c r="K134" s="23"/>
      <c r="L134" s="23"/>
      <c r="M134" s="2"/>
      <c r="N134" s="2"/>
      <c r="O134" s="2"/>
      <c r="P134" s="2"/>
      <c r="Q134" s="2"/>
      <c r="R134" s="2"/>
      <c r="S134" s="2"/>
      <c r="T134" s="2"/>
      <c r="U134" s="2"/>
      <c r="V134" s="2"/>
      <c r="W134" s="2"/>
      <c r="X134" s="2"/>
      <c r="Y134" s="2"/>
      <c r="Z134" s="2"/>
      <c r="AA134" s="2"/>
      <c r="AB134" s="2"/>
      <c r="AC134" s="1"/>
      <c r="AD134" s="1"/>
      <c r="AE134" s="1"/>
      <c r="AF134" s="1"/>
      <c r="AG134" s="1"/>
      <c r="AH134" s="1"/>
      <c r="AI134" s="6">
        <f t="shared" si="82"/>
        <v>0</v>
      </c>
      <c r="AJ134" s="31"/>
      <c r="AK134" s="440"/>
    </row>
    <row r="135" spans="1:37" ht="37.15" customHeight="1" thickBot="1" x14ac:dyDescent="0.5">
      <c r="A135" s="487"/>
      <c r="B135" s="473"/>
      <c r="C135" s="39" t="s">
        <v>507</v>
      </c>
      <c r="D135" s="35" t="s">
        <v>758</v>
      </c>
      <c r="E135" s="1"/>
      <c r="F135" s="1"/>
      <c r="G135" s="1"/>
      <c r="H135" s="1"/>
      <c r="I135" s="1"/>
      <c r="J135" s="1"/>
      <c r="K135" s="1"/>
      <c r="L135" s="1"/>
      <c r="M135" s="9"/>
      <c r="N135" s="9"/>
      <c r="O135" s="9"/>
      <c r="P135" s="9"/>
      <c r="Q135" s="9"/>
      <c r="R135" s="9"/>
      <c r="S135" s="9"/>
      <c r="T135" s="9"/>
      <c r="U135" s="9"/>
      <c r="V135" s="9"/>
      <c r="W135" s="9"/>
      <c r="X135" s="9"/>
      <c r="Y135" s="9"/>
      <c r="Z135" s="9"/>
      <c r="AA135" s="9"/>
      <c r="AB135" s="9"/>
      <c r="AC135" s="8"/>
      <c r="AD135" s="8"/>
      <c r="AE135" s="8"/>
      <c r="AF135" s="8"/>
      <c r="AG135" s="8"/>
      <c r="AH135" s="8"/>
      <c r="AI135" s="10">
        <f t="shared" si="82"/>
        <v>0</v>
      </c>
      <c r="AJ135" s="31"/>
      <c r="AK135" s="440"/>
    </row>
    <row r="136" spans="1:37" ht="37.15" customHeight="1" x14ac:dyDescent="0.45">
      <c r="A136" s="485" t="s">
        <v>514</v>
      </c>
      <c r="B136" s="473" t="s">
        <v>923</v>
      </c>
      <c r="C136" s="5" t="s">
        <v>449</v>
      </c>
      <c r="D136" s="35" t="s">
        <v>759</v>
      </c>
      <c r="E136" s="1"/>
      <c r="F136" s="1"/>
      <c r="G136" s="1"/>
      <c r="H136" s="1"/>
      <c r="I136" s="1"/>
      <c r="J136" s="1"/>
      <c r="K136" s="1"/>
      <c r="L136" s="1"/>
      <c r="M136" s="21"/>
      <c r="N136" s="21"/>
      <c r="O136" s="21"/>
      <c r="P136" s="21"/>
      <c r="Q136" s="21"/>
      <c r="R136" s="21"/>
      <c r="S136" s="21"/>
      <c r="T136" s="21"/>
      <c r="U136" s="21"/>
      <c r="V136" s="21"/>
      <c r="W136" s="21"/>
      <c r="X136" s="21"/>
      <c r="Y136" s="21"/>
      <c r="Z136" s="21"/>
      <c r="AA136" s="21"/>
      <c r="AB136" s="21"/>
      <c r="AC136" s="20"/>
      <c r="AD136" s="20"/>
      <c r="AE136" s="20"/>
      <c r="AF136" s="20"/>
      <c r="AG136" s="20"/>
      <c r="AH136" s="20"/>
      <c r="AI136" s="22">
        <f t="shared" si="82"/>
        <v>0</v>
      </c>
      <c r="AJ136" s="31"/>
      <c r="AK136" s="440"/>
    </row>
    <row r="137" spans="1:37" ht="37.15" customHeight="1" x14ac:dyDescent="0.45">
      <c r="A137" s="486"/>
      <c r="B137" s="473"/>
      <c r="C137" s="5" t="s">
        <v>450</v>
      </c>
      <c r="D137" s="35" t="s">
        <v>760</v>
      </c>
      <c r="E137" s="1"/>
      <c r="F137" s="1"/>
      <c r="G137" s="1"/>
      <c r="H137" s="1"/>
      <c r="I137" s="1"/>
      <c r="J137" s="1"/>
      <c r="K137" s="1"/>
      <c r="L137" s="1"/>
      <c r="M137" s="2"/>
      <c r="N137" s="2"/>
      <c r="O137" s="2"/>
      <c r="P137" s="2"/>
      <c r="Q137" s="2"/>
      <c r="R137" s="2"/>
      <c r="S137" s="2"/>
      <c r="T137" s="2"/>
      <c r="U137" s="2"/>
      <c r="V137" s="2"/>
      <c r="W137" s="2"/>
      <c r="X137" s="2"/>
      <c r="Y137" s="2"/>
      <c r="Z137" s="2"/>
      <c r="AA137" s="2"/>
      <c r="AB137" s="2"/>
      <c r="AC137" s="1"/>
      <c r="AD137" s="1"/>
      <c r="AE137" s="1"/>
      <c r="AF137" s="1"/>
      <c r="AG137" s="1"/>
      <c r="AH137" s="1"/>
      <c r="AI137" s="6">
        <f t="shared" si="82"/>
        <v>0</v>
      </c>
      <c r="AJ137" s="31"/>
      <c r="AK137" s="440"/>
    </row>
    <row r="138" spans="1:37" ht="37.15" customHeight="1" x14ac:dyDescent="0.45">
      <c r="A138" s="486"/>
      <c r="B138" s="473"/>
      <c r="C138" s="5" t="s">
        <v>451</v>
      </c>
      <c r="D138" s="35" t="s">
        <v>761</v>
      </c>
      <c r="E138" s="1"/>
      <c r="F138" s="1"/>
      <c r="G138" s="1"/>
      <c r="H138" s="1"/>
      <c r="I138" s="1"/>
      <c r="J138" s="1"/>
      <c r="K138" s="1"/>
      <c r="L138" s="1"/>
      <c r="M138" s="2"/>
      <c r="N138" s="2"/>
      <c r="O138" s="2"/>
      <c r="P138" s="2"/>
      <c r="Q138" s="2"/>
      <c r="R138" s="2"/>
      <c r="S138" s="2"/>
      <c r="T138" s="2"/>
      <c r="U138" s="2"/>
      <c r="V138" s="2"/>
      <c r="W138" s="2"/>
      <c r="X138" s="2"/>
      <c r="Y138" s="2"/>
      <c r="Z138" s="2"/>
      <c r="AA138" s="2"/>
      <c r="AB138" s="2"/>
      <c r="AC138" s="1"/>
      <c r="AD138" s="1"/>
      <c r="AE138" s="1"/>
      <c r="AF138" s="1"/>
      <c r="AG138" s="1"/>
      <c r="AH138" s="1"/>
      <c r="AI138" s="6">
        <f t="shared" si="82"/>
        <v>0</v>
      </c>
      <c r="AJ138" s="31"/>
      <c r="AK138" s="440"/>
    </row>
    <row r="139" spans="1:37" ht="37.15" customHeight="1" x14ac:dyDescent="0.45">
      <c r="A139" s="486"/>
      <c r="B139" s="473"/>
      <c r="C139" s="5" t="s">
        <v>452</v>
      </c>
      <c r="D139" s="35" t="s">
        <v>762</v>
      </c>
      <c r="E139" s="1"/>
      <c r="F139" s="1"/>
      <c r="G139" s="1"/>
      <c r="H139" s="1"/>
      <c r="I139" s="1"/>
      <c r="J139" s="1"/>
      <c r="K139" s="1"/>
      <c r="L139" s="1"/>
      <c r="M139" s="2"/>
      <c r="N139" s="2"/>
      <c r="O139" s="2"/>
      <c r="P139" s="2"/>
      <c r="Q139" s="2"/>
      <c r="R139" s="2"/>
      <c r="S139" s="2"/>
      <c r="T139" s="2"/>
      <c r="U139" s="2"/>
      <c r="V139" s="2"/>
      <c r="W139" s="2"/>
      <c r="X139" s="2"/>
      <c r="Y139" s="2"/>
      <c r="Z139" s="2"/>
      <c r="AA139" s="2"/>
      <c r="AB139" s="2"/>
      <c r="AC139" s="1"/>
      <c r="AD139" s="1"/>
      <c r="AE139" s="1"/>
      <c r="AF139" s="1"/>
      <c r="AG139" s="1"/>
      <c r="AH139" s="1"/>
      <c r="AI139" s="6">
        <f t="shared" si="82"/>
        <v>0</v>
      </c>
      <c r="AJ139" s="31"/>
      <c r="AK139" s="440"/>
    </row>
    <row r="140" spans="1:37" ht="37.15" customHeight="1" x14ac:dyDescent="0.45">
      <c r="A140" s="486"/>
      <c r="B140" s="473"/>
      <c r="C140" s="5" t="s">
        <v>453</v>
      </c>
      <c r="D140" s="35" t="s">
        <v>763</v>
      </c>
      <c r="E140" s="1"/>
      <c r="F140" s="1"/>
      <c r="G140" s="1"/>
      <c r="H140" s="1"/>
      <c r="I140" s="1"/>
      <c r="J140" s="1"/>
      <c r="K140" s="1"/>
      <c r="L140" s="1"/>
      <c r="M140" s="2"/>
      <c r="N140" s="2"/>
      <c r="O140" s="2"/>
      <c r="P140" s="2"/>
      <c r="Q140" s="2"/>
      <c r="R140" s="2"/>
      <c r="S140" s="2"/>
      <c r="T140" s="2"/>
      <c r="U140" s="2"/>
      <c r="V140" s="2"/>
      <c r="W140" s="2"/>
      <c r="X140" s="2"/>
      <c r="Y140" s="2"/>
      <c r="Z140" s="2"/>
      <c r="AA140" s="2"/>
      <c r="AB140" s="2"/>
      <c r="AC140" s="1"/>
      <c r="AD140" s="1"/>
      <c r="AE140" s="1"/>
      <c r="AF140" s="1"/>
      <c r="AG140" s="1"/>
      <c r="AH140" s="1"/>
      <c r="AI140" s="6">
        <f t="shared" si="82"/>
        <v>0</v>
      </c>
      <c r="AJ140" s="31"/>
      <c r="AK140" s="440"/>
    </row>
    <row r="141" spans="1:37" ht="37.15" customHeight="1" thickBot="1" x14ac:dyDescent="0.5">
      <c r="A141" s="486"/>
      <c r="B141" s="473"/>
      <c r="C141" s="5" t="s">
        <v>454</v>
      </c>
      <c r="D141" s="35" t="s">
        <v>764</v>
      </c>
      <c r="E141" s="8"/>
      <c r="F141" s="8"/>
      <c r="G141" s="8"/>
      <c r="H141" s="8"/>
      <c r="I141" s="8"/>
      <c r="J141" s="8"/>
      <c r="K141" s="8"/>
      <c r="L141" s="8"/>
      <c r="M141" s="2"/>
      <c r="N141" s="2"/>
      <c r="O141" s="2"/>
      <c r="P141" s="2"/>
      <c r="Q141" s="2"/>
      <c r="R141" s="2"/>
      <c r="S141" s="2"/>
      <c r="T141" s="2"/>
      <c r="U141" s="2"/>
      <c r="V141" s="2"/>
      <c r="W141" s="2"/>
      <c r="X141" s="2"/>
      <c r="Y141" s="2"/>
      <c r="Z141" s="2"/>
      <c r="AA141" s="2"/>
      <c r="AB141" s="2"/>
      <c r="AC141" s="1"/>
      <c r="AD141" s="1"/>
      <c r="AE141" s="1"/>
      <c r="AF141" s="1"/>
      <c r="AG141" s="1"/>
      <c r="AH141" s="1"/>
      <c r="AI141" s="6">
        <f t="shared" si="82"/>
        <v>0</v>
      </c>
      <c r="AJ141" s="32"/>
      <c r="AK141" s="440"/>
    </row>
    <row r="142" spans="1:37" ht="37.15" customHeight="1" x14ac:dyDescent="0.45">
      <c r="A142" s="486"/>
      <c r="B142" s="473"/>
      <c r="C142" s="5" t="s">
        <v>455</v>
      </c>
      <c r="D142" s="35" t="s">
        <v>765</v>
      </c>
      <c r="M142" s="2"/>
      <c r="N142" s="2"/>
      <c r="O142" s="2"/>
      <c r="P142" s="2"/>
      <c r="Q142" s="2"/>
      <c r="R142" s="2"/>
      <c r="S142" s="2"/>
      <c r="T142" s="2"/>
      <c r="U142" s="2"/>
      <c r="V142" s="2"/>
      <c r="W142" s="2"/>
      <c r="X142" s="2"/>
      <c r="Y142" s="2"/>
      <c r="Z142" s="2"/>
      <c r="AA142" s="2"/>
      <c r="AB142" s="2"/>
      <c r="AC142" s="1"/>
      <c r="AD142" s="1"/>
      <c r="AE142" s="1"/>
      <c r="AF142" s="1"/>
      <c r="AG142" s="1"/>
      <c r="AH142" s="1"/>
      <c r="AI142" s="6">
        <f t="shared" si="82"/>
        <v>0</v>
      </c>
      <c r="AK142" s="440"/>
    </row>
    <row r="143" spans="1:37" ht="37.15" customHeight="1" x14ac:dyDescent="0.45">
      <c r="A143" s="486"/>
      <c r="B143" s="473"/>
      <c r="C143" s="5" t="s">
        <v>456</v>
      </c>
      <c r="D143" s="35" t="s">
        <v>766</v>
      </c>
      <c r="M143" s="2"/>
      <c r="N143" s="2"/>
      <c r="O143" s="2"/>
      <c r="P143" s="2"/>
      <c r="Q143" s="2"/>
      <c r="R143" s="2"/>
      <c r="S143" s="2"/>
      <c r="T143" s="2"/>
      <c r="U143" s="2"/>
      <c r="V143" s="2"/>
      <c r="W143" s="2"/>
      <c r="X143" s="2"/>
      <c r="Y143" s="2"/>
      <c r="Z143" s="2"/>
      <c r="AA143" s="2"/>
      <c r="AB143" s="2"/>
      <c r="AC143" s="1"/>
      <c r="AD143" s="1"/>
      <c r="AE143" s="1"/>
      <c r="AF143" s="1"/>
      <c r="AG143" s="1"/>
      <c r="AH143" s="1"/>
      <c r="AI143" s="6">
        <f t="shared" si="82"/>
        <v>0</v>
      </c>
      <c r="AK143" s="440"/>
    </row>
    <row r="144" spans="1:37" ht="37.15" customHeight="1" x14ac:dyDescent="0.45">
      <c r="A144" s="486"/>
      <c r="B144" s="473"/>
      <c r="C144" s="5" t="s">
        <v>457</v>
      </c>
      <c r="D144" s="35" t="s">
        <v>767</v>
      </c>
      <c r="M144" s="2"/>
      <c r="N144" s="2"/>
      <c r="O144" s="2"/>
      <c r="P144" s="2"/>
      <c r="Q144" s="2"/>
      <c r="R144" s="2"/>
      <c r="S144" s="2"/>
      <c r="T144" s="2"/>
      <c r="U144" s="2"/>
      <c r="V144" s="2"/>
      <c r="W144" s="2"/>
      <c r="X144" s="2"/>
      <c r="Y144" s="2"/>
      <c r="Z144" s="2"/>
      <c r="AA144" s="2"/>
      <c r="AB144" s="2"/>
      <c r="AC144" s="1"/>
      <c r="AD144" s="1"/>
      <c r="AE144" s="1"/>
      <c r="AF144" s="1"/>
      <c r="AG144" s="1"/>
      <c r="AH144" s="1"/>
      <c r="AI144" s="6">
        <f t="shared" si="82"/>
        <v>0</v>
      </c>
      <c r="AK144" s="440"/>
    </row>
    <row r="145" spans="1:37" ht="37.15" customHeight="1" x14ac:dyDescent="0.45">
      <c r="A145" s="486"/>
      <c r="B145" s="473"/>
      <c r="C145" s="5" t="s">
        <v>458</v>
      </c>
      <c r="D145" s="35" t="s">
        <v>768</v>
      </c>
      <c r="M145" s="2"/>
      <c r="N145" s="2"/>
      <c r="O145" s="2"/>
      <c r="P145" s="2"/>
      <c r="Q145" s="2"/>
      <c r="R145" s="2"/>
      <c r="S145" s="2"/>
      <c r="T145" s="2"/>
      <c r="U145" s="2"/>
      <c r="V145" s="2"/>
      <c r="W145" s="2"/>
      <c r="X145" s="2"/>
      <c r="Y145" s="2"/>
      <c r="Z145" s="2"/>
      <c r="AA145" s="2"/>
      <c r="AB145" s="2"/>
      <c r="AC145" s="1"/>
      <c r="AD145" s="1"/>
      <c r="AE145" s="1"/>
      <c r="AF145" s="1"/>
      <c r="AG145" s="1"/>
      <c r="AH145" s="1"/>
      <c r="AI145" s="6">
        <f t="shared" si="82"/>
        <v>0</v>
      </c>
      <c r="AK145" s="440"/>
    </row>
    <row r="146" spans="1:37" ht="37.15" customHeight="1" x14ac:dyDescent="0.45">
      <c r="A146" s="486"/>
      <c r="B146" s="473"/>
      <c r="C146" s="5" t="s">
        <v>34</v>
      </c>
      <c r="D146" s="35" t="s">
        <v>769</v>
      </c>
      <c r="M146" s="28"/>
      <c r="N146" s="28"/>
      <c r="O146" s="28"/>
      <c r="P146" s="28"/>
      <c r="Q146" s="28"/>
      <c r="R146" s="28"/>
      <c r="S146" s="28"/>
      <c r="T146" s="28"/>
      <c r="U146" s="28"/>
      <c r="V146" s="28"/>
      <c r="W146" s="28"/>
      <c r="X146" s="28"/>
      <c r="Y146" s="28"/>
      <c r="Z146" s="28"/>
      <c r="AA146" s="28"/>
      <c r="AB146" s="28"/>
      <c r="AC146" s="27"/>
      <c r="AD146" s="27"/>
      <c r="AE146" s="27"/>
      <c r="AF146" s="27"/>
      <c r="AG146" s="27"/>
      <c r="AH146" s="27"/>
      <c r="AI146" s="6">
        <f t="shared" si="82"/>
        <v>0</v>
      </c>
      <c r="AK146" s="440"/>
    </row>
    <row r="147" spans="1:37" ht="37.15" customHeight="1" thickBot="1" x14ac:dyDescent="0.5">
      <c r="A147" s="486"/>
      <c r="B147" s="96"/>
      <c r="C147" s="210" t="s">
        <v>858</v>
      </c>
      <c r="D147" s="35" t="s">
        <v>770</v>
      </c>
      <c r="M147" s="212">
        <f>SUM(M136:M146)</f>
        <v>0</v>
      </c>
      <c r="N147" s="212">
        <f t="shared" ref="N147" si="83">SUM(N136:N146)</f>
        <v>0</v>
      </c>
      <c r="O147" s="212">
        <f t="shared" ref="O147" si="84">SUM(O136:O146)</f>
        <v>0</v>
      </c>
      <c r="P147" s="212">
        <f t="shared" ref="P147" si="85">SUM(P136:P146)</f>
        <v>0</v>
      </c>
      <c r="Q147" s="212">
        <f t="shared" ref="Q147" si="86">SUM(Q136:Q146)</f>
        <v>0</v>
      </c>
      <c r="R147" s="212">
        <f t="shared" ref="R147" si="87">SUM(R136:R146)</f>
        <v>0</v>
      </c>
      <c r="S147" s="212">
        <f t="shared" ref="S147" si="88">SUM(S136:S146)</f>
        <v>0</v>
      </c>
      <c r="T147" s="212">
        <f t="shared" ref="T147" si="89">SUM(T136:T146)</f>
        <v>0</v>
      </c>
      <c r="U147" s="212">
        <f t="shared" ref="U147" si="90">SUM(U136:U146)</f>
        <v>0</v>
      </c>
      <c r="V147" s="212">
        <f t="shared" ref="V147" si="91">SUM(V136:V146)</f>
        <v>0</v>
      </c>
      <c r="W147" s="212">
        <f t="shared" ref="W147" si="92">SUM(W136:W146)</f>
        <v>0</v>
      </c>
      <c r="X147" s="212">
        <f t="shared" ref="X147" si="93">SUM(X136:X146)</f>
        <v>0</v>
      </c>
      <c r="Y147" s="212">
        <f t="shared" ref="Y147" si="94">SUM(Y136:Y146)</f>
        <v>0</v>
      </c>
      <c r="Z147" s="212">
        <f t="shared" ref="Z147" si="95">SUM(Z136:Z146)</f>
        <v>0</v>
      </c>
      <c r="AA147" s="212">
        <f t="shared" ref="AA147" si="96">SUM(AA136:AA146)</f>
        <v>0</v>
      </c>
      <c r="AB147" s="212">
        <f t="shared" ref="AB147" si="97">SUM(AB136:AB146)</f>
        <v>0</v>
      </c>
      <c r="AC147" s="209">
        <f t="shared" ref="AC147" si="98">SUM(AC136:AC146)</f>
        <v>0</v>
      </c>
      <c r="AD147" s="209">
        <f t="shared" ref="AD147" si="99">SUM(AD136:AD146)</f>
        <v>0</v>
      </c>
      <c r="AE147" s="209">
        <f t="shared" ref="AE147" si="100">SUM(AE136:AE146)</f>
        <v>0</v>
      </c>
      <c r="AF147" s="209">
        <f t="shared" ref="AF147" si="101">SUM(AF136:AF146)</f>
        <v>0</v>
      </c>
      <c r="AG147" s="209">
        <f t="shared" ref="AG147" si="102">SUM(AG136:AG146)</f>
        <v>0</v>
      </c>
      <c r="AH147" s="209">
        <f t="shared" ref="AH147" si="103">SUM(AH136:AH146)</f>
        <v>0</v>
      </c>
      <c r="AI147" s="29">
        <f t="shared" si="82"/>
        <v>0</v>
      </c>
      <c r="AJ147" t="str">
        <f>CONCATENATE(IF(G147&lt;&gt;G135," * "&amp;$C147&amp;" For age "&amp;$E$6&amp;" "&amp;$E$7&amp;" is not equal to "&amp;$C135&amp;""&amp;CHAR(10),""),IF(H147&lt;&gt;H135," * "&amp;$C147&amp;" For age "&amp;$E$6&amp;" "&amp;$F$7&amp;" is not equal to "&amp;$C135&amp;""&amp;CHAR(10),""),IF(I147&lt;&gt;I135," * "&amp;$C147&amp;" For age "&amp;$G$6&amp;" "&amp;$G$7&amp;" is not equal to "&amp;$C135&amp;""&amp;CHAR(10),""),IF(J147&lt;&gt;J135," * "&amp;$C147&amp;" For age "&amp;$G$6&amp;" "&amp;$H$7&amp;" is not equal to "&amp;$C135&amp;""&amp;CHAR(10),""),IF(K147&lt;&gt;K135," * "&amp;$C147&amp;" For age "&amp;$I$6&amp;" "&amp;$I$7&amp;" is not equal to "&amp;$C135&amp;""&amp;CHAR(10),""),IF(L147&lt;&gt;L135," * "&amp;$C147&amp;" For age "&amp;$I$6&amp;" "&amp;$J$7&amp;" is not equal to "&amp;$C135&amp;""&amp;CHAR(10),""),IF(M147&lt;&gt;M135," * "&amp;$C147&amp;" For age "&amp;$K$6&amp;" "&amp;$K$7&amp;" is not equal to "&amp;$C135&amp;""&amp;CHAR(10),""),IF(N147&lt;&gt;N135," * "&amp;$C147&amp;" For age "&amp;$K$6&amp;" "&amp;$L$7&amp;" is not equal to "&amp;$C135&amp;""&amp;CHAR(10),""),IF(O147&lt;&gt;O135," * "&amp;$C147&amp;" For age "&amp;$M$6&amp;" "&amp;$M$7&amp;" is not equal to "&amp;$C135&amp;""&amp;CHAR(10),""),IF(P147&lt;&gt;P135," * "&amp;$C147&amp;" For age "&amp;$M$6&amp;" "&amp;$N$7&amp;" is not equal to "&amp;$C135&amp;""&amp;CHAR(10),""),IF(Q147&lt;&gt;Q135," * "&amp;$C147&amp;" For age "&amp;$O$6&amp;" "&amp;$O$7&amp;" is not equal to "&amp;$C135&amp;""&amp;CHAR(10),""),IF(R147&lt;&gt;R135," * "&amp;$C147&amp;" For age "&amp;$O$6&amp;" "&amp;$P$7&amp;" is not equal to "&amp;$C135&amp;""&amp;CHAR(10),""),IF(S147&lt;&gt;S135," * "&amp;$C147&amp;" For age "&amp;$Q$6&amp;" "&amp;$Q$7&amp;" is not equal to "&amp;$C135&amp;""&amp;CHAR(10),""),IF(T147&lt;&gt;T135," * "&amp;$C147&amp;" For age "&amp;$Q$6&amp;" "&amp;$R$7&amp;" is not equal to "&amp;$C135&amp;""&amp;CHAR(10),""),IF(U147&lt;&gt;U135," * "&amp;$C147&amp;" For age "&amp;$S$6&amp;" "&amp;$S$7&amp;" is not equal to "&amp;$C135&amp;""&amp;CHAR(10),""),IF(V147&lt;&gt;V135," * "&amp;$C147&amp;" For age "&amp;$S$6&amp;" "&amp;$T$7&amp;" is not equal to "&amp;$C135&amp;""&amp;CHAR(10),""),IF(W147&lt;&gt;W135," * "&amp;$C147&amp;" For age "&amp;$U$6&amp;" "&amp;$U$7&amp;" is not equal to "&amp;$C135&amp;""&amp;CHAR(10),""),IF(X147&lt;&gt;X135," * "&amp;$C147&amp;" For age "&amp;$U$6&amp;" "&amp;$V$7&amp;" is not equal to "&amp;$C135&amp;""&amp;CHAR(10),""),IF(Y147&lt;&gt;Y135," * "&amp;$C147&amp;" For age "&amp;$W$6&amp;" "&amp;$W$7&amp;" is not equal to "&amp;$C135&amp;""&amp;CHAR(10),""),IF(Z147&lt;&gt;Z135," * "&amp;$C147&amp;" For age "&amp;$W$6&amp;" "&amp;$X$7&amp;" is not equal to "&amp;$C135&amp;""&amp;CHAR(10),""),IF(AA147&lt;&gt;AA135," * "&amp;$C147&amp;" For age "&amp;$Y$6&amp;" "&amp;$Y$7&amp;" is not equal to "&amp;$C135&amp;""&amp;CHAR(10),""),IF(AB147&lt;&gt;AB135," * "&amp;$C147&amp;" For age "&amp;$Y$6&amp;" "&amp;$Z$7&amp;" is not equal to "&amp;$C135&amp;""&amp;CHAR(10),""),IF(AC147&lt;&gt;AC135," * "&amp;$C147&amp;" For age "&amp;$AA$6&amp;" "&amp;$AA$7&amp;" is not equal to "&amp;$C135&amp;""&amp;CHAR(10),""),IF(AD147&lt;&gt;AD135," * "&amp;$C147&amp;" For age "&amp;$AA$6&amp;" "&amp;$AB$7&amp;" is not equal to "&amp;$C135&amp;""&amp;CHAR(10),""))</f>
        <v/>
      </c>
      <c r="AK147" s="440"/>
    </row>
    <row r="148" spans="1:37" ht="37.15" customHeight="1" thickBot="1" x14ac:dyDescent="0.5">
      <c r="A148" s="487"/>
      <c r="B148" s="40" t="s">
        <v>459</v>
      </c>
      <c r="C148" s="5" t="s">
        <v>838</v>
      </c>
      <c r="D148" s="35" t="s">
        <v>771</v>
      </c>
      <c r="E148" s="51"/>
      <c r="F148" s="51"/>
      <c r="G148" s="51"/>
      <c r="H148" s="51"/>
      <c r="I148" s="51"/>
      <c r="J148" s="51"/>
      <c r="K148" s="51"/>
      <c r="L148" s="51"/>
      <c r="M148" s="52"/>
      <c r="N148" s="52"/>
      <c r="O148" s="52"/>
      <c r="P148" s="52"/>
      <c r="Q148" s="52"/>
      <c r="R148" s="52"/>
      <c r="S148" s="52"/>
      <c r="T148" s="52"/>
      <c r="U148" s="52"/>
      <c r="V148" s="52"/>
      <c r="W148" s="52"/>
      <c r="X148" s="52"/>
      <c r="Y148" s="52"/>
      <c r="Z148" s="52"/>
      <c r="AA148" s="52"/>
      <c r="AB148" s="52"/>
      <c r="AC148" s="53"/>
      <c r="AD148" s="53"/>
      <c r="AE148" s="53"/>
      <c r="AF148" s="53"/>
      <c r="AG148" s="53"/>
      <c r="AH148" s="53"/>
      <c r="AI148" s="54">
        <f t="shared" si="82"/>
        <v>0</v>
      </c>
      <c r="AJ148" t="str">
        <f>CONCATENATE(IF(G148&gt;G127," * "&amp;$C148&amp;" For age "&amp;$E$6&amp;" "&amp;$E$7&amp;" is more than "&amp;$C127&amp;""&amp;CHAR(10),""),IF(H148&gt;H127," * "&amp;$C148&amp;" For age "&amp;$E$6&amp;" "&amp;$F$7&amp;" is more than "&amp;$C127&amp;""&amp;CHAR(10),""),IF(I148&gt;I127," * "&amp;$C148&amp;" For age "&amp;$G$6&amp;" "&amp;$G$7&amp;" is more than "&amp;$C127&amp;""&amp;CHAR(10),""),IF(J148&gt;J127," * "&amp;$C148&amp;" For age "&amp;$G$6&amp;" "&amp;$H$7&amp;" is more than "&amp;$C127&amp;""&amp;CHAR(10),""),IF(K148&gt;K127," * "&amp;$C148&amp;" For age "&amp;$I$6&amp;" "&amp;$I$7&amp;" is more than "&amp;$C127&amp;""&amp;CHAR(10),""),IF(L148&gt;L127," * "&amp;$C148&amp;" For age "&amp;$I$6&amp;" "&amp;$J$7&amp;" is more than "&amp;$C127&amp;""&amp;CHAR(10),""),IF(M148&gt;M127," * "&amp;$C148&amp;" For age "&amp;$K$6&amp;" "&amp;$K$7&amp;" is more than "&amp;$C127&amp;""&amp;CHAR(10),""),IF(N148&gt;N127," * "&amp;$C148&amp;" For age "&amp;$K$6&amp;" "&amp;$L$7&amp;" is more than "&amp;$C127&amp;""&amp;CHAR(10),""),IF(O148&gt;O127," * "&amp;$C148&amp;" For age "&amp;$M$6&amp;" "&amp;$M$7&amp;" is more than "&amp;$C127&amp;""&amp;CHAR(10),""),IF(P148&gt;P127," * "&amp;$C148&amp;" For age "&amp;$M$6&amp;" "&amp;$N$7&amp;" is more than "&amp;$C127&amp;""&amp;CHAR(10),""),IF(Q148&gt;Q127," * "&amp;$C148&amp;" For age "&amp;$O$6&amp;" "&amp;$O$7&amp;" is more than "&amp;$C127&amp;""&amp;CHAR(10),""),IF(R148&gt;R127," * "&amp;$C148&amp;" For age "&amp;$O$6&amp;" "&amp;$P$7&amp;" is more than "&amp;$C127&amp;""&amp;CHAR(10),""),IF(S148&gt;S127," * "&amp;$C148&amp;" For age "&amp;$Q$6&amp;" "&amp;$Q$7&amp;" is more than "&amp;$C127&amp;""&amp;CHAR(10),""),IF(T148&gt;T127," * "&amp;$C148&amp;" For age "&amp;$Q$6&amp;" "&amp;$R$7&amp;" is more than "&amp;$C127&amp;""&amp;CHAR(10),""),IF(U148&gt;U127," * "&amp;$C148&amp;" For age "&amp;$S$6&amp;" "&amp;$S$7&amp;" is more than "&amp;$C127&amp;""&amp;CHAR(10),""),IF(V148&gt;V127," * "&amp;$C148&amp;" For age "&amp;$S$6&amp;" "&amp;$T$7&amp;" is more than "&amp;$C127&amp;""&amp;CHAR(10),""),IF(W148&gt;W127," * "&amp;$C148&amp;" For age "&amp;$U$6&amp;" "&amp;$U$7&amp;" is more than "&amp;$C127&amp;""&amp;CHAR(10),""),IF(X148&gt;X127," * "&amp;$C148&amp;" For age "&amp;$U$6&amp;" "&amp;$V$7&amp;" is more than "&amp;$C127&amp;""&amp;CHAR(10),""),IF(Y148&gt;Y127," * "&amp;$C148&amp;" For age "&amp;$W$6&amp;" "&amp;$W$7&amp;" is more than "&amp;$C127&amp;""&amp;CHAR(10),""),IF(Z148&gt;Z127," * "&amp;$C148&amp;" For age "&amp;$W$6&amp;" "&amp;$X$7&amp;" is more than "&amp;$C127&amp;""&amp;CHAR(10),""),IF(AA148&gt;AA127," * "&amp;$C148&amp;" For age "&amp;$Y$6&amp;" "&amp;$Y$7&amp;" is more than "&amp;$C127&amp;""&amp;CHAR(10),""),IF(AB148&gt;AB127," * "&amp;$C148&amp;" For age "&amp;$Y$6&amp;" "&amp;$Z$7&amp;" is more than "&amp;$C127&amp;""&amp;CHAR(10),""),IF(AC148&gt;AC127," * "&amp;$C148&amp;" For age "&amp;$AA$6&amp;" "&amp;$AA$7&amp;" is more than "&amp;$C127&amp;""&amp;CHAR(10),""),IF(AD148&gt;AD127," * "&amp;$C148&amp;" For age "&amp;$AA$6&amp;" "&amp;$AB$7&amp;" is more than "&amp;$C127&amp;""&amp;CHAR(10),""))</f>
        <v/>
      </c>
      <c r="AK148" s="440"/>
    </row>
    <row r="149" spans="1:37" ht="37.15" customHeight="1" thickBot="1" x14ac:dyDescent="0.5">
      <c r="A149" s="485" t="s">
        <v>514</v>
      </c>
      <c r="B149" s="40" t="s">
        <v>460</v>
      </c>
      <c r="C149" s="5" t="s">
        <v>839</v>
      </c>
      <c r="D149" s="35" t="s">
        <v>772</v>
      </c>
      <c r="M149" s="46"/>
      <c r="N149" s="46"/>
      <c r="O149" s="46"/>
      <c r="P149" s="46"/>
      <c r="Q149" s="46"/>
      <c r="R149" s="46"/>
      <c r="S149" s="46"/>
      <c r="T149" s="46"/>
      <c r="U149" s="46"/>
      <c r="V149" s="46"/>
      <c r="W149" s="46"/>
      <c r="X149" s="46"/>
      <c r="Y149" s="46"/>
      <c r="Z149" s="46"/>
      <c r="AA149" s="46"/>
      <c r="AB149" s="46"/>
      <c r="AC149" s="47"/>
      <c r="AD149" s="47"/>
      <c r="AE149" s="47"/>
      <c r="AF149" s="47"/>
      <c r="AG149" s="47"/>
      <c r="AH149" s="47"/>
      <c r="AI149" s="48">
        <f t="shared" si="82"/>
        <v>0</v>
      </c>
      <c r="AJ149" t="str">
        <f>CONCATENATE(IF(G149&gt;G127," * "&amp;$C149&amp;" For age "&amp;$E$6&amp;" "&amp;$E$7&amp;" is more than "&amp;$C127&amp;""&amp;CHAR(10),""),IF(H149&gt;H127," * "&amp;$C149&amp;" For age "&amp;$E$6&amp;" "&amp;$F$7&amp;" is more than "&amp;$C127&amp;""&amp;CHAR(10),""),IF(I149&gt;I127," * "&amp;$C149&amp;" For age "&amp;$G$6&amp;" "&amp;$G$7&amp;" is more than "&amp;$C127&amp;""&amp;CHAR(10),""),IF(J149&gt;J127," * "&amp;$C149&amp;" For age "&amp;$G$6&amp;" "&amp;$H$7&amp;" is more than "&amp;$C127&amp;""&amp;CHAR(10),""),IF(K149&gt;K127," * "&amp;$C149&amp;" For age "&amp;$I$6&amp;" "&amp;$I$7&amp;" is more than "&amp;$C127&amp;""&amp;CHAR(10),""),IF(L149&gt;L127," * "&amp;$C149&amp;" For age "&amp;$I$6&amp;" "&amp;$J$7&amp;" is more than "&amp;$C127&amp;""&amp;CHAR(10),""),IF(M149&gt;M127," * "&amp;$C149&amp;" For age "&amp;$K$6&amp;" "&amp;$K$7&amp;" is more than "&amp;$C127&amp;""&amp;CHAR(10),""),IF(N149&gt;N127," * "&amp;$C149&amp;" For age "&amp;$K$6&amp;" "&amp;$L$7&amp;" is more than "&amp;$C127&amp;""&amp;CHAR(10),""),IF(O149&gt;O127," * "&amp;$C149&amp;" For age "&amp;$M$6&amp;" "&amp;$M$7&amp;" is more than "&amp;$C127&amp;""&amp;CHAR(10),""),IF(P149&gt;P127," * "&amp;$C149&amp;" For age "&amp;$M$6&amp;" "&amp;$N$7&amp;" is more than "&amp;$C127&amp;""&amp;CHAR(10),""),IF(Q149&gt;Q127," * "&amp;$C149&amp;" For age "&amp;$O$6&amp;" "&amp;$O$7&amp;" is more than "&amp;$C127&amp;""&amp;CHAR(10),""),IF(R149&gt;R127," * "&amp;$C149&amp;" For age "&amp;$O$6&amp;" "&amp;$P$7&amp;" is more than "&amp;$C127&amp;""&amp;CHAR(10),""),IF(S149&gt;S127," * "&amp;$C149&amp;" For age "&amp;$Q$6&amp;" "&amp;$Q$7&amp;" is more than "&amp;$C127&amp;""&amp;CHAR(10),""),IF(T149&gt;T127," * "&amp;$C149&amp;" For age "&amp;$Q$6&amp;" "&amp;$R$7&amp;" is more than "&amp;$C127&amp;""&amp;CHAR(10),""),IF(U149&gt;U127," * "&amp;$C149&amp;" For age "&amp;$S$6&amp;" "&amp;$S$7&amp;" is more than "&amp;$C127&amp;""&amp;CHAR(10),""),IF(V149&gt;V127," * "&amp;$C149&amp;" For age "&amp;$S$6&amp;" "&amp;$T$7&amp;" is more than "&amp;$C127&amp;""&amp;CHAR(10),""),IF(W149&gt;W127," * "&amp;$C149&amp;" For age "&amp;$U$6&amp;" "&amp;$U$7&amp;" is more than "&amp;$C127&amp;""&amp;CHAR(10),""),IF(X149&gt;X127," * "&amp;$C149&amp;" For age "&amp;$U$6&amp;" "&amp;$V$7&amp;" is more than "&amp;$C127&amp;""&amp;CHAR(10),""),IF(Y149&gt;Y127," * "&amp;$C149&amp;" For age "&amp;$W$6&amp;" "&amp;$W$7&amp;" is more than "&amp;$C127&amp;""&amp;CHAR(10),""),IF(Z149&gt;Z127," * "&amp;$C149&amp;" For age "&amp;$W$6&amp;" "&amp;$X$7&amp;" is more than "&amp;$C127&amp;""&amp;CHAR(10),""),IF(AA149&gt;AA127," * "&amp;$C149&amp;" For age "&amp;$Y$6&amp;" "&amp;$Y$7&amp;" is more than "&amp;$C127&amp;""&amp;CHAR(10),""),IF(AB149&gt;AB127," * "&amp;$C149&amp;" For age "&amp;$Y$6&amp;" "&amp;$Z$7&amp;" is more than "&amp;$C127&amp;""&amp;CHAR(10),""),IF(AC149&gt;AC127," * "&amp;$C149&amp;" For age "&amp;$AA$6&amp;" "&amp;$AA$7&amp;" is more than "&amp;$C127&amp;""&amp;CHAR(10),""),IF(AD149&gt;AD127," * "&amp;$C149&amp;" For age "&amp;$AA$6&amp;" "&amp;$AB$7&amp;" is more than "&amp;$C127&amp;""&amp;CHAR(10),""))</f>
        <v/>
      </c>
      <c r="AK149" s="440"/>
    </row>
    <row r="150" spans="1:37" ht="37.15" customHeight="1" x14ac:dyDescent="0.45">
      <c r="A150" s="486"/>
      <c r="B150" s="473" t="s">
        <v>927</v>
      </c>
      <c r="C150" s="5" t="s">
        <v>462</v>
      </c>
      <c r="D150" s="35" t="s">
        <v>773</v>
      </c>
      <c r="E150" s="42"/>
      <c r="F150" s="42"/>
      <c r="G150" s="42"/>
      <c r="H150" s="42"/>
      <c r="I150" s="42"/>
      <c r="J150" s="42"/>
      <c r="K150" s="42"/>
      <c r="L150" s="42"/>
      <c r="M150" s="24"/>
      <c r="N150" s="24"/>
      <c r="O150" s="24"/>
      <c r="P150" s="24"/>
      <c r="Q150" s="24"/>
      <c r="R150" s="24"/>
      <c r="S150" s="24"/>
      <c r="T150" s="24"/>
      <c r="U150" s="24"/>
      <c r="V150" s="24"/>
      <c r="W150" s="24"/>
      <c r="X150" s="24"/>
      <c r="Y150" s="24"/>
      <c r="Z150" s="24"/>
      <c r="AA150" s="24"/>
      <c r="AB150" s="24"/>
      <c r="AC150" s="23"/>
      <c r="AD150" s="23"/>
      <c r="AE150" s="23"/>
      <c r="AF150" s="23"/>
      <c r="AG150" s="23"/>
      <c r="AH150" s="23"/>
      <c r="AI150" s="25">
        <f t="shared" si="82"/>
        <v>0</v>
      </c>
      <c r="AJ150" t="str">
        <f>CONCATENATE(IF((E150+E151+E152)&lt;&gt;E127," * "&amp;$C150&amp;" plus "&amp;$C151&amp;" plus "&amp;$C152&amp;" For age "&amp;$E$6&amp;" "&amp;$E$7&amp;" should be equal to "&amp;$C127&amp;""&amp;CHAR(10),""),IF((F150+F151+F152)&lt;&gt;F127," * "&amp;$C150&amp;" plus "&amp;$C151&amp;" plus "&amp;$C152&amp;" For age "&amp;$E$6&amp;" "&amp;$F$7&amp;" should be equal to "&amp;$C127&amp;""&amp;CHAR(10),""),IF((G150+G151+G152)&lt;&gt;G127," * "&amp;$C150&amp;" plus "&amp;$C151&amp;" plus "&amp;$C152&amp;" For age "&amp;$G$6&amp;" "&amp;$G$7&amp;" should be equal to "&amp;$C127&amp;""&amp;CHAR(10),""),IF((H150+H151+H152)&lt;&gt;H127," * "&amp;$C150&amp;" plus "&amp;$C151&amp;" plus "&amp;$C152&amp;" For age "&amp;$G$6&amp;" "&amp;$H$7&amp;" should be equal to "&amp;$C127&amp;""&amp;CHAR(10),""),IF((I150+I151+I152)&lt;&gt;I127," * "&amp;$C150&amp;" plus "&amp;$C151&amp;" plus "&amp;$C152&amp;" For age "&amp;$I$6&amp;" "&amp;$I$7&amp;" should be equal to "&amp;$C127&amp;""&amp;CHAR(10),""),IF((J150+J151+J152)&lt;&gt;J127," * "&amp;$C150&amp;" plus "&amp;$C151&amp;" plus "&amp;$C152&amp;" For age "&amp;$I$6&amp;" "&amp;$J$7&amp;" should be equal to "&amp;$C127&amp;""&amp;CHAR(10),""),IF((K150+K151+K152)&lt;&gt;K127," * "&amp;$C150&amp;" plus "&amp;$C151&amp;" plus "&amp;$C152&amp;" For age "&amp;$K$6&amp;" "&amp;$K$7&amp;" should be equal to "&amp;$C127&amp;""&amp;CHAR(10),""),IF((L150+L151+L152)&lt;&gt;L127," * "&amp;$C150&amp;" plus "&amp;$C151&amp;" plus "&amp;$C152&amp;" For age "&amp;$K$6&amp;" "&amp;$L$7&amp;" should be equal to "&amp;$C127&amp;""&amp;CHAR(10),""),IF((M150+M151+M152)&lt;&gt;M127," * "&amp;$C150&amp;" plus "&amp;$C151&amp;" plus "&amp;$C152&amp;" For age "&amp;$M$6&amp;" "&amp;$M$7&amp;" should be equal to "&amp;$C127&amp;""&amp;CHAR(10),""),IF((N150+N151+N152)&lt;&gt;N127," * "&amp;$C150&amp;" plus "&amp;$C151&amp;" plus "&amp;$C152&amp;" For age "&amp;$M$6&amp;" "&amp;$N$7&amp;" should be equal to "&amp;$C127&amp;""&amp;CHAR(10),""),IF((O150+O151+O152)&lt;&gt;O127," * "&amp;$C150&amp;" plus "&amp;$C151&amp;" plus "&amp;$C152&amp;" For age "&amp;$O$6&amp;" "&amp;$O$7&amp;" should be equal to "&amp;$C127&amp;""&amp;CHAR(10),""),IF((P150+P151+P152)&lt;&gt;P127," * "&amp;$C150&amp;" plus "&amp;$C151&amp;" plus "&amp;$C152&amp;" For age "&amp;$O$6&amp;" "&amp;$P$7&amp;" should be equal to "&amp;$C127&amp;""&amp;CHAR(10),""),IF((Q150+Q151+Q152)&lt;&gt;Q127," * "&amp;$C150&amp;" plus "&amp;$C151&amp;" plus "&amp;$C152&amp;" For age "&amp;$Q$6&amp;" "&amp;$Q$7&amp;" should be equal to "&amp;$C127&amp;""&amp;CHAR(10),""),IF((R150+R151+R152)&lt;&gt;R127," * "&amp;$C150&amp;" plus "&amp;$C151&amp;" plus "&amp;$C152&amp;" For age "&amp;$Q$6&amp;" "&amp;$R$7&amp;" should be equal to "&amp;$C127&amp;""&amp;CHAR(10),""),IF((S150+S151+S152)&lt;&gt;S127," * "&amp;$C150&amp;" plus "&amp;$C151&amp;" plus "&amp;$C152&amp;" For age "&amp;$S$6&amp;" "&amp;$S$7&amp;" should be equal to "&amp;$C127&amp;""&amp;CHAR(10),""),IF((T150+T151+T152)&lt;&gt;T127," * "&amp;$C150&amp;" plus "&amp;$C151&amp;" plus "&amp;$C152&amp;" For age "&amp;$S$6&amp;" "&amp;$T$7&amp;" should be equal to "&amp;$C127&amp;""&amp;CHAR(10),""),IF((U150+U151+U152)&lt;&gt;U127," * "&amp;$C150&amp;" plus "&amp;$C151&amp;" plus "&amp;$C152&amp;" For age "&amp;$U$6&amp;" "&amp;$U$7&amp;" should be equal to "&amp;$C127&amp;""&amp;CHAR(10),""),IF((V150+V151+V152)&lt;&gt;V127," * "&amp;$C150&amp;" plus "&amp;$C151&amp;" plus "&amp;$C152&amp;" For age "&amp;$U$6&amp;" "&amp;$V$7&amp;" should be equal to "&amp;$C127&amp;""&amp;CHAR(10),""),IF((W150+W151+W152)&lt;&gt;W127," * "&amp;$C150&amp;" plus "&amp;$C151&amp;" plus "&amp;$C152&amp;" For age "&amp;$W$6&amp;" "&amp;$W$7&amp;" should be equal to "&amp;$C127&amp;""&amp;CHAR(10),""),IF((X150+X151+X152)&lt;&gt;X127," * "&amp;$C150&amp;" plus "&amp;$C151&amp;" plus "&amp;$C152&amp;" For age "&amp;$W$6&amp;" "&amp;$X$7&amp;" should be equal to "&amp;$C127&amp;""&amp;CHAR(10),""),IF((Y150+Y151+Y152)&lt;&gt;Y127," * "&amp;$C150&amp;" plus "&amp;$C151&amp;" plus "&amp;$C152&amp;" For age "&amp;$Y$6&amp;" "&amp;$Y$7&amp;" should be equal to "&amp;$C127&amp;""&amp;CHAR(10),""),IF((Z150+Z151+Z152)&lt;&gt;Z127," * "&amp;$C150&amp;" plus "&amp;$C151&amp;" plus "&amp;$C152&amp;" For age "&amp;$Y$6&amp;" "&amp;$Z$7&amp;" should be equal to "&amp;$C127&amp;""&amp;CHAR(10),""),IF((AA150+AA151+AA152)&lt;&gt;AA127," * "&amp;$C150&amp;" plus "&amp;$C151&amp;" plus "&amp;$C152&amp;" For age "&amp;$AA$6&amp;" "&amp;$AA$7&amp;" should be equal to "&amp;$C127&amp;""&amp;CHAR(10),""),IF((AB150+AB151+AB152)&lt;&gt;AB127," * "&amp;$C150&amp;" plus "&amp;$C151&amp;" plus "&amp;$C152&amp;" For age "&amp;$AA$6&amp;" "&amp;$AB$7&amp;" should be equal to "&amp;$C127&amp;""&amp;CHAR(10),""))</f>
        <v/>
      </c>
      <c r="AK150" s="440"/>
    </row>
    <row r="151" spans="1:37" ht="37.15" customHeight="1" x14ac:dyDescent="0.45">
      <c r="A151" s="486"/>
      <c r="B151" s="473"/>
      <c r="C151" s="5" t="s">
        <v>463</v>
      </c>
      <c r="D151" s="35" t="s">
        <v>774</v>
      </c>
      <c r="E151" s="17"/>
      <c r="F151" s="17"/>
      <c r="G151" s="17"/>
      <c r="H151" s="17"/>
      <c r="I151" s="17"/>
      <c r="J151" s="17"/>
      <c r="K151" s="17"/>
      <c r="L151" s="17"/>
      <c r="M151" s="2"/>
      <c r="N151" s="2"/>
      <c r="O151" s="2"/>
      <c r="P151" s="2"/>
      <c r="Q151" s="2"/>
      <c r="R151" s="2"/>
      <c r="S151" s="2"/>
      <c r="T151" s="2"/>
      <c r="U151" s="2"/>
      <c r="V151" s="2"/>
      <c r="W151" s="2"/>
      <c r="X151" s="2"/>
      <c r="Y151" s="2"/>
      <c r="Z151" s="2"/>
      <c r="AA151" s="2"/>
      <c r="AB151" s="2"/>
      <c r="AC151" s="1"/>
      <c r="AD151" s="1"/>
      <c r="AE151" s="1"/>
      <c r="AF151" s="1"/>
      <c r="AG151" s="1"/>
      <c r="AH151" s="1"/>
      <c r="AI151" s="6">
        <f t="shared" si="82"/>
        <v>0</v>
      </c>
      <c r="AK151" s="440"/>
    </row>
    <row r="152" spans="1:37" ht="37.15" customHeight="1" thickBot="1" x14ac:dyDescent="0.5">
      <c r="A152" s="486"/>
      <c r="B152" s="473"/>
      <c r="C152" s="5" t="s">
        <v>501</v>
      </c>
      <c r="D152" s="35" t="s">
        <v>775</v>
      </c>
      <c r="E152" s="43"/>
      <c r="F152" s="43"/>
      <c r="G152" s="43"/>
      <c r="H152" s="43"/>
      <c r="I152" s="43"/>
      <c r="J152" s="43"/>
      <c r="K152" s="43"/>
      <c r="L152" s="43"/>
      <c r="M152" s="9"/>
      <c r="N152" s="9"/>
      <c r="O152" s="9"/>
      <c r="P152" s="9"/>
      <c r="Q152" s="9"/>
      <c r="R152" s="9"/>
      <c r="S152" s="9"/>
      <c r="T152" s="9"/>
      <c r="U152" s="9"/>
      <c r="V152" s="9"/>
      <c r="W152" s="9"/>
      <c r="X152" s="9"/>
      <c r="Y152" s="9"/>
      <c r="Z152" s="9"/>
      <c r="AA152" s="9"/>
      <c r="AB152" s="9"/>
      <c r="AC152" s="8"/>
      <c r="AD152" s="8"/>
      <c r="AE152" s="8"/>
      <c r="AF152" s="8"/>
      <c r="AG152" s="8"/>
      <c r="AH152" s="8"/>
      <c r="AI152" s="10">
        <f t="shared" si="82"/>
        <v>0</v>
      </c>
      <c r="AK152" s="440"/>
    </row>
    <row r="153" spans="1:37" ht="37.15" customHeight="1" x14ac:dyDescent="0.45">
      <c r="A153" s="486"/>
      <c r="B153" s="488" t="s">
        <v>926</v>
      </c>
      <c r="C153" s="5" t="s">
        <v>27</v>
      </c>
      <c r="D153" s="35" t="s">
        <v>776</v>
      </c>
      <c r="E153" s="42"/>
      <c r="F153" s="42"/>
      <c r="G153" s="42"/>
      <c r="H153" s="42"/>
      <c r="I153" s="42"/>
      <c r="J153" s="42"/>
      <c r="K153" s="42"/>
      <c r="L153" s="42"/>
      <c r="M153" s="24"/>
      <c r="N153" s="24"/>
      <c r="O153" s="24"/>
      <c r="P153" s="24"/>
      <c r="Q153" s="24"/>
      <c r="R153" s="24"/>
      <c r="S153" s="24"/>
      <c r="T153" s="24"/>
      <c r="U153" s="24"/>
      <c r="V153" s="24"/>
      <c r="W153" s="24"/>
      <c r="X153" s="24"/>
      <c r="Y153" s="24"/>
      <c r="Z153" s="24"/>
      <c r="AA153" s="24"/>
      <c r="AB153" s="24"/>
      <c r="AC153" s="23"/>
      <c r="AD153" s="23"/>
      <c r="AE153" s="23"/>
      <c r="AF153" s="23"/>
      <c r="AG153" s="23"/>
      <c r="AH153" s="23"/>
      <c r="AI153" s="25">
        <f t="shared" si="82"/>
        <v>0</v>
      </c>
      <c r="AK153" s="440"/>
    </row>
    <row r="154" spans="1:37" ht="37.15" customHeight="1" x14ac:dyDescent="0.45">
      <c r="A154" s="486"/>
      <c r="B154" s="489"/>
      <c r="C154" s="5" t="s">
        <v>28</v>
      </c>
      <c r="D154" s="35" t="s">
        <v>777</v>
      </c>
      <c r="E154" s="17"/>
      <c r="F154" s="17"/>
      <c r="G154" s="17"/>
      <c r="H154" s="17"/>
      <c r="I154" s="17"/>
      <c r="J154" s="17"/>
      <c r="K154" s="17"/>
      <c r="L154" s="17"/>
      <c r="M154" s="2"/>
      <c r="N154" s="2"/>
      <c r="O154" s="2"/>
      <c r="P154" s="2"/>
      <c r="Q154" s="2"/>
      <c r="R154" s="2"/>
      <c r="S154" s="2"/>
      <c r="T154" s="2"/>
      <c r="U154" s="2"/>
      <c r="V154" s="2"/>
      <c r="W154" s="2"/>
      <c r="X154" s="2"/>
      <c r="Y154" s="2"/>
      <c r="Z154" s="2"/>
      <c r="AA154" s="2"/>
      <c r="AB154" s="2"/>
      <c r="AC154" s="1"/>
      <c r="AD154" s="1"/>
      <c r="AE154" s="1"/>
      <c r="AF154" s="1"/>
      <c r="AG154" s="1"/>
      <c r="AH154" s="1"/>
      <c r="AI154" s="6">
        <f t="shared" si="82"/>
        <v>0</v>
      </c>
      <c r="AK154" s="440"/>
    </row>
    <row r="155" spans="1:37" ht="37.15" customHeight="1" x14ac:dyDescent="0.45">
      <c r="A155" s="486"/>
      <c r="B155" s="489"/>
      <c r="C155" s="5" t="s">
        <v>29</v>
      </c>
      <c r="D155" s="35" t="s">
        <v>778</v>
      </c>
      <c r="E155" s="17"/>
      <c r="F155" s="17"/>
      <c r="G155" s="17"/>
      <c r="H155" s="17"/>
      <c r="I155" s="17"/>
      <c r="J155" s="17"/>
      <c r="K155" s="17"/>
      <c r="L155" s="17"/>
      <c r="M155" s="2"/>
      <c r="N155" s="2"/>
      <c r="O155" s="2"/>
      <c r="P155" s="2"/>
      <c r="Q155" s="2"/>
      <c r="R155" s="2"/>
      <c r="S155" s="2"/>
      <c r="T155" s="2"/>
      <c r="U155" s="2"/>
      <c r="V155" s="2"/>
      <c r="W155" s="2"/>
      <c r="X155" s="2"/>
      <c r="Y155" s="2"/>
      <c r="Z155" s="2"/>
      <c r="AA155" s="2"/>
      <c r="AB155" s="2"/>
      <c r="AC155" s="1"/>
      <c r="AD155" s="1"/>
      <c r="AE155" s="1"/>
      <c r="AF155" s="1"/>
      <c r="AG155" s="1"/>
      <c r="AH155" s="1"/>
      <c r="AI155" s="6">
        <f t="shared" si="82"/>
        <v>0</v>
      </c>
      <c r="AK155" s="440"/>
    </row>
    <row r="156" spans="1:37" ht="37.15" customHeight="1" x14ac:dyDescent="0.45">
      <c r="A156" s="486"/>
      <c r="B156" s="489"/>
      <c r="C156" s="5" t="s">
        <v>30</v>
      </c>
      <c r="D156" s="35" t="s">
        <v>779</v>
      </c>
      <c r="E156" s="17"/>
      <c r="F156" s="17"/>
      <c r="G156" s="17"/>
      <c r="H156" s="17"/>
      <c r="I156" s="17"/>
      <c r="J156" s="17"/>
      <c r="K156" s="17"/>
      <c r="L156" s="17"/>
      <c r="M156" s="2"/>
      <c r="N156" s="2"/>
      <c r="O156" s="2"/>
      <c r="P156" s="2"/>
      <c r="Q156" s="2"/>
      <c r="R156" s="2"/>
      <c r="S156" s="2"/>
      <c r="T156" s="2"/>
      <c r="U156" s="2"/>
      <c r="V156" s="2"/>
      <c r="W156" s="2"/>
      <c r="X156" s="2"/>
      <c r="Y156" s="2"/>
      <c r="Z156" s="2"/>
      <c r="AA156" s="2"/>
      <c r="AB156" s="2"/>
      <c r="AC156" s="1"/>
      <c r="AD156" s="1"/>
      <c r="AE156" s="1"/>
      <c r="AF156" s="1"/>
      <c r="AG156" s="1"/>
      <c r="AH156" s="1"/>
      <c r="AI156" s="6">
        <f t="shared" si="82"/>
        <v>0</v>
      </c>
      <c r="AK156" s="440"/>
    </row>
    <row r="157" spans="1:37" ht="37.15" customHeight="1" x14ac:dyDescent="0.45">
      <c r="A157" s="486"/>
      <c r="B157" s="489"/>
      <c r="C157" s="5" t="s">
        <v>31</v>
      </c>
      <c r="D157" s="35" t="s">
        <v>780</v>
      </c>
      <c r="E157" s="17"/>
      <c r="F157" s="17"/>
      <c r="G157" s="17"/>
      <c r="H157" s="17"/>
      <c r="I157" s="17"/>
      <c r="J157" s="17"/>
      <c r="K157" s="17"/>
      <c r="L157" s="17"/>
      <c r="M157" s="2"/>
      <c r="N157" s="2"/>
      <c r="O157" s="2"/>
      <c r="P157" s="2"/>
      <c r="Q157" s="2"/>
      <c r="R157" s="2"/>
      <c r="S157" s="2"/>
      <c r="T157" s="2"/>
      <c r="U157" s="2"/>
      <c r="V157" s="2"/>
      <c r="W157" s="2"/>
      <c r="X157" s="2"/>
      <c r="Y157" s="2"/>
      <c r="Z157" s="2"/>
      <c r="AA157" s="2"/>
      <c r="AB157" s="2"/>
      <c r="AC157" s="1"/>
      <c r="AD157" s="1"/>
      <c r="AE157" s="1"/>
      <c r="AF157" s="1"/>
      <c r="AG157" s="1"/>
      <c r="AH157" s="1"/>
      <c r="AI157" s="6">
        <f t="shared" si="82"/>
        <v>0</v>
      </c>
      <c r="AK157" s="440"/>
    </row>
    <row r="158" spans="1:37" ht="37.15" customHeight="1" x14ac:dyDescent="0.45">
      <c r="A158" s="486"/>
      <c r="B158" s="489"/>
      <c r="C158" s="5" t="s">
        <v>32</v>
      </c>
      <c r="D158" s="35" t="s">
        <v>781</v>
      </c>
      <c r="E158" s="17"/>
      <c r="F158" s="17"/>
      <c r="G158" s="17"/>
      <c r="H158" s="17"/>
      <c r="I158" s="17"/>
      <c r="J158" s="17"/>
      <c r="K158" s="17"/>
      <c r="L158" s="17"/>
      <c r="M158" s="2"/>
      <c r="N158" s="2"/>
      <c r="O158" s="2"/>
      <c r="P158" s="2"/>
      <c r="Q158" s="2"/>
      <c r="R158" s="2"/>
      <c r="S158" s="2"/>
      <c r="T158" s="2"/>
      <c r="U158" s="2"/>
      <c r="V158" s="2"/>
      <c r="W158" s="2"/>
      <c r="X158" s="2"/>
      <c r="Y158" s="2"/>
      <c r="Z158" s="2"/>
      <c r="AA158" s="2"/>
      <c r="AB158" s="2"/>
      <c r="AC158" s="1"/>
      <c r="AD158" s="1"/>
      <c r="AE158" s="1"/>
      <c r="AF158" s="1"/>
      <c r="AG158" s="1"/>
      <c r="AH158" s="1"/>
      <c r="AI158" s="6">
        <f t="shared" si="82"/>
        <v>0</v>
      </c>
      <c r="AK158" s="440"/>
    </row>
    <row r="159" spans="1:37" ht="37.15" customHeight="1" x14ac:dyDescent="0.45">
      <c r="A159" s="486"/>
      <c r="B159" s="489"/>
      <c r="C159" s="5" t="s">
        <v>33</v>
      </c>
      <c r="D159" s="35" t="s">
        <v>782</v>
      </c>
      <c r="E159" s="17"/>
      <c r="F159" s="17"/>
      <c r="G159" s="17"/>
      <c r="H159" s="17"/>
      <c r="I159" s="17"/>
      <c r="J159" s="17"/>
      <c r="K159" s="17"/>
      <c r="L159" s="17"/>
      <c r="M159" s="2"/>
      <c r="N159" s="2"/>
      <c r="O159" s="2"/>
      <c r="P159" s="2"/>
      <c r="Q159" s="2"/>
      <c r="R159" s="2"/>
      <c r="S159" s="2"/>
      <c r="T159" s="2"/>
      <c r="U159" s="2"/>
      <c r="V159" s="2"/>
      <c r="W159" s="2"/>
      <c r="X159" s="2"/>
      <c r="Y159" s="2"/>
      <c r="Z159" s="2"/>
      <c r="AA159" s="2"/>
      <c r="AB159" s="2"/>
      <c r="AC159" s="1"/>
      <c r="AD159" s="1"/>
      <c r="AE159" s="1"/>
      <c r="AF159" s="1"/>
      <c r="AG159" s="1"/>
      <c r="AH159" s="1"/>
      <c r="AI159" s="6">
        <f t="shared" si="82"/>
        <v>0</v>
      </c>
      <c r="AK159" s="440"/>
    </row>
    <row r="160" spans="1:37" ht="37.15" customHeight="1" thickBot="1" x14ac:dyDescent="0.5">
      <c r="A160" s="486"/>
      <c r="B160" s="489"/>
      <c r="C160" s="7" t="s">
        <v>34</v>
      </c>
      <c r="D160" s="35" t="s">
        <v>783</v>
      </c>
      <c r="E160" s="43"/>
      <c r="F160" s="43"/>
      <c r="G160" s="43"/>
      <c r="H160" s="43"/>
      <c r="I160" s="43"/>
      <c r="J160" s="43"/>
      <c r="K160" s="43"/>
      <c r="L160" s="43"/>
      <c r="M160" s="28"/>
      <c r="N160" s="28"/>
      <c r="O160" s="28"/>
      <c r="P160" s="28"/>
      <c r="Q160" s="28"/>
      <c r="R160" s="28"/>
      <c r="S160" s="28"/>
      <c r="T160" s="28"/>
      <c r="U160" s="28"/>
      <c r="V160" s="28"/>
      <c r="W160" s="28"/>
      <c r="X160" s="28"/>
      <c r="Y160" s="28"/>
      <c r="Z160" s="28"/>
      <c r="AA160" s="28"/>
      <c r="AB160" s="28"/>
      <c r="AC160" s="27"/>
      <c r="AD160" s="27"/>
      <c r="AE160" s="27"/>
      <c r="AF160" s="27"/>
      <c r="AG160" s="27"/>
      <c r="AH160" s="27"/>
      <c r="AI160" s="6">
        <f t="shared" si="82"/>
        <v>0</v>
      </c>
      <c r="AK160" s="440"/>
    </row>
    <row r="161" spans="1:38" ht="37.15" customHeight="1" thickBot="1" x14ac:dyDescent="0.5">
      <c r="A161" s="487"/>
      <c r="B161" s="490"/>
      <c r="C161" s="213" t="s">
        <v>859</v>
      </c>
      <c r="D161" s="35" t="s">
        <v>784</v>
      </c>
      <c r="E161" s="43"/>
      <c r="F161" s="43"/>
      <c r="G161" s="43"/>
      <c r="H161" s="43"/>
      <c r="I161" s="43"/>
      <c r="J161" s="43"/>
      <c r="K161" s="43"/>
      <c r="L161" s="43"/>
      <c r="M161" s="211">
        <f>SUM(M153:M160)</f>
        <v>0</v>
      </c>
      <c r="N161" s="211">
        <f t="shared" ref="N161" si="104">SUM(N153:N160)</f>
        <v>0</v>
      </c>
      <c r="O161" s="211">
        <f t="shared" ref="O161" si="105">SUM(O153:O160)</f>
        <v>0</v>
      </c>
      <c r="P161" s="211">
        <f t="shared" ref="P161" si="106">SUM(P153:P160)</f>
        <v>0</v>
      </c>
      <c r="Q161" s="211">
        <f t="shared" ref="Q161" si="107">SUM(Q153:Q160)</f>
        <v>0</v>
      </c>
      <c r="R161" s="211">
        <f t="shared" ref="R161" si="108">SUM(R153:R160)</f>
        <v>0</v>
      </c>
      <c r="S161" s="211">
        <f t="shared" ref="S161" si="109">SUM(S153:S160)</f>
        <v>0</v>
      </c>
      <c r="T161" s="211">
        <f t="shared" ref="T161" si="110">SUM(T153:T160)</f>
        <v>0</v>
      </c>
      <c r="U161" s="211">
        <f t="shared" ref="U161" si="111">SUM(U153:U160)</f>
        <v>0</v>
      </c>
      <c r="V161" s="211">
        <f t="shared" ref="V161" si="112">SUM(V153:V160)</f>
        <v>0</v>
      </c>
      <c r="W161" s="211">
        <f t="shared" ref="W161" si="113">SUM(W153:W160)</f>
        <v>0</v>
      </c>
      <c r="X161" s="211">
        <f t="shared" ref="X161" si="114">SUM(X153:X160)</f>
        <v>0</v>
      </c>
      <c r="Y161" s="211">
        <f t="shared" ref="Y161" si="115">SUM(Y153:Y160)</f>
        <v>0</v>
      </c>
      <c r="Z161" s="211">
        <f t="shared" ref="Z161" si="116">SUM(Z153:Z160)</f>
        <v>0</v>
      </c>
      <c r="AA161" s="211">
        <f t="shared" ref="AA161" si="117">SUM(AA153:AA160)</f>
        <v>0</v>
      </c>
      <c r="AB161" s="211">
        <f t="shared" ref="AB161" si="118">SUM(AB153:AB160)</f>
        <v>0</v>
      </c>
      <c r="AC161" s="8"/>
      <c r="AD161" s="8"/>
      <c r="AE161" s="8"/>
      <c r="AF161" s="8"/>
      <c r="AG161" s="8"/>
      <c r="AH161" s="8"/>
      <c r="AI161" s="10">
        <f t="shared" si="82"/>
        <v>0</v>
      </c>
      <c r="AJ161" t="str">
        <f>CONCATENATE(IF(G161&lt;&gt;G152," * "&amp;$C161&amp;" For age "&amp;$E$6&amp;" "&amp;$E$7&amp;" is not equal to  "&amp;$C152&amp;""&amp;CHAR(10),""),IF(H161&lt;&gt;H152," * "&amp;$C161&amp;" For age "&amp;$E$6&amp;" "&amp;$F$7&amp;" is not equal to  "&amp;$C152&amp;""&amp;CHAR(10),""),IF(I161&lt;&gt;I152," * "&amp;$C161&amp;" For age "&amp;$G$6&amp;" "&amp;$G$7&amp;" is not equal to  "&amp;$C152&amp;""&amp;CHAR(10),""),IF(J161&lt;&gt;J152," * "&amp;$C161&amp;" For age "&amp;$G$6&amp;" "&amp;$H$7&amp;" is not equal to  "&amp;$C152&amp;""&amp;CHAR(10),""),IF(K161&lt;&gt;K152," * "&amp;$C161&amp;" For age "&amp;$I$6&amp;" "&amp;$I$7&amp;" is not equal to  "&amp;$C152&amp;""&amp;CHAR(10),""),IF(L161&lt;&gt;L152," * "&amp;$C161&amp;" For age "&amp;$I$6&amp;" "&amp;$J$7&amp;" is not equal to  "&amp;$C152&amp;""&amp;CHAR(10),""),IF(M161&lt;&gt;M152," * "&amp;$C161&amp;" For age "&amp;$K$6&amp;" "&amp;$K$7&amp;" is not equal to  "&amp;$C152&amp;""&amp;CHAR(10),""),IF(N161&lt;&gt;N152," * "&amp;$C161&amp;" For age "&amp;$K$6&amp;" "&amp;$L$7&amp;" is not equal to  "&amp;$C152&amp;""&amp;CHAR(10),""),IF(O161&lt;&gt;O152," * "&amp;$C161&amp;" For age "&amp;$M$6&amp;" "&amp;$M$7&amp;" is not equal to  "&amp;$C152&amp;""&amp;CHAR(10),""),IF(P161&lt;&gt;P152," * "&amp;$C161&amp;" For age "&amp;$M$6&amp;" "&amp;$N$7&amp;" is not equal to  "&amp;$C152&amp;""&amp;CHAR(10),""),IF(Q161&lt;&gt;Q152," * "&amp;$C161&amp;" For age "&amp;$O$6&amp;" "&amp;$O$7&amp;" is not equal to  "&amp;$C152&amp;""&amp;CHAR(10),""),IF(R161&lt;&gt;R152," * "&amp;$C161&amp;" For age "&amp;$O$6&amp;" "&amp;$P$7&amp;" is not equal to  "&amp;$C152&amp;""&amp;CHAR(10),""),IF(S161&lt;&gt;S152," * "&amp;$C161&amp;" For age "&amp;$Q$6&amp;" "&amp;$Q$7&amp;" is not equal to  "&amp;$C152&amp;""&amp;CHAR(10),""),IF(T161&lt;&gt;T152," * "&amp;$C161&amp;" For age "&amp;$Q$6&amp;" "&amp;$R$7&amp;" is not equal to  "&amp;$C152&amp;""&amp;CHAR(10),""),IF(U161&lt;&gt;U152," * "&amp;$C161&amp;" For age "&amp;$S$6&amp;" "&amp;$S$7&amp;" is not equal to  "&amp;$C152&amp;""&amp;CHAR(10),""),IF(V161&lt;&gt;V152," * "&amp;$C161&amp;" For age "&amp;$S$6&amp;" "&amp;$T$7&amp;" is not equal to  "&amp;$C152&amp;""&amp;CHAR(10),""),IF(W161&lt;&gt;W152," * "&amp;$C161&amp;" For age "&amp;$U$6&amp;" "&amp;$U$7&amp;" is not equal to  "&amp;$C152&amp;""&amp;CHAR(10),""),IF(X161&lt;&gt;X152," * "&amp;$C161&amp;" For age "&amp;$U$6&amp;" "&amp;$V$7&amp;" is not equal to  "&amp;$C152&amp;""&amp;CHAR(10),""),IF(Y161&lt;&gt;Y152," * "&amp;$C161&amp;" For age "&amp;$W$6&amp;" "&amp;$W$7&amp;" is not equal to  "&amp;$C152&amp;""&amp;CHAR(10),""),IF(Z161&lt;&gt;Z152," * "&amp;$C161&amp;" For age "&amp;$W$6&amp;" "&amp;$X$7&amp;" is not equal to  "&amp;$C152&amp;""&amp;CHAR(10),""),IF(AA161&lt;&gt;AA152," * "&amp;$C161&amp;" For age "&amp;$Y$6&amp;" "&amp;$Y$7&amp;" is not equal to  "&amp;$C152&amp;""&amp;CHAR(10),""),IF(AB161&lt;&gt;AB152," * "&amp;$C161&amp;" For age "&amp;$Y$6&amp;" "&amp;$Z$7&amp;" is not equal to  "&amp;$C152&amp;""&amp;CHAR(10),""),IF(AC161&lt;&gt;AC152," * "&amp;$C161&amp;" For age "&amp;$AA$6&amp;" "&amp;$AA$7&amp;" is not equal to  "&amp;$C152&amp;""&amp;CHAR(10),""),IF(AD161&lt;&gt;AD152," * "&amp;$C161&amp;" For age "&amp;$AA$6&amp;" "&amp;$AB$7&amp;" is not equal to  "&amp;$C152&amp;""&amp;CHAR(10),""))</f>
        <v/>
      </c>
      <c r="AK161" s="441"/>
    </row>
    <row r="162" spans="1:38" ht="37.15" customHeight="1" thickBot="1" x14ac:dyDescent="0.5">
      <c r="A162" s="485" t="s">
        <v>515</v>
      </c>
      <c r="B162" s="101" t="s">
        <v>811</v>
      </c>
      <c r="C162" s="102"/>
      <c r="D162" s="476" t="s">
        <v>807</v>
      </c>
      <c r="E162" s="476"/>
      <c r="F162" s="476"/>
      <c r="G162" s="476"/>
      <c r="H162" s="476"/>
      <c r="I162" s="476"/>
      <c r="J162" s="476"/>
      <c r="K162" s="476"/>
      <c r="L162" s="476"/>
      <c r="M162" s="476"/>
      <c r="N162" s="476"/>
      <c r="O162" s="476"/>
      <c r="P162" s="477">
        <f>AL162</f>
        <v>44317</v>
      </c>
      <c r="Q162" s="478"/>
      <c r="R162" s="478"/>
      <c r="S162" s="478"/>
      <c r="T162" s="102"/>
      <c r="U162" s="102"/>
      <c r="V162" s="102"/>
      <c r="W162" s="102"/>
      <c r="X162" s="102"/>
      <c r="Y162" s="102"/>
      <c r="Z162" s="102"/>
      <c r="AA162" s="102"/>
      <c r="AB162" s="102"/>
      <c r="AC162" s="102"/>
      <c r="AD162" s="102"/>
      <c r="AE162" s="102"/>
      <c r="AF162" s="102"/>
      <c r="AG162" s="102"/>
      <c r="AH162" s="102"/>
      <c r="AI162" s="102"/>
      <c r="AJ162" s="102"/>
      <c r="AK162" s="102"/>
      <c r="AL162" s="98">
        <f>EDATE(AL2,-12)</f>
        <v>44317</v>
      </c>
    </row>
    <row r="163" spans="1:38" ht="37.15" customHeight="1" x14ac:dyDescent="0.45">
      <c r="A163" s="486"/>
      <c r="B163" s="413" t="s">
        <v>6</v>
      </c>
      <c r="C163" s="415" t="s">
        <v>7</v>
      </c>
      <c r="D163" s="481" t="s">
        <v>8</v>
      </c>
      <c r="E163" s="333" t="s">
        <v>9</v>
      </c>
      <c r="F163" s="333"/>
      <c r="G163" s="333" t="s">
        <v>10</v>
      </c>
      <c r="H163" s="333"/>
      <c r="I163" s="333" t="s">
        <v>11</v>
      </c>
      <c r="J163" s="333"/>
      <c r="K163" s="333" t="s">
        <v>12</v>
      </c>
      <c r="L163" s="333"/>
      <c r="M163" s="328" t="s">
        <v>13</v>
      </c>
      <c r="N163" s="329"/>
      <c r="O163" s="328" t="s">
        <v>14</v>
      </c>
      <c r="P163" s="329"/>
      <c r="Q163" s="328" t="s">
        <v>15</v>
      </c>
      <c r="R163" s="329"/>
      <c r="S163" s="328" t="s">
        <v>16</v>
      </c>
      <c r="T163" s="329"/>
      <c r="U163" s="328" t="s">
        <v>17</v>
      </c>
      <c r="V163" s="329"/>
      <c r="W163" s="328" t="s">
        <v>18</v>
      </c>
      <c r="X163" s="329"/>
      <c r="Y163" s="328" t="s">
        <v>19</v>
      </c>
      <c r="Z163" s="329"/>
      <c r="AA163" s="328" t="s">
        <v>20</v>
      </c>
      <c r="AB163" s="329"/>
      <c r="AC163" s="333" t="s">
        <v>21</v>
      </c>
      <c r="AD163" s="333"/>
      <c r="AE163" s="333" t="s">
        <v>22</v>
      </c>
      <c r="AF163" s="333"/>
      <c r="AG163" s="333" t="s">
        <v>23</v>
      </c>
      <c r="AH163" s="333"/>
      <c r="AI163" s="334" t="s">
        <v>24</v>
      </c>
      <c r="AJ163" s="336" t="s">
        <v>90</v>
      </c>
      <c r="AK163" s="442" t="s">
        <v>91</v>
      </c>
    </row>
    <row r="164" spans="1:38" ht="37.15" customHeight="1" thickBot="1" x14ac:dyDescent="0.5">
      <c r="A164" s="486"/>
      <c r="B164" s="414"/>
      <c r="C164" s="416"/>
      <c r="D164" s="482"/>
      <c r="E164" s="3" t="s">
        <v>25</v>
      </c>
      <c r="F164" s="3" t="s">
        <v>26</v>
      </c>
      <c r="G164" s="3" t="s">
        <v>25</v>
      </c>
      <c r="H164" s="3" t="s">
        <v>26</v>
      </c>
      <c r="I164" s="3" t="s">
        <v>25</v>
      </c>
      <c r="J164" s="3" t="s">
        <v>26</v>
      </c>
      <c r="K164" s="3" t="s">
        <v>25</v>
      </c>
      <c r="L164" s="3" t="s">
        <v>26</v>
      </c>
      <c r="M164" s="3" t="s">
        <v>25</v>
      </c>
      <c r="N164" s="3" t="s">
        <v>26</v>
      </c>
      <c r="O164" s="3" t="s">
        <v>25</v>
      </c>
      <c r="P164" s="3" t="s">
        <v>26</v>
      </c>
      <c r="Q164" s="3" t="s">
        <v>25</v>
      </c>
      <c r="R164" s="3" t="s">
        <v>26</v>
      </c>
      <c r="S164" s="3" t="s">
        <v>25</v>
      </c>
      <c r="T164" s="3" t="s">
        <v>26</v>
      </c>
      <c r="U164" s="3" t="s">
        <v>25</v>
      </c>
      <c r="V164" s="3" t="s">
        <v>26</v>
      </c>
      <c r="W164" s="3" t="s">
        <v>25</v>
      </c>
      <c r="X164" s="3" t="s">
        <v>26</v>
      </c>
      <c r="Y164" s="3" t="s">
        <v>25</v>
      </c>
      <c r="Z164" s="3" t="s">
        <v>26</v>
      </c>
      <c r="AA164" s="3" t="s">
        <v>25</v>
      </c>
      <c r="AB164" s="3" t="s">
        <v>26</v>
      </c>
      <c r="AC164" s="3" t="s">
        <v>25</v>
      </c>
      <c r="AD164" s="3" t="s">
        <v>26</v>
      </c>
      <c r="AE164" s="3" t="s">
        <v>25</v>
      </c>
      <c r="AF164" s="3" t="s">
        <v>26</v>
      </c>
      <c r="AG164" s="3" t="s">
        <v>25</v>
      </c>
      <c r="AH164" s="3" t="s">
        <v>26</v>
      </c>
      <c r="AI164" s="335"/>
      <c r="AJ164" s="337"/>
      <c r="AK164" s="443"/>
    </row>
    <row r="165" spans="1:38" ht="37.15" customHeight="1" x14ac:dyDescent="0.45">
      <c r="A165" s="486"/>
      <c r="B165" s="480" t="s">
        <v>928</v>
      </c>
      <c r="C165" s="256" t="s">
        <v>840</v>
      </c>
      <c r="D165" s="35" t="s">
        <v>785</v>
      </c>
      <c r="E165" s="23"/>
      <c r="F165" s="23"/>
      <c r="G165" s="23"/>
      <c r="H165" s="23"/>
      <c r="I165" s="23"/>
      <c r="J165" s="23"/>
      <c r="K165" s="23"/>
      <c r="L165" s="23"/>
      <c r="M165" s="255">
        <f>prep_history!K6</f>
        <v>0</v>
      </c>
      <c r="N165" s="255">
        <f>prep_history!L6</f>
        <v>0</v>
      </c>
      <c r="O165" s="255">
        <f>prep_history!M6</f>
        <v>0</v>
      </c>
      <c r="P165" s="255">
        <f>prep_history!N6</f>
        <v>0</v>
      </c>
      <c r="Q165" s="255">
        <f>prep_history!O6</f>
        <v>0</v>
      </c>
      <c r="R165" s="255">
        <f>prep_history!P6</f>
        <v>0</v>
      </c>
      <c r="S165" s="255">
        <f>prep_history!Q6</f>
        <v>0</v>
      </c>
      <c r="T165" s="255">
        <f>prep_history!R6</f>
        <v>0</v>
      </c>
      <c r="U165" s="255">
        <f>prep_history!S6</f>
        <v>0</v>
      </c>
      <c r="V165" s="255">
        <f>prep_history!T6</f>
        <v>0</v>
      </c>
      <c r="W165" s="255">
        <f>prep_history!U6</f>
        <v>0</v>
      </c>
      <c r="X165" s="255">
        <f>prep_history!V6</f>
        <v>0</v>
      </c>
      <c r="Y165" s="255">
        <f>prep_history!W6</f>
        <v>0</v>
      </c>
      <c r="Z165" s="255">
        <f>prep_history!X6</f>
        <v>0</v>
      </c>
      <c r="AA165" s="255">
        <f>prep_history!Y6</f>
        <v>0</v>
      </c>
      <c r="AB165" s="255">
        <f>prep_history!Z6</f>
        <v>0</v>
      </c>
      <c r="AC165" s="23"/>
      <c r="AD165" s="23"/>
      <c r="AE165" s="23"/>
      <c r="AF165" s="23"/>
      <c r="AG165" s="23"/>
      <c r="AH165" s="23"/>
      <c r="AI165" s="25">
        <f t="shared" ref="AI165:AI166" si="119">SUM(M165:AB165)</f>
        <v>0</v>
      </c>
      <c r="AJ165" s="30"/>
      <c r="AK165" s="439" t="str">
        <f>CONCATENATE(AJ165,AJ166,AJ167,AJ169,AJ170,AJ171,AJ172,AJ173,AJ174,AJ175,AJ176,AJ177,AJ178,AJ179,AJ180,AJ181,AJ182,AJ183,AJ184,AJ185,AJ187,AJ188,AJ189,AJ190,AJ191,AJ192,AJ193,AJ194,AJ195,AJ196,AJ197,AJ198,AJ199,AJ168,AJ200,AJ186)</f>
        <v/>
      </c>
    </row>
    <row r="166" spans="1:38" ht="37.15" customHeight="1" x14ac:dyDescent="0.45">
      <c r="A166" s="486"/>
      <c r="B166" s="473"/>
      <c r="C166" s="39" t="s">
        <v>993</v>
      </c>
      <c r="D166" s="35" t="s">
        <v>786</v>
      </c>
      <c r="E166" s="1"/>
      <c r="F166" s="1"/>
      <c r="G166" s="1"/>
      <c r="H166" s="1"/>
      <c r="I166" s="1"/>
      <c r="J166" s="1"/>
      <c r="K166" s="1"/>
      <c r="L166" s="1"/>
      <c r="M166" s="2"/>
      <c r="N166" s="2"/>
      <c r="O166" s="2"/>
      <c r="P166" s="2"/>
      <c r="Q166" s="2"/>
      <c r="R166" s="2"/>
      <c r="S166" s="2"/>
      <c r="T166" s="2"/>
      <c r="U166" s="2"/>
      <c r="V166" s="2"/>
      <c r="W166" s="2"/>
      <c r="X166" s="2"/>
      <c r="Y166" s="2"/>
      <c r="Z166" s="2"/>
      <c r="AA166" s="2"/>
      <c r="AB166" s="2"/>
      <c r="AC166" s="2"/>
      <c r="AD166" s="2"/>
      <c r="AE166" s="2"/>
      <c r="AF166" s="2"/>
      <c r="AG166" s="2"/>
      <c r="AH166" s="2"/>
      <c r="AI166" s="6">
        <f t="shared" si="119"/>
        <v>0</v>
      </c>
      <c r="AJ166" s="204" t="str">
        <f>CONCATENATE(IF(G166&gt;G165," * "&amp;$C166&amp;" For age "&amp;$E$6&amp;" "&amp;$E$7&amp;" is more than "&amp;$C165&amp;""&amp;CHAR(10),""),IF(H166&gt;H165," * "&amp;$C166&amp;" For age "&amp;$E$6&amp;" "&amp;$F$7&amp;" is more than "&amp;$C165&amp;""&amp;CHAR(10),""),IF(I166&gt;I165," * "&amp;$C166&amp;" For age "&amp;$G$6&amp;" "&amp;$G$7&amp;" is more than "&amp;$C165&amp;""&amp;CHAR(10),""),IF(J166&gt;J165," * "&amp;$C166&amp;" For age "&amp;$G$6&amp;" "&amp;$H$7&amp;" is more than "&amp;$C165&amp;""&amp;CHAR(10),""),IF(K166&gt;K165," * "&amp;$C166&amp;" For age "&amp;$I$6&amp;" "&amp;$I$7&amp;" is more than "&amp;$C165&amp;""&amp;CHAR(10),""),IF(L166&gt;L165," * "&amp;$C166&amp;" For age "&amp;$I$6&amp;" "&amp;$J$7&amp;" is more than "&amp;$C165&amp;""&amp;CHAR(10),""),IF(M166&gt;M165," * "&amp;$C166&amp;" For age "&amp;$K$6&amp;" "&amp;$K$7&amp;" is more than "&amp;$C165&amp;""&amp;CHAR(10),""),IF(N166&gt;N165," * "&amp;$C166&amp;" For age "&amp;$K$6&amp;" "&amp;$L$7&amp;" is more than "&amp;$C165&amp;""&amp;CHAR(10),""),IF(O166&gt;O165," * "&amp;$C166&amp;" For age "&amp;$M$6&amp;" "&amp;$M$7&amp;" is more than "&amp;$C165&amp;""&amp;CHAR(10),""),IF(P166&gt;P165," * "&amp;$C166&amp;" For age "&amp;$M$6&amp;" "&amp;$N$7&amp;" is more than "&amp;$C165&amp;""&amp;CHAR(10),""),IF(Q166&gt;Q165," * "&amp;$C166&amp;" For age "&amp;$O$6&amp;" "&amp;$O$7&amp;" is more than "&amp;$C165&amp;""&amp;CHAR(10),""),IF(R166&gt;R165," * "&amp;$C166&amp;" For age "&amp;$O$6&amp;" "&amp;$P$7&amp;" is more than "&amp;$C165&amp;""&amp;CHAR(10),""),IF(S166&gt;S165," * "&amp;$C166&amp;" For age "&amp;$Q$6&amp;" "&amp;$Q$7&amp;" is more than "&amp;$C165&amp;""&amp;CHAR(10),""),IF(T166&gt;T165," * "&amp;$C166&amp;" For age "&amp;$Q$6&amp;" "&amp;$R$7&amp;" is more than "&amp;$C165&amp;""&amp;CHAR(10),""),IF(U166&gt;U165," * "&amp;$C166&amp;" For age "&amp;$S$6&amp;" "&amp;$S$7&amp;" is more than "&amp;$C165&amp;""&amp;CHAR(10),""),IF(V166&gt;V165," * "&amp;$C166&amp;" For age "&amp;$S$6&amp;" "&amp;$T$7&amp;" is more than "&amp;$C165&amp;""&amp;CHAR(10),""),IF(W166&gt;W165," * "&amp;$C166&amp;" For age "&amp;$U$6&amp;" "&amp;$U$7&amp;" is more than "&amp;$C165&amp;""&amp;CHAR(10),""),IF(X166&gt;X165," * "&amp;$C166&amp;" For age "&amp;$U$6&amp;" "&amp;$V$7&amp;" is more than "&amp;$C165&amp;""&amp;CHAR(10),""),IF(Y166&gt;Y165," * "&amp;$C166&amp;" For age "&amp;$W$6&amp;" "&amp;$W$7&amp;" is more than "&amp;$C165&amp;""&amp;CHAR(10),""),IF(Z166&gt;Z165," * "&amp;$C166&amp;" For age "&amp;$W$6&amp;" "&amp;$X$7&amp;" is more than "&amp;$C165&amp;""&amp;CHAR(10),""),IF(AA166&gt;AA165," * "&amp;$C166&amp;" For age "&amp;$Y$6&amp;" "&amp;$Y$7&amp;" is more than "&amp;$C165&amp;""&amp;CHAR(10),""),IF(AB166&gt;AB165," * "&amp;$C166&amp;" For age "&amp;$Y$6&amp;" "&amp;$Z$7&amp;" is more than "&amp;$C165&amp;""&amp;CHAR(10),""),IF(AC166&gt;AC165," * "&amp;$C166&amp;" For age "&amp;$AA$6&amp;" "&amp;$AA$7&amp;" is more than "&amp;$C165&amp;""&amp;CHAR(10),""),IF(AD166&gt;AD165," * "&amp;$C166&amp;" For age "&amp;$AA$6&amp;" "&amp;$AB$7&amp;" is more than "&amp;$C165&amp;""&amp;CHAR(10),""))</f>
        <v/>
      </c>
      <c r="AK166" s="440"/>
    </row>
    <row r="167" spans="1:38" ht="37.15" customHeight="1" x14ac:dyDescent="0.45">
      <c r="A167" s="486"/>
      <c r="B167" s="473"/>
      <c r="C167" s="39" t="s">
        <v>841</v>
      </c>
      <c r="D167" s="35" t="s">
        <v>787</v>
      </c>
      <c r="E167" s="1"/>
      <c r="F167" s="1"/>
      <c r="G167" s="1"/>
      <c r="H167" s="1"/>
      <c r="I167" s="1"/>
      <c r="J167" s="1"/>
      <c r="K167" s="1"/>
      <c r="L167" s="1"/>
      <c r="M167" s="2"/>
      <c r="N167" s="2"/>
      <c r="O167" s="2"/>
      <c r="P167" s="2"/>
      <c r="Q167" s="2"/>
      <c r="R167" s="2"/>
      <c r="S167" s="2"/>
      <c r="T167" s="2"/>
      <c r="U167" s="2"/>
      <c r="V167" s="2"/>
      <c r="W167" s="2"/>
      <c r="X167" s="2"/>
      <c r="Y167" s="2"/>
      <c r="Z167" s="2"/>
      <c r="AA167" s="2"/>
      <c r="AB167" s="2"/>
      <c r="AC167" s="1"/>
      <c r="AD167" s="1"/>
      <c r="AE167" s="1"/>
      <c r="AF167" s="1"/>
      <c r="AG167" s="1"/>
      <c r="AH167" s="1"/>
      <c r="AI167" s="6">
        <f t="shared" ref="AI167:AI200" si="120">SUM(M167:AB167)</f>
        <v>0</v>
      </c>
      <c r="AJ167" s="204" t="str">
        <f>CONCATENATE(IF(G167&gt;G166," * "&amp;$C167&amp;" For age "&amp;$E$6&amp;" "&amp;$E$7&amp;" is more than "&amp;$C166&amp;""&amp;CHAR(10),""),IF(H167&gt;H166," * "&amp;$C167&amp;" For age "&amp;$E$6&amp;" "&amp;$F$7&amp;" is more than "&amp;$C166&amp;""&amp;CHAR(10),""),IF(I167&gt;I166," * "&amp;$C167&amp;" For age "&amp;$G$6&amp;" "&amp;$G$7&amp;" is more than "&amp;$C166&amp;""&amp;CHAR(10),""),IF(J167&gt;J166," * "&amp;$C167&amp;" For age "&amp;$G$6&amp;" "&amp;$H$7&amp;" is more than "&amp;$C166&amp;""&amp;CHAR(10),""),IF(K167&gt;K166," * "&amp;$C167&amp;" For age "&amp;$I$6&amp;" "&amp;$I$7&amp;" is more than "&amp;$C166&amp;""&amp;CHAR(10),""),IF(L167&gt;L166," * "&amp;$C167&amp;" For age "&amp;$I$6&amp;" "&amp;$J$7&amp;" is more than "&amp;$C166&amp;""&amp;CHAR(10),""),IF(M167&gt;M166," * "&amp;$C167&amp;" For age "&amp;$K$6&amp;" "&amp;$K$7&amp;" is more than "&amp;$C166&amp;""&amp;CHAR(10),""),IF(N167&gt;N166," * "&amp;$C167&amp;" For age "&amp;$K$6&amp;" "&amp;$L$7&amp;" is more than "&amp;$C166&amp;""&amp;CHAR(10),""),IF(O167&gt;O166," * "&amp;$C167&amp;" For age "&amp;$M$6&amp;" "&amp;$M$7&amp;" is more than "&amp;$C166&amp;""&amp;CHAR(10),""),IF(P167&gt;P166," * "&amp;$C167&amp;" For age "&amp;$M$6&amp;" "&amp;$N$7&amp;" is more than "&amp;$C166&amp;""&amp;CHAR(10),""),IF(Q167&gt;Q166," * "&amp;$C167&amp;" For age "&amp;$O$6&amp;" "&amp;$O$7&amp;" is more than "&amp;$C166&amp;""&amp;CHAR(10),""),IF(R167&gt;R166," * "&amp;$C167&amp;" For age "&amp;$O$6&amp;" "&amp;$P$7&amp;" is more than "&amp;$C166&amp;""&amp;CHAR(10),""),IF(S167&gt;S166," * "&amp;$C167&amp;" For age "&amp;$Q$6&amp;" "&amp;$Q$7&amp;" is more than "&amp;$C166&amp;""&amp;CHAR(10),""),IF(T167&gt;T166," * "&amp;$C167&amp;" For age "&amp;$Q$6&amp;" "&amp;$R$7&amp;" is more than "&amp;$C166&amp;""&amp;CHAR(10),""),IF(U167&gt;U166," * "&amp;$C167&amp;" For age "&amp;$S$6&amp;" "&amp;$S$7&amp;" is more than "&amp;$C166&amp;""&amp;CHAR(10),""),IF(V167&gt;V166," * "&amp;$C167&amp;" For age "&amp;$S$6&amp;" "&amp;$T$7&amp;" is more than "&amp;$C166&amp;""&amp;CHAR(10),""),IF(W167&gt;W166," * "&amp;$C167&amp;" For age "&amp;$U$6&amp;" "&amp;$U$7&amp;" is more than "&amp;$C166&amp;""&amp;CHAR(10),""),IF(X167&gt;X166," * "&amp;$C167&amp;" For age "&amp;$U$6&amp;" "&amp;$V$7&amp;" is more than "&amp;$C166&amp;""&amp;CHAR(10),""),IF(Y167&gt;Y166," * "&amp;$C167&amp;" For age "&amp;$W$6&amp;" "&amp;$W$7&amp;" is more than "&amp;$C166&amp;""&amp;CHAR(10),""),IF(Z167&gt;Z166," * "&amp;$C167&amp;" For age "&amp;$W$6&amp;" "&amp;$X$7&amp;" is more than "&amp;$C166&amp;""&amp;CHAR(10),""),IF(AA167&gt;AA166," * "&amp;$C167&amp;" For age "&amp;$Y$6&amp;" "&amp;$Y$7&amp;" is more than "&amp;$C166&amp;""&amp;CHAR(10),""),IF(AB167&gt;AB166," * "&amp;$C167&amp;" For age "&amp;$Y$6&amp;" "&amp;$Z$7&amp;" is more than "&amp;$C166&amp;""&amp;CHAR(10),""),IF(AC167&gt;AC166," * "&amp;$C167&amp;" For age "&amp;$AA$6&amp;" "&amp;$AA$7&amp;" is more than "&amp;$C166&amp;""&amp;CHAR(10),""),IF(AD167&gt;AD166," * "&amp;$C167&amp;" For age "&amp;$AA$6&amp;" "&amp;$AB$7&amp;" is more than "&amp;$C166&amp;""&amp;CHAR(10),""))</f>
        <v/>
      </c>
      <c r="AK167" s="440"/>
    </row>
    <row r="168" spans="1:38" s="4" customFormat="1" ht="37.15" customHeight="1" x14ac:dyDescent="0.45">
      <c r="A168" s="486"/>
      <c r="B168" s="473"/>
      <c r="C168" s="203" t="s">
        <v>855</v>
      </c>
      <c r="D168" s="35" t="s">
        <v>788</v>
      </c>
      <c r="E168" s="1"/>
      <c r="F168" s="1"/>
      <c r="G168" s="1"/>
      <c r="H168" s="1"/>
      <c r="I168" s="1"/>
      <c r="J168" s="1"/>
      <c r="K168" s="1"/>
      <c r="L168" s="1"/>
      <c r="M168" s="2"/>
      <c r="N168" s="2"/>
      <c r="O168" s="2"/>
      <c r="P168" s="2"/>
      <c r="Q168" s="2"/>
      <c r="R168" s="2"/>
      <c r="S168" s="2"/>
      <c r="T168" s="2"/>
      <c r="U168" s="2"/>
      <c r="V168" s="2"/>
      <c r="W168" s="2"/>
      <c r="X168" s="2"/>
      <c r="Y168" s="2"/>
      <c r="Z168" s="2"/>
      <c r="AA168" s="2"/>
      <c r="AB168" s="2"/>
      <c r="AC168" s="1"/>
      <c r="AD168" s="1"/>
      <c r="AE168" s="1"/>
      <c r="AF168" s="1"/>
      <c r="AG168" s="1"/>
      <c r="AH168" s="1"/>
      <c r="AI168" s="6">
        <f t="shared" si="120"/>
        <v>0</v>
      </c>
      <c r="AJ168" s="204" t="str">
        <f>CONCATENATE(IF(G168&gt;G167," * "&amp;$C168&amp;" For age "&amp;$E$6&amp;" "&amp;$E$7&amp;" is more than "&amp;$C167&amp;""&amp;CHAR(10),""),IF(H168&gt;H167," * "&amp;$C168&amp;" For age "&amp;$E$6&amp;" "&amp;$F$7&amp;" is more than "&amp;$C167&amp;""&amp;CHAR(10),""),IF(I168&gt;I167," * "&amp;$C168&amp;" For age "&amp;$G$6&amp;" "&amp;$G$7&amp;" is more than "&amp;$C167&amp;""&amp;CHAR(10),""),IF(J168&gt;J167," * "&amp;$C168&amp;" For age "&amp;$G$6&amp;" "&amp;$H$7&amp;" is more than "&amp;$C167&amp;""&amp;CHAR(10),""),IF(K168&gt;K167," * "&amp;$C168&amp;" For age "&amp;$I$6&amp;" "&amp;$I$7&amp;" is more than "&amp;$C167&amp;""&amp;CHAR(10),""),IF(L168&gt;L167," * "&amp;$C168&amp;" For age "&amp;$I$6&amp;" "&amp;$J$7&amp;" is more than "&amp;$C167&amp;""&amp;CHAR(10),""),IF(M168&gt;M167," * "&amp;$C168&amp;" For age "&amp;$K$6&amp;" "&amp;$K$7&amp;" is more than "&amp;$C167&amp;""&amp;CHAR(10),""),IF(N168&gt;N167," * "&amp;$C168&amp;" For age "&amp;$K$6&amp;" "&amp;$L$7&amp;" is more than "&amp;$C167&amp;""&amp;CHAR(10),""),IF(O168&gt;O167," * "&amp;$C168&amp;" For age "&amp;$M$6&amp;" "&amp;$M$7&amp;" is more than "&amp;$C167&amp;""&amp;CHAR(10),""),IF(P168&gt;P167," * "&amp;$C168&amp;" For age "&amp;$M$6&amp;" "&amp;$N$7&amp;" is more than "&amp;$C167&amp;""&amp;CHAR(10),""),IF(Q168&gt;Q167," * "&amp;$C168&amp;" For age "&amp;$O$6&amp;" "&amp;$O$7&amp;" is more than "&amp;$C167&amp;""&amp;CHAR(10),""),IF(R168&gt;R167," * "&amp;$C168&amp;" For age "&amp;$O$6&amp;" "&amp;$P$7&amp;" is more than "&amp;$C167&amp;""&amp;CHAR(10),""),IF(S168&gt;S167," * "&amp;$C168&amp;" For age "&amp;$Q$6&amp;" "&amp;$Q$7&amp;" is more than "&amp;$C167&amp;""&amp;CHAR(10),""),IF(T168&gt;T167," * "&amp;$C168&amp;" For age "&amp;$Q$6&amp;" "&amp;$R$7&amp;" is more than "&amp;$C167&amp;""&amp;CHAR(10),""),IF(U168&gt;U167," * "&amp;$C168&amp;" For age "&amp;$S$6&amp;" "&amp;$S$7&amp;" is more than "&amp;$C167&amp;""&amp;CHAR(10),""),IF(V168&gt;V167," * "&amp;$C168&amp;" For age "&amp;$S$6&amp;" "&amp;$T$7&amp;" is more than "&amp;$C167&amp;""&amp;CHAR(10),""),IF(W168&gt;W167," * "&amp;$C168&amp;" For age "&amp;$U$6&amp;" "&amp;$U$7&amp;" is more than "&amp;$C167&amp;""&amp;CHAR(10),""),IF(X168&gt;X167," * "&amp;$C168&amp;" For age "&amp;$U$6&amp;" "&amp;$V$7&amp;" is more than "&amp;$C167&amp;""&amp;CHAR(10),""),IF(Y168&gt;Y167," * "&amp;$C168&amp;" For age "&amp;$W$6&amp;" "&amp;$W$7&amp;" is more than "&amp;$C167&amp;""&amp;CHAR(10),""),IF(Z168&gt;Z167," * "&amp;$C168&amp;" For age "&amp;$W$6&amp;" "&amp;$X$7&amp;" is more than "&amp;$C167&amp;""&amp;CHAR(10),""),IF(AA168&gt;AA167," * "&amp;$C168&amp;" For age "&amp;$Y$6&amp;" "&amp;$Y$7&amp;" is more than "&amp;$C167&amp;""&amp;CHAR(10),""),IF(AB168&gt;AB167," * "&amp;$C168&amp;" For age "&amp;$Y$6&amp;" "&amp;$Z$7&amp;" is more than "&amp;$C167&amp;""&amp;CHAR(10),""),IF(AC168&gt;AC167," * "&amp;$C168&amp;" For age "&amp;$AA$6&amp;" "&amp;$AA$7&amp;" is more than "&amp;$C167&amp;""&amp;CHAR(10),""),IF(AD168&gt;AD167," * "&amp;$C168&amp;" For age "&amp;$AA$6&amp;" "&amp;$AB$7&amp;" is more than "&amp;$C167&amp;""&amp;CHAR(10),""))</f>
        <v/>
      </c>
      <c r="AK168" s="440"/>
    </row>
    <row r="169" spans="1:38" ht="37.15" customHeight="1" x14ac:dyDescent="0.45">
      <c r="A169" s="486"/>
      <c r="B169" s="473"/>
      <c r="C169" s="39" t="s">
        <v>842</v>
      </c>
      <c r="D169" s="35" t="s">
        <v>789</v>
      </c>
      <c r="E169" s="1"/>
      <c r="F169" s="1"/>
      <c r="G169" s="1"/>
      <c r="H169" s="1"/>
      <c r="I169" s="1"/>
      <c r="J169" s="1"/>
      <c r="K169" s="1"/>
      <c r="L169" s="1"/>
      <c r="M169" s="2"/>
      <c r="N169" s="2"/>
      <c r="O169" s="2"/>
      <c r="P169" s="2"/>
      <c r="Q169" s="2"/>
      <c r="R169" s="2"/>
      <c r="S169" s="2"/>
      <c r="T169" s="2"/>
      <c r="U169" s="2"/>
      <c r="V169" s="2"/>
      <c r="W169" s="2"/>
      <c r="X169" s="2"/>
      <c r="Y169" s="2"/>
      <c r="Z169" s="2"/>
      <c r="AA169" s="2"/>
      <c r="AB169" s="2"/>
      <c r="AC169" s="1"/>
      <c r="AD169" s="1"/>
      <c r="AE169" s="1"/>
      <c r="AF169" s="1"/>
      <c r="AG169" s="1"/>
      <c r="AH169" s="1"/>
      <c r="AI169" s="6">
        <f t="shared" si="120"/>
        <v>0</v>
      </c>
      <c r="AJ169" s="30" t="str">
        <f>CONCATENATE(IF(G169&gt;G166," * "&amp;$C169&amp;" For age "&amp;$E$6&amp;" "&amp;$E$7&amp;" is more than "&amp;$C166&amp;""&amp;CHAR(10),""),IF(H169&gt;H166," * "&amp;$C169&amp;" For age "&amp;$E$6&amp;" "&amp;$F$7&amp;" is more than "&amp;$C166&amp;""&amp;CHAR(10),""),IF(I169&gt;I166," * "&amp;$C169&amp;" For age "&amp;$G$6&amp;" "&amp;$G$7&amp;" is more than "&amp;$C166&amp;""&amp;CHAR(10),""),IF(J169&gt;J166," * "&amp;$C169&amp;" For age "&amp;$G$6&amp;" "&amp;$H$7&amp;" is more than "&amp;$C166&amp;""&amp;CHAR(10),""),IF(K169&gt;K166," * "&amp;$C169&amp;" For age "&amp;$I$6&amp;" "&amp;$I$7&amp;" is more than "&amp;$C166&amp;""&amp;CHAR(10),""),IF(L169&gt;L166," * "&amp;$C169&amp;" For age "&amp;$I$6&amp;" "&amp;$J$7&amp;" is more than "&amp;$C166&amp;""&amp;CHAR(10),""),IF(M169&gt;M166," * "&amp;$C169&amp;" For age "&amp;$K$6&amp;" "&amp;$K$7&amp;" is more than "&amp;$C166&amp;""&amp;CHAR(10),""),IF(N169&gt;N166," * "&amp;$C169&amp;" For age "&amp;$K$6&amp;" "&amp;$L$7&amp;" is more than "&amp;$C166&amp;""&amp;CHAR(10),""),IF(O169&gt;O166," * "&amp;$C169&amp;" For age "&amp;$M$6&amp;" "&amp;$M$7&amp;" is more than "&amp;$C166&amp;""&amp;CHAR(10),""),IF(P169&gt;P166," * "&amp;$C169&amp;" For age "&amp;$M$6&amp;" "&amp;$N$7&amp;" is more than "&amp;$C166&amp;""&amp;CHAR(10),""),IF(Q169&gt;Q166," * "&amp;$C169&amp;" For age "&amp;$O$6&amp;" "&amp;$O$7&amp;" is more than "&amp;$C166&amp;""&amp;CHAR(10),""),IF(R169&gt;R166," * "&amp;$C169&amp;" For age "&amp;$O$6&amp;" "&amp;$P$7&amp;" is more than "&amp;$C166&amp;""&amp;CHAR(10),""),IF(S169&gt;S166," * "&amp;$C169&amp;" For age "&amp;$Q$6&amp;" "&amp;$Q$7&amp;" is more than "&amp;$C166&amp;""&amp;CHAR(10),""),IF(T169&gt;T166," * "&amp;$C169&amp;" For age "&amp;$Q$6&amp;" "&amp;$R$7&amp;" is more than "&amp;$C166&amp;""&amp;CHAR(10),""),IF(U169&gt;U166," * "&amp;$C169&amp;" For age "&amp;$S$6&amp;" "&amp;$S$7&amp;" is more than "&amp;$C166&amp;""&amp;CHAR(10),""),IF(V169&gt;V166," * "&amp;$C169&amp;" For age "&amp;$S$6&amp;" "&amp;$T$7&amp;" is more than "&amp;$C166&amp;""&amp;CHAR(10),""),IF(W169&gt;W166," * "&amp;$C169&amp;" For age "&amp;$U$6&amp;" "&amp;$U$7&amp;" is more than "&amp;$C166&amp;""&amp;CHAR(10),""),IF(X169&gt;X166," * "&amp;$C169&amp;" For age "&amp;$U$6&amp;" "&amp;$V$7&amp;" is more than "&amp;$C166&amp;""&amp;CHAR(10),""),IF(Y169&gt;Y166," * "&amp;$C169&amp;" For age "&amp;$W$6&amp;" "&amp;$W$7&amp;" is more than "&amp;$C166&amp;""&amp;CHAR(10),""),IF(Z169&gt;Z166," * "&amp;$C169&amp;" For age "&amp;$W$6&amp;" "&amp;$X$7&amp;" is more than "&amp;$C166&amp;""&amp;CHAR(10),""),IF(AA169&gt;AA166," * "&amp;$C169&amp;" For age "&amp;$Y$6&amp;" "&amp;$Y$7&amp;" is more than "&amp;$C166&amp;""&amp;CHAR(10),""),IF(AB169&gt;AB166," * "&amp;$C169&amp;" For age "&amp;$Y$6&amp;" "&amp;$Z$7&amp;" is more than "&amp;$C166&amp;""&amp;CHAR(10),""),IF(AC169&gt;AC166," * "&amp;$C169&amp;" For age "&amp;$AA$6&amp;" "&amp;$AA$7&amp;" is more than "&amp;$C166&amp;""&amp;CHAR(10),""),IF(AD169&gt;AD166," * "&amp;$C169&amp;" For age "&amp;$AA$6&amp;" "&amp;$AB$7&amp;" is more than "&amp;$C166&amp;""&amp;CHAR(10),""))</f>
        <v/>
      </c>
      <c r="AK169" s="440"/>
    </row>
    <row r="170" spans="1:38" ht="37.15" customHeight="1" x14ac:dyDescent="0.45">
      <c r="A170" s="486"/>
      <c r="B170" s="473"/>
      <c r="C170" s="39" t="s">
        <v>843</v>
      </c>
      <c r="D170" s="35" t="s">
        <v>790</v>
      </c>
      <c r="E170" s="1"/>
      <c r="F170" s="1"/>
      <c r="G170" s="1"/>
      <c r="H170" s="1"/>
      <c r="I170" s="1"/>
      <c r="J170" s="1"/>
      <c r="K170" s="1"/>
      <c r="L170" s="1"/>
      <c r="M170" s="2"/>
      <c r="N170" s="2"/>
      <c r="O170" s="2"/>
      <c r="P170" s="2"/>
      <c r="Q170" s="2"/>
      <c r="R170" s="2"/>
      <c r="S170" s="2"/>
      <c r="T170" s="2"/>
      <c r="U170" s="2"/>
      <c r="V170" s="2"/>
      <c r="W170" s="2"/>
      <c r="X170" s="2"/>
      <c r="Y170" s="2"/>
      <c r="Z170" s="2"/>
      <c r="AA170" s="2"/>
      <c r="AB170" s="2"/>
      <c r="AC170" s="1"/>
      <c r="AD170" s="1"/>
      <c r="AE170" s="1"/>
      <c r="AF170" s="1"/>
      <c r="AG170" s="1"/>
      <c r="AH170" s="1"/>
      <c r="AI170" s="6">
        <f t="shared" si="120"/>
        <v>0</v>
      </c>
      <c r="AJ170" s="204" t="str">
        <f>CONCATENATE(IF(G170&gt;G169," * "&amp;$C170&amp;" For age "&amp;$E$6&amp;" "&amp;$E$7&amp;" is more than "&amp;$C169&amp;""&amp;CHAR(10),""),IF(H170&gt;H169," * "&amp;$C170&amp;" For age "&amp;$E$6&amp;" "&amp;$F$7&amp;" is more than "&amp;$C169&amp;""&amp;CHAR(10),""),IF(I170&gt;I169," * "&amp;$C170&amp;" For age "&amp;$G$6&amp;" "&amp;$G$7&amp;" is more than "&amp;$C169&amp;""&amp;CHAR(10),""),IF(J170&gt;J169," * "&amp;$C170&amp;" For age "&amp;$G$6&amp;" "&amp;$H$7&amp;" is more than "&amp;$C169&amp;""&amp;CHAR(10),""),IF(K170&gt;K169," * "&amp;$C170&amp;" For age "&amp;$I$6&amp;" "&amp;$I$7&amp;" is more than "&amp;$C169&amp;""&amp;CHAR(10),""),IF(L170&gt;L169," * "&amp;$C170&amp;" For age "&amp;$I$6&amp;" "&amp;$J$7&amp;" is more than "&amp;$C169&amp;""&amp;CHAR(10),""),IF(M170&gt;M169," * "&amp;$C170&amp;" For age "&amp;$K$6&amp;" "&amp;$K$7&amp;" is more than "&amp;$C169&amp;""&amp;CHAR(10),""),IF(N170&gt;N169," * "&amp;$C170&amp;" For age "&amp;$K$6&amp;" "&amp;$L$7&amp;" is more than "&amp;$C169&amp;""&amp;CHAR(10),""),IF(O170&gt;O169," * "&amp;$C170&amp;" For age "&amp;$M$6&amp;" "&amp;$M$7&amp;" is more than "&amp;$C169&amp;""&amp;CHAR(10),""),IF(P170&gt;P169," * "&amp;$C170&amp;" For age "&amp;$M$6&amp;" "&amp;$N$7&amp;" is more than "&amp;$C169&amp;""&amp;CHAR(10),""),IF(Q170&gt;Q169," * "&amp;$C170&amp;" For age "&amp;$O$6&amp;" "&amp;$O$7&amp;" is more than "&amp;$C169&amp;""&amp;CHAR(10),""),IF(R170&gt;R169," * "&amp;$C170&amp;" For age "&amp;$O$6&amp;" "&amp;$P$7&amp;" is more than "&amp;$C169&amp;""&amp;CHAR(10),""),IF(S170&gt;S169," * "&amp;$C170&amp;" For age "&amp;$Q$6&amp;" "&amp;$Q$7&amp;" is more than "&amp;$C169&amp;""&amp;CHAR(10),""),IF(T170&gt;T169," * "&amp;$C170&amp;" For age "&amp;$Q$6&amp;" "&amp;$R$7&amp;" is more than "&amp;$C169&amp;""&amp;CHAR(10),""),IF(U170&gt;U169," * "&amp;$C170&amp;" For age "&amp;$S$6&amp;" "&amp;$S$7&amp;" is more than "&amp;$C169&amp;""&amp;CHAR(10),""),IF(V170&gt;V169," * "&amp;$C170&amp;" For age "&amp;$S$6&amp;" "&amp;$T$7&amp;" is more than "&amp;$C169&amp;""&amp;CHAR(10),""),IF(W170&gt;W169," * "&amp;$C170&amp;" For age "&amp;$U$6&amp;" "&amp;$U$7&amp;" is more than "&amp;$C169&amp;""&amp;CHAR(10),""),IF(X170&gt;X169," * "&amp;$C170&amp;" For age "&amp;$U$6&amp;" "&amp;$V$7&amp;" is more than "&amp;$C169&amp;""&amp;CHAR(10),""),IF(Y170&gt;Y169," * "&amp;$C170&amp;" For age "&amp;$W$6&amp;" "&amp;$W$7&amp;" is more than "&amp;$C169&amp;""&amp;CHAR(10),""),IF(Z170&gt;Z169," * "&amp;$C170&amp;" For age "&amp;$W$6&amp;" "&amp;$X$7&amp;" is more than "&amp;$C169&amp;""&amp;CHAR(10),""),IF(AA170&gt;AA169," * "&amp;$C170&amp;" For age "&amp;$Y$6&amp;" "&amp;$Y$7&amp;" is more than "&amp;$C169&amp;""&amp;CHAR(10),""),IF(AB170&gt;AB169," * "&amp;$C170&amp;" For age "&amp;$Y$6&amp;" "&amp;$Z$7&amp;" is more than "&amp;$C169&amp;""&amp;CHAR(10),""),IF(AC170&gt;AC169," * "&amp;$C170&amp;" For age "&amp;$AA$6&amp;" "&amp;$AA$7&amp;" is more than "&amp;$C169&amp;""&amp;CHAR(10),""),IF(AD170&gt;AD169," * "&amp;$C170&amp;" For age "&amp;$AA$6&amp;" "&amp;$AB$7&amp;" is more than "&amp;$C169&amp;""&amp;CHAR(10),""))</f>
        <v/>
      </c>
      <c r="AK170" s="440"/>
    </row>
    <row r="171" spans="1:38" ht="37.15" customHeight="1" thickBot="1" x14ac:dyDescent="0.5">
      <c r="A171" s="486"/>
      <c r="B171" s="473"/>
      <c r="C171" s="39" t="s">
        <v>844</v>
      </c>
      <c r="D171" s="35" t="s">
        <v>791</v>
      </c>
      <c r="E171" s="1"/>
      <c r="F171" s="1"/>
      <c r="G171" s="1"/>
      <c r="H171" s="1"/>
      <c r="I171" s="1"/>
      <c r="J171" s="1"/>
      <c r="K171" s="1"/>
      <c r="L171" s="1"/>
      <c r="M171" s="28"/>
      <c r="N171" s="28"/>
      <c r="O171" s="28"/>
      <c r="P171" s="28"/>
      <c r="Q171" s="28"/>
      <c r="R171" s="28"/>
      <c r="S171" s="28"/>
      <c r="T171" s="28"/>
      <c r="U171" s="28"/>
      <c r="V171" s="28"/>
      <c r="W171" s="28"/>
      <c r="X171" s="28"/>
      <c r="Y171" s="28"/>
      <c r="Z171" s="28"/>
      <c r="AA171" s="28"/>
      <c r="AB171" s="28"/>
      <c r="AC171" s="27"/>
      <c r="AD171" s="27"/>
      <c r="AE171" s="27"/>
      <c r="AF171" s="27"/>
      <c r="AG171" s="27"/>
      <c r="AH171" s="27"/>
      <c r="AI171" s="29">
        <f t="shared" si="120"/>
        <v>0</v>
      </c>
      <c r="AJ171" s="30" t="str">
        <f>CONCATENATE(IF(G171&gt;G166," * "&amp;$C171&amp;" For age "&amp;$E$6&amp;" "&amp;$E$7&amp;" is more than "&amp;$C166&amp;""&amp;CHAR(10),""),IF(H171&gt;H166," * "&amp;$C171&amp;" For age "&amp;$E$6&amp;" "&amp;$F$7&amp;" is more than "&amp;$C166&amp;""&amp;CHAR(10),""),IF(I171&gt;I166," * "&amp;$C171&amp;" For age "&amp;$G$6&amp;" "&amp;$G$7&amp;" is more than "&amp;$C166&amp;""&amp;CHAR(10),""),IF(J171&gt;J166," * "&amp;$C171&amp;" For age "&amp;$G$6&amp;" "&amp;$H$7&amp;" is more than "&amp;$C166&amp;""&amp;CHAR(10),""),IF(K171&gt;K166," * "&amp;$C171&amp;" For age "&amp;$I$6&amp;" "&amp;$I$7&amp;" is more than "&amp;$C166&amp;""&amp;CHAR(10),""),IF(L171&gt;L166," * "&amp;$C171&amp;" For age "&amp;$I$6&amp;" "&amp;$J$7&amp;" is more than "&amp;$C166&amp;""&amp;CHAR(10),""),IF(M171&gt;M166," * "&amp;$C171&amp;" For age "&amp;$K$6&amp;" "&amp;$K$7&amp;" is more than "&amp;$C166&amp;""&amp;CHAR(10),""),IF(N171&gt;N166," * "&amp;$C171&amp;" For age "&amp;$K$6&amp;" "&amp;$L$7&amp;" is more than "&amp;$C166&amp;""&amp;CHAR(10),""),IF(O171&gt;O166," * "&amp;$C171&amp;" For age "&amp;$M$6&amp;" "&amp;$M$7&amp;" is more than "&amp;$C166&amp;""&amp;CHAR(10),""),IF(P171&gt;P166," * "&amp;$C171&amp;" For age "&amp;$M$6&amp;" "&amp;$N$7&amp;" is more than "&amp;$C166&amp;""&amp;CHAR(10),""),IF(Q171&gt;Q166," * "&amp;$C171&amp;" For age "&amp;$O$6&amp;" "&amp;$O$7&amp;" is more than "&amp;$C166&amp;""&amp;CHAR(10),""),IF(R171&gt;R166," * "&amp;$C171&amp;" For age "&amp;$O$6&amp;" "&amp;$P$7&amp;" is more than "&amp;$C166&amp;""&amp;CHAR(10),""),IF(S171&gt;S166," * "&amp;$C171&amp;" For age "&amp;$Q$6&amp;" "&amp;$Q$7&amp;" is more than "&amp;$C166&amp;""&amp;CHAR(10),""),IF(T171&gt;T166," * "&amp;$C171&amp;" For age "&amp;$Q$6&amp;" "&amp;$R$7&amp;" is more than "&amp;$C166&amp;""&amp;CHAR(10),""),IF(U171&gt;U166," * "&amp;$C171&amp;" For age "&amp;$S$6&amp;" "&amp;$S$7&amp;" is more than "&amp;$C166&amp;""&amp;CHAR(10),""),IF(V171&gt;V166," * "&amp;$C171&amp;" For age "&amp;$S$6&amp;" "&amp;$T$7&amp;" is more than "&amp;$C166&amp;""&amp;CHAR(10),""),IF(W171&gt;W166," * "&amp;$C171&amp;" For age "&amp;$U$6&amp;" "&amp;$U$7&amp;" is more than "&amp;$C166&amp;""&amp;CHAR(10),""),IF(X171&gt;X166," * "&amp;$C171&amp;" For age "&amp;$U$6&amp;" "&amp;$V$7&amp;" is more than "&amp;$C166&amp;""&amp;CHAR(10),""),IF(Y171&gt;Y166," * "&amp;$C171&amp;" For age "&amp;$W$6&amp;" "&amp;$W$7&amp;" is more than "&amp;$C166&amp;""&amp;CHAR(10),""),IF(Z171&gt;Z166," * "&amp;$C171&amp;" For age "&amp;$W$6&amp;" "&amp;$X$7&amp;" is more than "&amp;$C166&amp;""&amp;CHAR(10),""),IF(AA171&gt;AA166," * "&amp;$C171&amp;" For age "&amp;$Y$6&amp;" "&amp;$Y$7&amp;" is more than "&amp;$C166&amp;""&amp;CHAR(10),""),IF(AB171&gt;AB166," * "&amp;$C171&amp;" For age "&amp;$Y$6&amp;" "&amp;$Z$7&amp;" is more than "&amp;$C166&amp;""&amp;CHAR(10),""),IF(AC171&gt;AC166," * "&amp;$C171&amp;" For age "&amp;$AA$6&amp;" "&amp;$AA$7&amp;" is more than "&amp;$C166&amp;""&amp;CHAR(10),""),IF(AD171&gt;AD166," * "&amp;$C171&amp;" For age "&amp;$AA$6&amp;" "&amp;$AB$7&amp;" is more than "&amp;$C166&amp;""&amp;CHAR(10),""))</f>
        <v/>
      </c>
      <c r="AK171" s="440"/>
    </row>
    <row r="172" spans="1:38" ht="37.15" customHeight="1" thickBot="1" x14ac:dyDescent="0.5">
      <c r="A172" s="486"/>
      <c r="B172" s="473" t="s">
        <v>929</v>
      </c>
      <c r="C172" s="39" t="s">
        <v>508</v>
      </c>
      <c r="D172" s="35" t="s">
        <v>792</v>
      </c>
      <c r="E172" s="8"/>
      <c r="F172" s="8"/>
      <c r="G172" s="8"/>
      <c r="H172" s="8"/>
      <c r="I172" s="8"/>
      <c r="J172" s="8"/>
      <c r="K172" s="8"/>
      <c r="L172" s="8"/>
      <c r="M172" s="24"/>
      <c r="N172" s="24"/>
      <c r="O172" s="24"/>
      <c r="P172" s="24"/>
      <c r="Q172" s="24"/>
      <c r="R172" s="24"/>
      <c r="S172" s="24"/>
      <c r="T172" s="24"/>
      <c r="U172" s="24"/>
      <c r="V172" s="24"/>
      <c r="W172" s="24"/>
      <c r="X172" s="24"/>
      <c r="Y172" s="24"/>
      <c r="Z172" s="24"/>
      <c r="AA172" s="24"/>
      <c r="AB172" s="24"/>
      <c r="AC172" s="23"/>
      <c r="AD172" s="23"/>
      <c r="AE172" s="23"/>
      <c r="AF172" s="23"/>
      <c r="AG172" s="23"/>
      <c r="AH172" s="23"/>
      <c r="AI172" s="25">
        <f t="shared" si="120"/>
        <v>0</v>
      </c>
      <c r="AJ172" s="30" t="str">
        <f>CONCATENATE(IF((E172+E173+E174)&lt;&gt;E166," * "&amp;$C172&amp;" plus "&amp;$C173&amp;" plus "&amp;$C174&amp;" For age "&amp;$E$6&amp;" "&amp;$E$7&amp;" is more than "&amp;$C166&amp;""&amp;CHAR(10),""),IF((F172+F173+F174)&lt;&gt;F166," * "&amp;$C172&amp;" plus "&amp;$C173&amp;" plus "&amp;$C174&amp;" For age "&amp;$E$6&amp;" "&amp;$F$7&amp;" is more than "&amp;$C166&amp;""&amp;CHAR(10),""),IF((G172+G173+G174)&lt;&gt;G166," * "&amp;$C172&amp;" plus "&amp;$C173&amp;" plus "&amp;$C174&amp;" For age "&amp;$G$6&amp;" "&amp;$G$7&amp;" is more than "&amp;$C166&amp;""&amp;CHAR(10),""),IF((H172+H173+H174)&lt;&gt;H166," * "&amp;$C172&amp;" plus "&amp;$C173&amp;" plus "&amp;$C174&amp;" For age "&amp;$G$6&amp;" "&amp;$H$7&amp;" is more than "&amp;$C166&amp;""&amp;CHAR(10),""),IF((I172+I173+I174)&lt;&gt;I166," * "&amp;$C172&amp;" plus "&amp;$C173&amp;" plus "&amp;$C174&amp;" For age "&amp;$I$6&amp;" "&amp;$I$7&amp;" is more than "&amp;$C166&amp;""&amp;CHAR(10),""),IF((J172+J173+J174)&lt;&gt;J166," * "&amp;$C172&amp;" plus "&amp;$C173&amp;" plus "&amp;$C174&amp;" For age "&amp;$I$6&amp;" "&amp;$J$7&amp;" is more than "&amp;$C166&amp;""&amp;CHAR(10),""),IF((K172+K173+K174)&lt;&gt;K166," * "&amp;$C172&amp;" plus "&amp;$C173&amp;" plus "&amp;$C174&amp;" For age "&amp;$K$6&amp;" "&amp;$K$7&amp;" is more than "&amp;$C166&amp;""&amp;CHAR(10),""),IF((L172+L173+L174)&lt;&gt;L166," * "&amp;$C172&amp;" plus "&amp;$C173&amp;" plus "&amp;$C174&amp;" For age "&amp;$K$6&amp;" "&amp;$L$7&amp;" is more than "&amp;$C166&amp;""&amp;CHAR(10),""),IF((M172+M173+M174)&lt;&gt;M166," * "&amp;$C172&amp;" plus "&amp;$C173&amp;" plus "&amp;$C174&amp;" For age "&amp;$M$6&amp;" "&amp;$M$7&amp;" is more than "&amp;$C166&amp;""&amp;CHAR(10),""),IF((N172+N173+N174)&lt;&gt;N166," * "&amp;$C172&amp;" plus "&amp;$C173&amp;" plus "&amp;$C174&amp;" For age "&amp;$M$6&amp;" "&amp;$N$7&amp;" is more than "&amp;$C166&amp;""&amp;CHAR(10),""),IF((O172+O173+O174)&lt;&gt;O166," * "&amp;$C172&amp;" plus "&amp;$C173&amp;" plus "&amp;$C174&amp;" For age "&amp;$O$6&amp;" "&amp;$O$7&amp;" is more than "&amp;$C166&amp;""&amp;CHAR(10),""),IF((P172+P173+P174)&lt;&gt;P166," * "&amp;$C172&amp;" plus "&amp;$C173&amp;" plus "&amp;$C174&amp;" For age "&amp;$O$6&amp;" "&amp;$P$7&amp;" is more than "&amp;$C166&amp;""&amp;CHAR(10),""),IF((Q172+Q173+Q174)&lt;&gt;Q166," * "&amp;$C172&amp;" plus "&amp;$C173&amp;" plus "&amp;$C174&amp;" For age "&amp;$Q$6&amp;" "&amp;$Q$7&amp;" is more than "&amp;$C166&amp;""&amp;CHAR(10),""),IF((R172+R173+R174)&lt;&gt;R166," * "&amp;$C172&amp;" plus "&amp;$C173&amp;" plus "&amp;$C174&amp;" For age "&amp;$Q$6&amp;" "&amp;$R$7&amp;" is more than "&amp;$C166&amp;""&amp;CHAR(10),""),IF((S172+S173+S174)&lt;&gt;S166," * "&amp;$C172&amp;" plus "&amp;$C173&amp;" plus "&amp;$C174&amp;" For age "&amp;$S$6&amp;" "&amp;$S$7&amp;" is more than "&amp;$C166&amp;""&amp;CHAR(10),""),IF((T172+T173+T174)&lt;&gt;T166," * "&amp;$C172&amp;" plus "&amp;$C173&amp;" plus "&amp;$C174&amp;" For age "&amp;$S$6&amp;" "&amp;$T$7&amp;" is more than "&amp;$C166&amp;""&amp;CHAR(10),""),IF((U172+U173+U174)&lt;&gt;U166," * "&amp;$C172&amp;" plus "&amp;$C173&amp;" plus "&amp;$C174&amp;" For age "&amp;$U$6&amp;" "&amp;$U$7&amp;" is more than "&amp;$C166&amp;""&amp;CHAR(10),""),IF((V172+V173+V174)&lt;&gt;V166," * "&amp;$C172&amp;" plus "&amp;$C173&amp;" plus "&amp;$C174&amp;" For age "&amp;$U$6&amp;" "&amp;$V$7&amp;" is more than "&amp;$C166&amp;""&amp;CHAR(10),""),IF((W172+W173+W174)&lt;&gt;W166," * "&amp;$C172&amp;" plus "&amp;$C173&amp;" plus "&amp;$C174&amp;" For age "&amp;$W$6&amp;" "&amp;$W$7&amp;" is more than "&amp;$C166&amp;""&amp;CHAR(10),""),IF((X172+X173+X174)&lt;&gt;X166," * "&amp;$C172&amp;" plus "&amp;$C173&amp;" plus "&amp;$C174&amp;" For age "&amp;$W$6&amp;" "&amp;$X$7&amp;" is more than "&amp;$C166&amp;""&amp;CHAR(10),""),IF((Y172+Y173+Y174)&lt;&gt;Y166," * "&amp;$C172&amp;" plus "&amp;$C173&amp;" plus "&amp;$C174&amp;" For age "&amp;$Y$6&amp;" "&amp;$Y$7&amp;" is more than "&amp;$C166&amp;""&amp;CHAR(10),""),IF((Z172+Z173+Z174)&lt;&gt;Z166," * "&amp;$C172&amp;" plus "&amp;$C173&amp;" plus "&amp;$C174&amp;" For age "&amp;$Y$6&amp;" "&amp;$Z$7&amp;" is more than "&amp;$C166&amp;""&amp;CHAR(10),""),IF((AA172+AA173+AA174)&lt;&gt;AA166," * "&amp;$C172&amp;" plus "&amp;$C173&amp;" plus "&amp;$C174&amp;" For age "&amp;$AA$6&amp;" "&amp;$AA$7&amp;" is more than "&amp;$C166&amp;""&amp;CHAR(10),""),IF((AB172+AB173+AB174)&lt;&gt;AB166," * "&amp;$C172&amp;" plus "&amp;$C173&amp;" plus "&amp;$C174&amp;" For age "&amp;$AA$6&amp;" "&amp;$AB$7&amp;" is more than "&amp;$C166&amp;""&amp;CHAR(10),""))</f>
        <v/>
      </c>
      <c r="AK172" s="440"/>
    </row>
    <row r="173" spans="1:38" ht="37.15" customHeight="1" x14ac:dyDescent="0.45">
      <c r="A173" s="486"/>
      <c r="B173" s="473"/>
      <c r="C173" s="39" t="s">
        <v>509</v>
      </c>
      <c r="D173" s="35" t="s">
        <v>793</v>
      </c>
      <c r="E173" s="23"/>
      <c r="F173" s="23"/>
      <c r="G173" s="23"/>
      <c r="H173" s="23"/>
      <c r="I173" s="23"/>
      <c r="J173" s="23"/>
      <c r="K173" s="23"/>
      <c r="L173" s="23"/>
      <c r="M173" s="2"/>
      <c r="N173" s="2"/>
      <c r="O173" s="2"/>
      <c r="P173" s="2"/>
      <c r="Q173" s="2"/>
      <c r="R173" s="2"/>
      <c r="S173" s="2"/>
      <c r="T173" s="2"/>
      <c r="U173" s="2"/>
      <c r="V173" s="2"/>
      <c r="W173" s="2"/>
      <c r="X173" s="2"/>
      <c r="Y173" s="2"/>
      <c r="Z173" s="2"/>
      <c r="AA173" s="2"/>
      <c r="AB173" s="2"/>
      <c r="AC173" s="1"/>
      <c r="AD173" s="1"/>
      <c r="AE173" s="1"/>
      <c r="AF173" s="1"/>
      <c r="AG173" s="1"/>
      <c r="AH173" s="1"/>
      <c r="AI173" s="6">
        <f t="shared" si="120"/>
        <v>0</v>
      </c>
      <c r="AJ173" s="31"/>
      <c r="AK173" s="440"/>
    </row>
    <row r="174" spans="1:38" ht="37.15" customHeight="1" thickBot="1" x14ac:dyDescent="0.5">
      <c r="A174" s="487"/>
      <c r="B174" s="473"/>
      <c r="C174" s="39" t="s">
        <v>510</v>
      </c>
      <c r="D174" s="35" t="s">
        <v>794</v>
      </c>
      <c r="E174" s="1"/>
      <c r="F174" s="1"/>
      <c r="G174" s="1"/>
      <c r="H174" s="1"/>
      <c r="I174" s="1"/>
      <c r="J174" s="1"/>
      <c r="K174" s="1"/>
      <c r="L174" s="1"/>
      <c r="M174" s="9"/>
      <c r="N174" s="9"/>
      <c r="O174" s="9"/>
      <c r="P174" s="9"/>
      <c r="Q174" s="9"/>
      <c r="R174" s="9"/>
      <c r="S174" s="9"/>
      <c r="T174" s="9"/>
      <c r="U174" s="9"/>
      <c r="V174" s="9"/>
      <c r="W174" s="9"/>
      <c r="X174" s="9"/>
      <c r="Y174" s="9"/>
      <c r="Z174" s="9"/>
      <c r="AA174" s="9"/>
      <c r="AB174" s="9"/>
      <c r="AC174" s="8"/>
      <c r="AD174" s="8"/>
      <c r="AE174" s="8"/>
      <c r="AF174" s="8"/>
      <c r="AG174" s="8"/>
      <c r="AH174" s="8"/>
      <c r="AI174" s="10">
        <f t="shared" si="120"/>
        <v>0</v>
      </c>
      <c r="AJ174" s="31"/>
      <c r="AK174" s="440"/>
    </row>
    <row r="175" spans="1:38" ht="37.15" customHeight="1" x14ac:dyDescent="0.45">
      <c r="A175" s="485" t="s">
        <v>515</v>
      </c>
      <c r="B175" s="488" t="s">
        <v>930</v>
      </c>
      <c r="C175" s="5" t="s">
        <v>449</v>
      </c>
      <c r="D175" s="35" t="s">
        <v>795</v>
      </c>
      <c r="E175" s="1"/>
      <c r="F175" s="1"/>
      <c r="G175" s="1"/>
      <c r="H175" s="1"/>
      <c r="I175" s="1"/>
      <c r="J175" s="1"/>
      <c r="K175" s="1"/>
      <c r="L175" s="1"/>
      <c r="M175" s="21"/>
      <c r="N175" s="21"/>
      <c r="O175" s="21"/>
      <c r="P175" s="21"/>
      <c r="Q175" s="21"/>
      <c r="R175" s="21"/>
      <c r="S175" s="21"/>
      <c r="T175" s="21"/>
      <c r="U175" s="21"/>
      <c r="V175" s="21"/>
      <c r="W175" s="21"/>
      <c r="X175" s="21"/>
      <c r="Y175" s="21"/>
      <c r="Z175" s="21"/>
      <c r="AA175" s="21"/>
      <c r="AB175" s="21"/>
      <c r="AC175" s="20"/>
      <c r="AD175" s="20"/>
      <c r="AE175" s="20"/>
      <c r="AF175" s="20"/>
      <c r="AG175" s="20"/>
      <c r="AH175" s="20"/>
      <c r="AI175" s="22">
        <f t="shared" si="120"/>
        <v>0</v>
      </c>
      <c r="AJ175" s="31"/>
      <c r="AK175" s="440"/>
    </row>
    <row r="176" spans="1:38" ht="37.15" customHeight="1" x14ac:dyDescent="0.45">
      <c r="A176" s="486"/>
      <c r="B176" s="489"/>
      <c r="C176" s="5" t="s">
        <v>450</v>
      </c>
      <c r="D176" s="35" t="s">
        <v>796</v>
      </c>
      <c r="E176" s="1"/>
      <c r="F176" s="1"/>
      <c r="G176" s="1"/>
      <c r="H176" s="1"/>
      <c r="I176" s="1"/>
      <c r="J176" s="1"/>
      <c r="K176" s="1"/>
      <c r="L176" s="1"/>
      <c r="M176" s="2"/>
      <c r="N176" s="2"/>
      <c r="O176" s="2"/>
      <c r="P176" s="2"/>
      <c r="Q176" s="2"/>
      <c r="R176" s="2"/>
      <c r="S176" s="2"/>
      <c r="T176" s="2"/>
      <c r="U176" s="2"/>
      <c r="V176" s="2"/>
      <c r="W176" s="2"/>
      <c r="X176" s="2"/>
      <c r="Y176" s="2"/>
      <c r="Z176" s="2"/>
      <c r="AA176" s="2"/>
      <c r="AB176" s="2"/>
      <c r="AC176" s="1"/>
      <c r="AD176" s="1"/>
      <c r="AE176" s="1"/>
      <c r="AF176" s="1"/>
      <c r="AG176" s="1"/>
      <c r="AH176" s="1"/>
      <c r="AI176" s="6">
        <f t="shared" si="120"/>
        <v>0</v>
      </c>
      <c r="AJ176" s="31"/>
      <c r="AK176" s="440"/>
    </row>
    <row r="177" spans="1:37" ht="37.15" customHeight="1" x14ac:dyDescent="0.45">
      <c r="A177" s="486"/>
      <c r="B177" s="489"/>
      <c r="C177" s="5" t="s">
        <v>451</v>
      </c>
      <c r="D177" s="35" t="s">
        <v>797</v>
      </c>
      <c r="E177" s="1"/>
      <c r="F177" s="1"/>
      <c r="G177" s="1"/>
      <c r="H177" s="1"/>
      <c r="I177" s="1"/>
      <c r="J177" s="1"/>
      <c r="K177" s="1"/>
      <c r="L177" s="1"/>
      <c r="M177" s="2"/>
      <c r="N177" s="2"/>
      <c r="O177" s="2"/>
      <c r="P177" s="2"/>
      <c r="Q177" s="2"/>
      <c r="R177" s="2"/>
      <c r="S177" s="2"/>
      <c r="T177" s="2"/>
      <c r="U177" s="2"/>
      <c r="V177" s="2"/>
      <c r="W177" s="2"/>
      <c r="X177" s="2"/>
      <c r="Y177" s="2"/>
      <c r="Z177" s="2"/>
      <c r="AA177" s="2"/>
      <c r="AB177" s="2"/>
      <c r="AC177" s="1"/>
      <c r="AD177" s="1"/>
      <c r="AE177" s="1"/>
      <c r="AF177" s="1"/>
      <c r="AG177" s="1"/>
      <c r="AH177" s="1"/>
      <c r="AI177" s="6">
        <f t="shared" si="120"/>
        <v>0</v>
      </c>
      <c r="AJ177" s="31"/>
      <c r="AK177" s="440"/>
    </row>
    <row r="178" spans="1:37" ht="37.15" customHeight="1" x14ac:dyDescent="0.45">
      <c r="A178" s="486"/>
      <c r="B178" s="489"/>
      <c r="C178" s="5" t="s">
        <v>452</v>
      </c>
      <c r="D178" s="35" t="s">
        <v>798</v>
      </c>
      <c r="E178" s="1"/>
      <c r="F178" s="1"/>
      <c r="G178" s="1"/>
      <c r="H178" s="1"/>
      <c r="I178" s="1"/>
      <c r="J178" s="1"/>
      <c r="K178" s="1"/>
      <c r="L178" s="1"/>
      <c r="M178" s="2"/>
      <c r="N178" s="2"/>
      <c r="O178" s="2"/>
      <c r="P178" s="2"/>
      <c r="Q178" s="2"/>
      <c r="R178" s="2"/>
      <c r="S178" s="2"/>
      <c r="T178" s="2"/>
      <c r="U178" s="2"/>
      <c r="V178" s="2"/>
      <c r="W178" s="2"/>
      <c r="X178" s="2"/>
      <c r="Y178" s="2"/>
      <c r="Z178" s="2"/>
      <c r="AA178" s="2"/>
      <c r="AB178" s="2"/>
      <c r="AC178" s="1"/>
      <c r="AD178" s="1"/>
      <c r="AE178" s="1"/>
      <c r="AF178" s="1"/>
      <c r="AG178" s="1"/>
      <c r="AH178" s="1"/>
      <c r="AI178" s="6">
        <f t="shared" si="120"/>
        <v>0</v>
      </c>
      <c r="AJ178" s="31"/>
      <c r="AK178" s="440"/>
    </row>
    <row r="179" spans="1:37" ht="37.15" customHeight="1" x14ac:dyDescent="0.45">
      <c r="A179" s="486"/>
      <c r="B179" s="489"/>
      <c r="C179" s="5" t="s">
        <v>453</v>
      </c>
      <c r="D179" s="35" t="s">
        <v>799</v>
      </c>
      <c r="E179" s="1"/>
      <c r="F179" s="1"/>
      <c r="G179" s="1"/>
      <c r="H179" s="1"/>
      <c r="I179" s="1"/>
      <c r="J179" s="1"/>
      <c r="K179" s="1"/>
      <c r="L179" s="1"/>
      <c r="M179" s="2"/>
      <c r="N179" s="2"/>
      <c r="O179" s="2"/>
      <c r="P179" s="2"/>
      <c r="Q179" s="2"/>
      <c r="R179" s="2"/>
      <c r="S179" s="2"/>
      <c r="T179" s="2"/>
      <c r="U179" s="2"/>
      <c r="V179" s="2"/>
      <c r="W179" s="2"/>
      <c r="X179" s="2"/>
      <c r="Y179" s="2"/>
      <c r="Z179" s="2"/>
      <c r="AA179" s="2"/>
      <c r="AB179" s="2"/>
      <c r="AC179" s="1"/>
      <c r="AD179" s="1"/>
      <c r="AE179" s="1"/>
      <c r="AF179" s="1"/>
      <c r="AG179" s="1"/>
      <c r="AH179" s="1"/>
      <c r="AI179" s="6">
        <f t="shared" si="120"/>
        <v>0</v>
      </c>
      <c r="AJ179" s="31"/>
      <c r="AK179" s="440"/>
    </row>
    <row r="180" spans="1:37" ht="37.15" customHeight="1" thickBot="1" x14ac:dyDescent="0.5">
      <c r="A180" s="486"/>
      <c r="B180" s="489"/>
      <c r="C180" s="5" t="s">
        <v>454</v>
      </c>
      <c r="D180" s="35" t="s">
        <v>800</v>
      </c>
      <c r="E180" s="8"/>
      <c r="F180" s="8"/>
      <c r="G180" s="8"/>
      <c r="H180" s="8"/>
      <c r="I180" s="8"/>
      <c r="J180" s="8"/>
      <c r="K180" s="8"/>
      <c r="L180" s="8"/>
      <c r="M180" s="2"/>
      <c r="N180" s="2"/>
      <c r="O180" s="2"/>
      <c r="P180" s="2"/>
      <c r="Q180" s="2"/>
      <c r="R180" s="2"/>
      <c r="S180" s="2"/>
      <c r="T180" s="2"/>
      <c r="U180" s="2"/>
      <c r="V180" s="2"/>
      <c r="W180" s="2"/>
      <c r="X180" s="2"/>
      <c r="Y180" s="2"/>
      <c r="Z180" s="2"/>
      <c r="AA180" s="2"/>
      <c r="AB180" s="2"/>
      <c r="AC180" s="1"/>
      <c r="AD180" s="1"/>
      <c r="AE180" s="1"/>
      <c r="AF180" s="1"/>
      <c r="AG180" s="1"/>
      <c r="AH180" s="1"/>
      <c r="AI180" s="6">
        <f t="shared" si="120"/>
        <v>0</v>
      </c>
      <c r="AJ180" s="32"/>
      <c r="AK180" s="440"/>
    </row>
    <row r="181" spans="1:37" ht="37.15" customHeight="1" x14ac:dyDescent="0.45">
      <c r="A181" s="486"/>
      <c r="B181" s="489"/>
      <c r="C181" s="5" t="s">
        <v>455</v>
      </c>
      <c r="D181" s="35" t="s">
        <v>801</v>
      </c>
      <c r="M181" s="2"/>
      <c r="N181" s="2"/>
      <c r="O181" s="2"/>
      <c r="P181" s="2"/>
      <c r="Q181" s="2"/>
      <c r="R181" s="2"/>
      <c r="S181" s="2"/>
      <c r="T181" s="2"/>
      <c r="U181" s="2"/>
      <c r="V181" s="2"/>
      <c r="W181" s="2"/>
      <c r="X181" s="2"/>
      <c r="Y181" s="2"/>
      <c r="Z181" s="2"/>
      <c r="AA181" s="2"/>
      <c r="AB181" s="2"/>
      <c r="AC181" s="1"/>
      <c r="AD181" s="1"/>
      <c r="AE181" s="1"/>
      <c r="AF181" s="1"/>
      <c r="AG181" s="1"/>
      <c r="AH181" s="1"/>
      <c r="AI181" s="6">
        <f t="shared" si="120"/>
        <v>0</v>
      </c>
      <c r="AK181" s="440"/>
    </row>
    <row r="182" spans="1:37" ht="37.15" customHeight="1" x14ac:dyDescent="0.45">
      <c r="A182" s="486"/>
      <c r="B182" s="489"/>
      <c r="C182" s="5" t="s">
        <v>456</v>
      </c>
      <c r="D182" s="35" t="s">
        <v>802</v>
      </c>
      <c r="M182" s="2"/>
      <c r="N182" s="2"/>
      <c r="O182" s="2"/>
      <c r="P182" s="2"/>
      <c r="Q182" s="2"/>
      <c r="R182" s="2"/>
      <c r="S182" s="2"/>
      <c r="T182" s="2"/>
      <c r="U182" s="2"/>
      <c r="V182" s="2"/>
      <c r="W182" s="2"/>
      <c r="X182" s="2"/>
      <c r="Y182" s="2"/>
      <c r="Z182" s="2"/>
      <c r="AA182" s="2"/>
      <c r="AB182" s="2"/>
      <c r="AC182" s="1"/>
      <c r="AD182" s="1"/>
      <c r="AE182" s="1"/>
      <c r="AF182" s="1"/>
      <c r="AG182" s="1"/>
      <c r="AH182" s="1"/>
      <c r="AI182" s="6">
        <f t="shared" si="120"/>
        <v>0</v>
      </c>
      <c r="AK182" s="440"/>
    </row>
    <row r="183" spans="1:37" ht="37.15" customHeight="1" x14ac:dyDescent="0.45">
      <c r="A183" s="486"/>
      <c r="B183" s="489"/>
      <c r="C183" s="5" t="s">
        <v>457</v>
      </c>
      <c r="D183" s="35" t="s">
        <v>803</v>
      </c>
      <c r="M183" s="2"/>
      <c r="N183" s="2"/>
      <c r="O183" s="2"/>
      <c r="P183" s="2"/>
      <c r="Q183" s="2"/>
      <c r="R183" s="2"/>
      <c r="S183" s="2"/>
      <c r="T183" s="2"/>
      <c r="U183" s="2"/>
      <c r="V183" s="2"/>
      <c r="W183" s="2"/>
      <c r="X183" s="2"/>
      <c r="Y183" s="2"/>
      <c r="Z183" s="2"/>
      <c r="AA183" s="2"/>
      <c r="AB183" s="2"/>
      <c r="AC183" s="1"/>
      <c r="AD183" s="1"/>
      <c r="AE183" s="1"/>
      <c r="AF183" s="1"/>
      <c r="AG183" s="1"/>
      <c r="AH183" s="1"/>
      <c r="AI183" s="6">
        <f t="shared" si="120"/>
        <v>0</v>
      </c>
      <c r="AK183" s="440"/>
    </row>
    <row r="184" spans="1:37" ht="37.15" customHeight="1" x14ac:dyDescent="0.45">
      <c r="A184" s="486"/>
      <c r="B184" s="489"/>
      <c r="C184" s="5" t="s">
        <v>458</v>
      </c>
      <c r="D184" s="35" t="s">
        <v>804</v>
      </c>
      <c r="M184" s="2"/>
      <c r="N184" s="2"/>
      <c r="O184" s="2"/>
      <c r="P184" s="2"/>
      <c r="Q184" s="2"/>
      <c r="R184" s="2"/>
      <c r="S184" s="2"/>
      <c r="T184" s="2"/>
      <c r="U184" s="2"/>
      <c r="V184" s="2"/>
      <c r="W184" s="2"/>
      <c r="X184" s="2"/>
      <c r="Y184" s="2"/>
      <c r="Z184" s="2"/>
      <c r="AA184" s="2"/>
      <c r="AB184" s="2"/>
      <c r="AC184" s="1"/>
      <c r="AD184" s="1"/>
      <c r="AE184" s="1"/>
      <c r="AF184" s="1"/>
      <c r="AG184" s="1"/>
      <c r="AH184" s="1"/>
      <c r="AI184" s="6">
        <f t="shared" si="120"/>
        <v>0</v>
      </c>
      <c r="AK184" s="440"/>
    </row>
    <row r="185" spans="1:37" ht="37.15" customHeight="1" x14ac:dyDescent="0.45">
      <c r="A185" s="486"/>
      <c r="B185" s="489"/>
      <c r="C185" s="5" t="s">
        <v>34</v>
      </c>
      <c r="D185" s="35" t="s">
        <v>805</v>
      </c>
      <c r="M185" s="28"/>
      <c r="N185" s="28"/>
      <c r="O185" s="28"/>
      <c r="P185" s="28"/>
      <c r="Q185" s="28"/>
      <c r="R185" s="28"/>
      <c r="S185" s="28"/>
      <c r="T185" s="28"/>
      <c r="U185" s="28"/>
      <c r="V185" s="28"/>
      <c r="W185" s="28"/>
      <c r="X185" s="28"/>
      <c r="Y185" s="28"/>
      <c r="Z185" s="28"/>
      <c r="AA185" s="28"/>
      <c r="AB185" s="28"/>
      <c r="AC185" s="27"/>
      <c r="AD185" s="27"/>
      <c r="AE185" s="27"/>
      <c r="AF185" s="27"/>
      <c r="AG185" s="27"/>
      <c r="AH185" s="27"/>
      <c r="AI185" s="6">
        <f t="shared" si="120"/>
        <v>0</v>
      </c>
      <c r="AK185" s="440"/>
    </row>
    <row r="186" spans="1:37" ht="37.15" customHeight="1" thickBot="1" x14ac:dyDescent="0.5">
      <c r="A186" s="486"/>
      <c r="B186" s="491"/>
      <c r="C186" s="210" t="s">
        <v>858</v>
      </c>
      <c r="D186" s="35" t="s">
        <v>856</v>
      </c>
      <c r="M186" s="212">
        <f>SUM(M175:M185)</f>
        <v>0</v>
      </c>
      <c r="N186" s="212">
        <f t="shared" ref="N186" si="121">SUM(N175:N185)</f>
        <v>0</v>
      </c>
      <c r="O186" s="212">
        <f t="shared" ref="O186" si="122">SUM(O175:O185)</f>
        <v>0</v>
      </c>
      <c r="P186" s="212">
        <f t="shared" ref="P186" si="123">SUM(P175:P185)</f>
        <v>0</v>
      </c>
      <c r="Q186" s="212">
        <f t="shared" ref="Q186" si="124">SUM(Q175:Q185)</f>
        <v>0</v>
      </c>
      <c r="R186" s="212">
        <f t="shared" ref="R186" si="125">SUM(R175:R185)</f>
        <v>0</v>
      </c>
      <c r="S186" s="212">
        <f t="shared" ref="S186" si="126">SUM(S175:S185)</f>
        <v>0</v>
      </c>
      <c r="T186" s="212">
        <f t="shared" ref="T186" si="127">SUM(T175:T185)</f>
        <v>0</v>
      </c>
      <c r="U186" s="212">
        <f t="shared" ref="U186" si="128">SUM(U175:U185)</f>
        <v>0</v>
      </c>
      <c r="V186" s="212">
        <f t="shared" ref="V186" si="129">SUM(V175:V185)</f>
        <v>0</v>
      </c>
      <c r="W186" s="212">
        <f t="shared" ref="W186" si="130">SUM(W175:W185)</f>
        <v>0</v>
      </c>
      <c r="X186" s="212">
        <f t="shared" ref="X186" si="131">SUM(X175:X185)</f>
        <v>0</v>
      </c>
      <c r="Y186" s="212">
        <f t="shared" ref="Y186" si="132">SUM(Y175:Y185)</f>
        <v>0</v>
      </c>
      <c r="Z186" s="212">
        <f t="shared" ref="Z186" si="133">SUM(Z175:Z185)</f>
        <v>0</v>
      </c>
      <c r="AA186" s="212">
        <f t="shared" ref="AA186" si="134">SUM(AA175:AA185)</f>
        <v>0</v>
      </c>
      <c r="AB186" s="212">
        <f t="shared" ref="AB186" si="135">SUM(AB175:AB185)</f>
        <v>0</v>
      </c>
      <c r="AC186" s="209">
        <f t="shared" ref="AC186" si="136">SUM(AC175:AC185)</f>
        <v>0</v>
      </c>
      <c r="AD186" s="209">
        <f t="shared" ref="AD186" si="137">SUM(AD175:AD185)</f>
        <v>0</v>
      </c>
      <c r="AE186" s="209">
        <f t="shared" ref="AE186" si="138">SUM(AE175:AE185)</f>
        <v>0</v>
      </c>
      <c r="AF186" s="209">
        <f t="shared" ref="AF186" si="139">SUM(AF175:AF185)</f>
        <v>0</v>
      </c>
      <c r="AG186" s="209">
        <f t="shared" ref="AG186" si="140">SUM(AG175:AG185)</f>
        <v>0</v>
      </c>
      <c r="AH186" s="209">
        <f t="shared" ref="AH186" si="141">SUM(AH175:AH185)</f>
        <v>0</v>
      </c>
      <c r="AI186" s="29">
        <f t="shared" si="120"/>
        <v>0</v>
      </c>
      <c r="AJ186" t="str">
        <f>CONCATENATE(IF(G186&lt;&gt;G174," * "&amp;$C186&amp;" For age "&amp;$E$6&amp;" "&amp;$E$7&amp;" is not equal to "&amp;$C174&amp;""&amp;CHAR(10),""),IF(H186&lt;&gt;H174," * "&amp;$C186&amp;" For age "&amp;$E$6&amp;" "&amp;$F$7&amp;" is not equal to "&amp;$C174&amp;""&amp;CHAR(10),""),IF(I186&lt;&gt;I174," * "&amp;$C186&amp;" For age "&amp;$G$6&amp;" "&amp;$G$7&amp;" is not equal to "&amp;$C174&amp;""&amp;CHAR(10),""),IF(J186&lt;&gt;J174," * "&amp;$C186&amp;" For age "&amp;$G$6&amp;" "&amp;$H$7&amp;" is not equal to "&amp;$C174&amp;""&amp;CHAR(10),""),IF(K186&lt;&gt;K174," * "&amp;$C186&amp;" For age "&amp;$I$6&amp;" "&amp;$I$7&amp;" is not equal to "&amp;$C174&amp;""&amp;CHAR(10),""),IF(L186&lt;&gt;L174," * "&amp;$C186&amp;" For age "&amp;$I$6&amp;" "&amp;$J$7&amp;" is not equal to "&amp;$C174&amp;""&amp;CHAR(10),""),IF(M186&lt;&gt;M174," * "&amp;$C186&amp;" For age "&amp;$K$6&amp;" "&amp;$K$7&amp;" is not equal to "&amp;$C174&amp;""&amp;CHAR(10),""),IF(N186&lt;&gt;N174," * "&amp;$C186&amp;" For age "&amp;$K$6&amp;" "&amp;$L$7&amp;" is not equal to "&amp;$C174&amp;""&amp;CHAR(10),""),IF(O186&lt;&gt;O174," * "&amp;$C186&amp;" For age "&amp;$M$6&amp;" "&amp;$M$7&amp;" is not equal to "&amp;$C174&amp;""&amp;CHAR(10),""),IF(P186&lt;&gt;P174," * "&amp;$C186&amp;" For age "&amp;$M$6&amp;" "&amp;$N$7&amp;" is not equal to "&amp;$C174&amp;""&amp;CHAR(10),""),IF(Q186&lt;&gt;Q174," * "&amp;$C186&amp;" For age "&amp;$O$6&amp;" "&amp;$O$7&amp;" is not equal to "&amp;$C174&amp;""&amp;CHAR(10),""),IF(R186&lt;&gt;R174," * "&amp;$C186&amp;" For age "&amp;$O$6&amp;" "&amp;$P$7&amp;" is not equal to "&amp;$C174&amp;""&amp;CHAR(10),""),IF(S186&lt;&gt;S174," * "&amp;$C186&amp;" For age "&amp;$Q$6&amp;" "&amp;$Q$7&amp;" is not equal to "&amp;$C174&amp;""&amp;CHAR(10),""),IF(T186&lt;&gt;T174," * "&amp;$C186&amp;" For age "&amp;$Q$6&amp;" "&amp;$R$7&amp;" is not equal to "&amp;$C174&amp;""&amp;CHAR(10),""),IF(U186&lt;&gt;U174," * "&amp;$C186&amp;" For age "&amp;$S$6&amp;" "&amp;$S$7&amp;" is not equal to "&amp;$C174&amp;""&amp;CHAR(10),""),IF(V186&lt;&gt;V174," * "&amp;$C186&amp;" For age "&amp;$S$6&amp;" "&amp;$T$7&amp;" is not equal to "&amp;$C174&amp;""&amp;CHAR(10),""),IF(W186&lt;&gt;W174," * "&amp;$C186&amp;" For age "&amp;$U$6&amp;" "&amp;$U$7&amp;" is not equal to "&amp;$C174&amp;""&amp;CHAR(10),""),IF(X186&lt;&gt;X174," * "&amp;$C186&amp;" For age "&amp;$U$6&amp;" "&amp;$V$7&amp;" is not equal to "&amp;$C174&amp;""&amp;CHAR(10),""),IF(Y186&lt;&gt;Y174," * "&amp;$C186&amp;" For age "&amp;$W$6&amp;" "&amp;$W$7&amp;" is not equal to "&amp;$C174&amp;""&amp;CHAR(10),""),IF(Z186&lt;&gt;Z174," * "&amp;$C186&amp;" For age "&amp;$W$6&amp;" "&amp;$X$7&amp;" is not equal to "&amp;$C174&amp;""&amp;CHAR(10),""),IF(AA186&lt;&gt;AA174," * "&amp;$C186&amp;" For age "&amp;$Y$6&amp;" "&amp;$Y$7&amp;" is not equal to "&amp;$C174&amp;""&amp;CHAR(10),""),IF(AB186&lt;&gt;AB174," * "&amp;$C186&amp;" For age "&amp;$Y$6&amp;" "&amp;$Z$7&amp;" is not equal to "&amp;$C174&amp;""&amp;CHAR(10),""),IF(AC186&lt;&gt;AC174," * "&amp;$C186&amp;" For age "&amp;$AA$6&amp;" "&amp;$AA$7&amp;" is not equal to "&amp;$C174&amp;""&amp;CHAR(10),""),IF(AD186&lt;&gt;AD174," * "&amp;$C186&amp;" For age "&amp;$AA$6&amp;" "&amp;$AB$7&amp;" is not equal to "&amp;$C174&amp;""&amp;CHAR(10),""))</f>
        <v/>
      </c>
      <c r="AK186" s="440"/>
    </row>
    <row r="187" spans="1:37" ht="37.15" customHeight="1" thickBot="1" x14ac:dyDescent="0.5">
      <c r="A187" s="487"/>
      <c r="B187" s="40" t="s">
        <v>459</v>
      </c>
      <c r="C187" s="5" t="s">
        <v>845</v>
      </c>
      <c r="D187" s="35" t="s">
        <v>857</v>
      </c>
      <c r="E187" s="51"/>
      <c r="F187" s="51"/>
      <c r="G187" s="51"/>
      <c r="H187" s="51"/>
      <c r="I187" s="51"/>
      <c r="J187" s="51"/>
      <c r="K187" s="51"/>
      <c r="L187" s="51"/>
      <c r="M187" s="52"/>
      <c r="N187" s="52"/>
      <c r="O187" s="52"/>
      <c r="P187" s="52"/>
      <c r="Q187" s="52"/>
      <c r="R187" s="52"/>
      <c r="S187" s="52"/>
      <c r="T187" s="52"/>
      <c r="U187" s="52"/>
      <c r="V187" s="52"/>
      <c r="W187" s="52"/>
      <c r="X187" s="52"/>
      <c r="Y187" s="52"/>
      <c r="Z187" s="52"/>
      <c r="AA187" s="52"/>
      <c r="AB187" s="52"/>
      <c r="AC187" s="53"/>
      <c r="AD187" s="53"/>
      <c r="AE187" s="53"/>
      <c r="AF187" s="53"/>
      <c r="AG187" s="53"/>
      <c r="AH187" s="53"/>
      <c r="AI187" s="54">
        <f t="shared" si="120"/>
        <v>0</v>
      </c>
      <c r="AJ187" t="str">
        <f>CONCATENATE(IF(G187&gt;G166," * "&amp;$C187&amp;" For age "&amp;$E$6&amp;" "&amp;$E$7&amp;" is more than "&amp;$C166&amp;""&amp;CHAR(10),""),IF(H187&gt;H166," * "&amp;$C187&amp;" For age "&amp;$E$6&amp;" "&amp;$F$7&amp;" is more than "&amp;$C166&amp;""&amp;CHAR(10),""),IF(I187&gt;I166," * "&amp;$C187&amp;" For age "&amp;$G$6&amp;" "&amp;$G$7&amp;" is more than "&amp;$C166&amp;""&amp;CHAR(10),""),IF(J187&gt;J166," * "&amp;$C187&amp;" For age "&amp;$G$6&amp;" "&amp;$H$7&amp;" is more than "&amp;$C166&amp;""&amp;CHAR(10),""),IF(K187&gt;K166," * "&amp;$C187&amp;" For age "&amp;$I$6&amp;" "&amp;$I$7&amp;" is more than "&amp;$C166&amp;""&amp;CHAR(10),""),IF(L187&gt;L166," * "&amp;$C187&amp;" For age "&amp;$I$6&amp;" "&amp;$J$7&amp;" is more than "&amp;$C166&amp;""&amp;CHAR(10),""),IF(M187&gt;M166," * "&amp;$C187&amp;" For age "&amp;$K$6&amp;" "&amp;$K$7&amp;" is more than "&amp;$C166&amp;""&amp;CHAR(10),""),IF(N187&gt;N166," * "&amp;$C187&amp;" For age "&amp;$K$6&amp;" "&amp;$L$7&amp;" is more than "&amp;$C166&amp;""&amp;CHAR(10),""),IF(O187&gt;O166," * "&amp;$C187&amp;" For age "&amp;$M$6&amp;" "&amp;$M$7&amp;" is more than "&amp;$C166&amp;""&amp;CHAR(10),""),IF(P187&gt;P166," * "&amp;$C187&amp;" For age "&amp;$M$6&amp;" "&amp;$N$7&amp;" is more than "&amp;$C166&amp;""&amp;CHAR(10),""),IF(Q187&gt;Q166," * "&amp;$C187&amp;" For age "&amp;$O$6&amp;" "&amp;$O$7&amp;" is more than "&amp;$C166&amp;""&amp;CHAR(10),""),IF(R187&gt;R166," * "&amp;$C187&amp;" For age "&amp;$O$6&amp;" "&amp;$P$7&amp;" is more than "&amp;$C166&amp;""&amp;CHAR(10),""),IF(S187&gt;S166," * "&amp;$C187&amp;" For age "&amp;$Q$6&amp;" "&amp;$Q$7&amp;" is more than "&amp;$C166&amp;""&amp;CHAR(10),""),IF(T187&gt;T166," * "&amp;$C187&amp;" For age "&amp;$Q$6&amp;" "&amp;$R$7&amp;" is more than "&amp;$C166&amp;""&amp;CHAR(10),""),IF(U187&gt;U166," * "&amp;$C187&amp;" For age "&amp;$S$6&amp;" "&amp;$S$7&amp;" is more than "&amp;$C166&amp;""&amp;CHAR(10),""),IF(V187&gt;V166," * "&amp;$C187&amp;" For age "&amp;$S$6&amp;" "&amp;$T$7&amp;" is more than "&amp;$C166&amp;""&amp;CHAR(10),""),IF(W187&gt;W166," * "&amp;$C187&amp;" For age "&amp;$U$6&amp;" "&amp;$U$7&amp;" is more than "&amp;$C166&amp;""&amp;CHAR(10),""),IF(X187&gt;X166," * "&amp;$C187&amp;" For age "&amp;$U$6&amp;" "&amp;$V$7&amp;" is more than "&amp;$C166&amp;""&amp;CHAR(10),""),IF(Y187&gt;Y166," * "&amp;$C187&amp;" For age "&amp;$W$6&amp;" "&amp;$W$7&amp;" is more than "&amp;$C166&amp;""&amp;CHAR(10),""),IF(Z187&gt;Z166," * "&amp;$C187&amp;" For age "&amp;$W$6&amp;" "&amp;$X$7&amp;" is more than "&amp;$C166&amp;""&amp;CHAR(10),""),IF(AA187&gt;AA166," * "&amp;$C187&amp;" For age "&amp;$Y$6&amp;" "&amp;$Y$7&amp;" is more than "&amp;$C166&amp;""&amp;CHAR(10),""),IF(AB187&gt;AB166," * "&amp;$C187&amp;" For age "&amp;$Y$6&amp;" "&amp;$Z$7&amp;" is more than "&amp;$C166&amp;""&amp;CHAR(10),""),IF(AC187&gt;AC166," * "&amp;$C187&amp;" For age "&amp;$AA$6&amp;" "&amp;$AA$7&amp;" is more than "&amp;$C166&amp;""&amp;CHAR(10),""),IF(AD187&gt;AD166," * "&amp;$C187&amp;" For age "&amp;$AA$6&amp;" "&amp;$AB$7&amp;" is more than "&amp;$C166&amp;""&amp;CHAR(10),""))</f>
        <v/>
      </c>
      <c r="AK187" s="440"/>
    </row>
    <row r="188" spans="1:37" ht="37.15" customHeight="1" thickBot="1" x14ac:dyDescent="0.5">
      <c r="A188" s="485" t="s">
        <v>515</v>
      </c>
      <c r="B188" s="40" t="s">
        <v>460</v>
      </c>
      <c r="C188" s="5" t="s">
        <v>846</v>
      </c>
      <c r="D188" s="35" t="s">
        <v>860</v>
      </c>
      <c r="M188" s="46"/>
      <c r="N188" s="46"/>
      <c r="O188" s="46"/>
      <c r="P188" s="46"/>
      <c r="Q188" s="46"/>
      <c r="R188" s="46"/>
      <c r="S188" s="46"/>
      <c r="T188" s="46"/>
      <c r="U188" s="46"/>
      <c r="V188" s="46"/>
      <c r="W188" s="46"/>
      <c r="X188" s="46"/>
      <c r="Y188" s="46"/>
      <c r="Z188" s="46"/>
      <c r="AA188" s="46"/>
      <c r="AB188" s="46"/>
      <c r="AC188" s="47"/>
      <c r="AD188" s="47"/>
      <c r="AE188" s="47"/>
      <c r="AF188" s="47"/>
      <c r="AG188" s="47"/>
      <c r="AH188" s="47"/>
      <c r="AI188" s="48">
        <f t="shared" si="120"/>
        <v>0</v>
      </c>
      <c r="AJ188" t="str">
        <f>CONCATENATE(IF(G188&gt;G166," * "&amp;$C188&amp;" For age "&amp;$E$6&amp;" "&amp;$E$7&amp;" is more than "&amp;$C166&amp;""&amp;CHAR(10),""),IF(H188&gt;H166," * "&amp;$C188&amp;" For age "&amp;$E$6&amp;" "&amp;$F$7&amp;" is more than "&amp;$C166&amp;""&amp;CHAR(10),""),IF(I188&gt;I166," * "&amp;$C188&amp;" For age "&amp;$G$6&amp;" "&amp;$G$7&amp;" is more than "&amp;$C166&amp;""&amp;CHAR(10),""),IF(J188&gt;J166," * "&amp;$C188&amp;" For age "&amp;$G$6&amp;" "&amp;$H$7&amp;" is more than "&amp;$C166&amp;""&amp;CHAR(10),""),IF(K188&gt;K166," * "&amp;$C188&amp;" For age "&amp;$I$6&amp;" "&amp;$I$7&amp;" is more than "&amp;$C166&amp;""&amp;CHAR(10),""),IF(L188&gt;L166," * "&amp;$C188&amp;" For age "&amp;$I$6&amp;" "&amp;$J$7&amp;" is more than "&amp;$C166&amp;""&amp;CHAR(10),""),IF(M188&gt;M166," * "&amp;$C188&amp;" For age "&amp;$K$6&amp;" "&amp;$K$7&amp;" is more than "&amp;$C166&amp;""&amp;CHAR(10),""),IF(N188&gt;N166," * "&amp;$C188&amp;" For age "&amp;$K$6&amp;" "&amp;$L$7&amp;" is more than "&amp;$C166&amp;""&amp;CHAR(10),""),IF(O188&gt;O166," * "&amp;$C188&amp;" For age "&amp;$M$6&amp;" "&amp;$M$7&amp;" is more than "&amp;$C166&amp;""&amp;CHAR(10),""),IF(P188&gt;P166," * "&amp;$C188&amp;" For age "&amp;$M$6&amp;" "&amp;$N$7&amp;" is more than "&amp;$C166&amp;""&amp;CHAR(10),""),IF(Q188&gt;Q166," * "&amp;$C188&amp;" For age "&amp;$O$6&amp;" "&amp;$O$7&amp;" is more than "&amp;$C166&amp;""&amp;CHAR(10),""),IF(R188&gt;R166," * "&amp;$C188&amp;" For age "&amp;$O$6&amp;" "&amp;$P$7&amp;" is more than "&amp;$C166&amp;""&amp;CHAR(10),""),IF(S188&gt;S166," * "&amp;$C188&amp;" For age "&amp;$Q$6&amp;" "&amp;$Q$7&amp;" is more than "&amp;$C166&amp;""&amp;CHAR(10),""),IF(T188&gt;T166," * "&amp;$C188&amp;" For age "&amp;$Q$6&amp;" "&amp;$R$7&amp;" is more than "&amp;$C166&amp;""&amp;CHAR(10),""),IF(U188&gt;U166," * "&amp;$C188&amp;" For age "&amp;$S$6&amp;" "&amp;$S$7&amp;" is more than "&amp;$C166&amp;""&amp;CHAR(10),""),IF(V188&gt;V166," * "&amp;$C188&amp;" For age "&amp;$S$6&amp;" "&amp;$T$7&amp;" is more than "&amp;$C166&amp;""&amp;CHAR(10),""),IF(W188&gt;W166," * "&amp;$C188&amp;" For age "&amp;$U$6&amp;" "&amp;$U$7&amp;" is more than "&amp;$C166&amp;""&amp;CHAR(10),""),IF(X188&gt;X166," * "&amp;$C188&amp;" For age "&amp;$U$6&amp;" "&amp;$V$7&amp;" is more than "&amp;$C166&amp;""&amp;CHAR(10),""),IF(Y188&gt;Y166," * "&amp;$C188&amp;" For age "&amp;$W$6&amp;" "&amp;$W$7&amp;" is more than "&amp;$C166&amp;""&amp;CHAR(10),""),IF(Z188&gt;Z166," * "&amp;$C188&amp;" For age "&amp;$W$6&amp;" "&amp;$X$7&amp;" is more than "&amp;$C166&amp;""&amp;CHAR(10),""),IF(AA188&gt;AA166," * "&amp;$C188&amp;" For age "&amp;$Y$6&amp;" "&amp;$Y$7&amp;" is more than "&amp;$C166&amp;""&amp;CHAR(10),""),IF(AB188&gt;AB166," * "&amp;$C188&amp;" For age "&amp;$Y$6&amp;" "&amp;$Z$7&amp;" is more than "&amp;$C166&amp;""&amp;CHAR(10),""),IF(AC188&gt;AC166," * "&amp;$C188&amp;" For age "&amp;$AA$6&amp;" "&amp;$AA$7&amp;" is more than "&amp;$C166&amp;""&amp;CHAR(10),""),IF(AD188&gt;AD166," * "&amp;$C188&amp;" For age "&amp;$AA$6&amp;" "&amp;$AB$7&amp;" is more than "&amp;$C166&amp;""&amp;CHAR(10),""))</f>
        <v/>
      </c>
      <c r="AK188" s="440"/>
    </row>
    <row r="189" spans="1:37" ht="37.15" customHeight="1" x14ac:dyDescent="0.45">
      <c r="A189" s="486"/>
      <c r="B189" s="473" t="s">
        <v>924</v>
      </c>
      <c r="C189" s="5" t="s">
        <v>462</v>
      </c>
      <c r="D189" s="35" t="s">
        <v>861</v>
      </c>
      <c r="E189" s="42"/>
      <c r="F189" s="42"/>
      <c r="G189" s="42"/>
      <c r="H189" s="42"/>
      <c r="I189" s="42"/>
      <c r="J189" s="42"/>
      <c r="K189" s="42"/>
      <c r="L189" s="42"/>
      <c r="M189" s="24"/>
      <c r="N189" s="24"/>
      <c r="O189" s="24"/>
      <c r="P189" s="24"/>
      <c r="Q189" s="24"/>
      <c r="R189" s="24"/>
      <c r="S189" s="24"/>
      <c r="T189" s="24"/>
      <c r="U189" s="24"/>
      <c r="V189" s="24"/>
      <c r="W189" s="24"/>
      <c r="X189" s="24"/>
      <c r="Y189" s="24"/>
      <c r="Z189" s="24"/>
      <c r="AA189" s="24"/>
      <c r="AB189" s="24"/>
      <c r="AC189" s="23"/>
      <c r="AD189" s="23"/>
      <c r="AE189" s="23"/>
      <c r="AF189" s="23"/>
      <c r="AG189" s="23"/>
      <c r="AH189" s="23"/>
      <c r="AI189" s="25">
        <f t="shared" si="120"/>
        <v>0</v>
      </c>
      <c r="AJ189" t="str">
        <f>CONCATENATE(IF((E189+E190+E191)&lt;&gt;E166," * "&amp;$C189&amp;" plus "&amp;$C190&amp;" plus "&amp;$C191&amp;" For age "&amp;$E$6&amp;" "&amp;$E$7&amp;" should be equal to "&amp;$C166&amp;""&amp;CHAR(10),""),IF((F189+F190+F191)&lt;&gt;F166," * "&amp;$C189&amp;" plus "&amp;$C190&amp;" plus "&amp;$C191&amp;" For age "&amp;$E$6&amp;" "&amp;$F$7&amp;" should be equal to "&amp;$C166&amp;""&amp;CHAR(10),""),IF((G189+G190+G191)&lt;&gt;G166," * "&amp;$C189&amp;" plus "&amp;$C190&amp;" plus "&amp;$C191&amp;" For age "&amp;$G$6&amp;" "&amp;$G$7&amp;" should be equal to "&amp;$C166&amp;""&amp;CHAR(10),""),IF((H189+H190+H191)&lt;&gt;H166," * "&amp;$C189&amp;" plus "&amp;$C190&amp;" plus "&amp;$C191&amp;" For age "&amp;$G$6&amp;" "&amp;$H$7&amp;" should be equal to "&amp;$C166&amp;""&amp;CHAR(10),""),IF((I189+I190+I191)&lt;&gt;I166," * "&amp;$C189&amp;" plus "&amp;$C190&amp;" plus "&amp;$C191&amp;" For age "&amp;$I$6&amp;" "&amp;$I$7&amp;" should be equal to "&amp;$C166&amp;""&amp;CHAR(10),""),IF((J189+J190+J191)&lt;&gt;J166," * "&amp;$C189&amp;" plus "&amp;$C190&amp;" plus "&amp;$C191&amp;" For age "&amp;$I$6&amp;" "&amp;$J$7&amp;" should be equal to "&amp;$C166&amp;""&amp;CHAR(10),""),IF((K189+K190+K191)&lt;&gt;K166," * "&amp;$C189&amp;" plus "&amp;$C190&amp;" plus "&amp;$C191&amp;" For age "&amp;$K$6&amp;" "&amp;$K$7&amp;" should be equal to "&amp;$C166&amp;""&amp;CHAR(10),""),IF((L189+L190+L191)&lt;&gt;L166," * "&amp;$C189&amp;" plus "&amp;$C190&amp;" plus "&amp;$C191&amp;" For age "&amp;$K$6&amp;" "&amp;$L$7&amp;" should be equal to "&amp;$C166&amp;""&amp;CHAR(10),""),IF((M189+M190+M191)&lt;&gt;M166," * "&amp;$C189&amp;" plus "&amp;$C190&amp;" plus "&amp;$C191&amp;" For age "&amp;$M$6&amp;" "&amp;$M$7&amp;" should be equal to "&amp;$C166&amp;""&amp;CHAR(10),""),IF((N189+N190+N191)&lt;&gt;N166," * "&amp;$C189&amp;" plus "&amp;$C190&amp;" plus "&amp;$C191&amp;" For age "&amp;$M$6&amp;" "&amp;$N$7&amp;" should be equal to "&amp;$C166&amp;""&amp;CHAR(10),""),IF((O189+O190+O191)&lt;&gt;O166," * "&amp;$C189&amp;" plus "&amp;$C190&amp;" plus "&amp;$C191&amp;" For age "&amp;$O$6&amp;" "&amp;$O$7&amp;" should be equal to "&amp;$C166&amp;""&amp;CHAR(10),""),IF((P189+P190+P191)&lt;&gt;P166," * "&amp;$C189&amp;" plus "&amp;$C190&amp;" plus "&amp;$C191&amp;" For age "&amp;$O$6&amp;" "&amp;$P$7&amp;" should be equal to "&amp;$C166&amp;""&amp;CHAR(10),""),IF((Q189+Q190+Q191)&lt;&gt;Q166," * "&amp;$C189&amp;" plus "&amp;$C190&amp;" plus "&amp;$C191&amp;" For age "&amp;$Q$6&amp;" "&amp;$Q$7&amp;" should be equal to "&amp;$C166&amp;""&amp;CHAR(10),""),IF((R189+R190+R191)&lt;&gt;R166," * "&amp;$C189&amp;" plus "&amp;$C190&amp;" plus "&amp;$C191&amp;" For age "&amp;$Q$6&amp;" "&amp;$R$7&amp;" should be equal to "&amp;$C166&amp;""&amp;CHAR(10),""),IF((S189+S190+S191)&lt;&gt;S166," * "&amp;$C189&amp;" plus "&amp;$C190&amp;" plus "&amp;$C191&amp;" For age "&amp;$S$6&amp;" "&amp;$S$7&amp;" should be equal to "&amp;$C166&amp;""&amp;CHAR(10),""),IF((T189+T190+T191)&lt;&gt;T166," * "&amp;$C189&amp;" plus "&amp;$C190&amp;" plus "&amp;$C191&amp;" For age "&amp;$S$6&amp;" "&amp;$T$7&amp;" should be equal to "&amp;$C166&amp;""&amp;CHAR(10),""),IF((U189+U190+U191)&lt;&gt;U166," * "&amp;$C189&amp;" plus "&amp;$C190&amp;" plus "&amp;$C191&amp;" For age "&amp;$U$6&amp;" "&amp;$U$7&amp;" should be equal to "&amp;$C166&amp;""&amp;CHAR(10),""),IF((V189+V190+V191)&lt;&gt;V166," * "&amp;$C189&amp;" plus "&amp;$C190&amp;" plus "&amp;$C191&amp;" For age "&amp;$U$6&amp;" "&amp;$V$7&amp;" should be equal to "&amp;$C166&amp;""&amp;CHAR(10),""),IF((W189+W190+W191)&lt;&gt;W166," * "&amp;$C189&amp;" plus "&amp;$C190&amp;" plus "&amp;$C191&amp;" For age "&amp;$W$6&amp;" "&amp;$W$7&amp;" should be equal to "&amp;$C166&amp;""&amp;CHAR(10),""),IF((X189+X190+X191)&lt;&gt;X166," * "&amp;$C189&amp;" plus "&amp;$C190&amp;" plus "&amp;$C191&amp;" For age "&amp;$W$6&amp;" "&amp;$X$7&amp;" should be equal to "&amp;$C166&amp;""&amp;CHAR(10),""),IF((Y189+Y190+Y191)&lt;&gt;Y166," * "&amp;$C189&amp;" plus "&amp;$C190&amp;" plus "&amp;$C191&amp;" For age "&amp;$Y$6&amp;" "&amp;$Y$7&amp;" should be equal to "&amp;$C166&amp;""&amp;CHAR(10),""),IF((Z189+Z190+Z191)&lt;&gt;Z166," * "&amp;$C189&amp;" plus "&amp;$C190&amp;" plus "&amp;$C191&amp;" For age "&amp;$Y$6&amp;" "&amp;$Z$7&amp;" should be equal to "&amp;$C166&amp;""&amp;CHAR(10),""),IF((AA189+AA190+AA191)&lt;&gt;AA166," * "&amp;$C189&amp;" plus "&amp;$C190&amp;" plus "&amp;$C191&amp;" For age "&amp;$AA$6&amp;" "&amp;$AA$7&amp;" should be equal to "&amp;$C166&amp;""&amp;CHAR(10),""),IF((AB189+AB190+AB191)&lt;&gt;AB166," * "&amp;$C189&amp;" plus "&amp;$C190&amp;" plus "&amp;$C191&amp;" For age "&amp;$AA$6&amp;" "&amp;$AB$7&amp;" should be equal to "&amp;$C166&amp;""&amp;CHAR(10),""))</f>
        <v/>
      </c>
      <c r="AK189" s="440"/>
    </row>
    <row r="190" spans="1:37" ht="37.15" customHeight="1" x14ac:dyDescent="0.45">
      <c r="A190" s="486"/>
      <c r="B190" s="473"/>
      <c r="C190" s="5" t="s">
        <v>463</v>
      </c>
      <c r="D190" s="35" t="s">
        <v>862</v>
      </c>
      <c r="E190" s="17"/>
      <c r="F190" s="17"/>
      <c r="G190" s="17"/>
      <c r="H190" s="17"/>
      <c r="I190" s="17"/>
      <c r="J190" s="17"/>
      <c r="K190" s="17"/>
      <c r="L190" s="17"/>
      <c r="M190" s="2"/>
      <c r="N190" s="2"/>
      <c r="O190" s="2"/>
      <c r="P190" s="2"/>
      <c r="Q190" s="2"/>
      <c r="R190" s="2"/>
      <c r="S190" s="2"/>
      <c r="T190" s="2"/>
      <c r="U190" s="2"/>
      <c r="V190" s="2"/>
      <c r="W190" s="2"/>
      <c r="X190" s="2"/>
      <c r="Y190" s="2"/>
      <c r="Z190" s="2"/>
      <c r="AA190" s="2"/>
      <c r="AB190" s="2"/>
      <c r="AC190" s="1"/>
      <c r="AD190" s="1"/>
      <c r="AE190" s="1"/>
      <c r="AF190" s="1"/>
      <c r="AG190" s="1"/>
      <c r="AH190" s="1"/>
      <c r="AI190" s="6">
        <f t="shared" si="120"/>
        <v>0</v>
      </c>
      <c r="AK190" s="440"/>
    </row>
    <row r="191" spans="1:37" ht="37.15" customHeight="1" thickBot="1" x14ac:dyDescent="0.5">
      <c r="A191" s="486"/>
      <c r="B191" s="473"/>
      <c r="C191" s="5" t="s">
        <v>501</v>
      </c>
      <c r="D191" s="35" t="s">
        <v>863</v>
      </c>
      <c r="E191" s="43"/>
      <c r="F191" s="43"/>
      <c r="G191" s="43"/>
      <c r="H191" s="43"/>
      <c r="I191" s="43"/>
      <c r="J191" s="43"/>
      <c r="K191" s="43"/>
      <c r="L191" s="43"/>
      <c r="M191" s="9"/>
      <c r="N191" s="9"/>
      <c r="O191" s="9"/>
      <c r="P191" s="9"/>
      <c r="Q191" s="9"/>
      <c r="R191" s="9"/>
      <c r="S191" s="9"/>
      <c r="T191" s="9"/>
      <c r="U191" s="9"/>
      <c r="V191" s="9"/>
      <c r="W191" s="9"/>
      <c r="X191" s="9"/>
      <c r="Y191" s="9"/>
      <c r="Z191" s="9"/>
      <c r="AA191" s="9"/>
      <c r="AB191" s="9"/>
      <c r="AC191" s="8"/>
      <c r="AD191" s="8"/>
      <c r="AE191" s="8"/>
      <c r="AF191" s="8"/>
      <c r="AG191" s="8"/>
      <c r="AH191" s="8"/>
      <c r="AI191" s="10">
        <f t="shared" si="120"/>
        <v>0</v>
      </c>
      <c r="AK191" s="440"/>
    </row>
    <row r="192" spans="1:37" ht="37.15" customHeight="1" x14ac:dyDescent="0.45">
      <c r="A192" s="486"/>
      <c r="B192" s="488" t="s">
        <v>925</v>
      </c>
      <c r="C192" s="5" t="s">
        <v>27</v>
      </c>
      <c r="D192" s="35" t="s">
        <v>864</v>
      </c>
      <c r="E192" s="42"/>
      <c r="F192" s="42"/>
      <c r="G192" s="42"/>
      <c r="H192" s="42"/>
      <c r="I192" s="42"/>
      <c r="J192" s="42"/>
      <c r="K192" s="42"/>
      <c r="L192" s="42"/>
      <c r="M192" s="24"/>
      <c r="N192" s="24"/>
      <c r="O192" s="24"/>
      <c r="P192" s="24"/>
      <c r="Q192" s="24"/>
      <c r="R192" s="24"/>
      <c r="S192" s="24"/>
      <c r="T192" s="24"/>
      <c r="U192" s="24"/>
      <c r="V192" s="24"/>
      <c r="W192" s="24"/>
      <c r="X192" s="24"/>
      <c r="Y192" s="24"/>
      <c r="Z192" s="24"/>
      <c r="AA192" s="24"/>
      <c r="AB192" s="24"/>
      <c r="AC192" s="23"/>
      <c r="AD192" s="23"/>
      <c r="AE192" s="23"/>
      <c r="AF192" s="23"/>
      <c r="AG192" s="23"/>
      <c r="AH192" s="23"/>
      <c r="AI192" s="25">
        <f t="shared" si="120"/>
        <v>0</v>
      </c>
      <c r="AK192" s="440"/>
    </row>
    <row r="193" spans="1:38" ht="37.15" customHeight="1" x14ac:dyDescent="0.45">
      <c r="A193" s="486"/>
      <c r="B193" s="489"/>
      <c r="C193" s="5" t="s">
        <v>28</v>
      </c>
      <c r="D193" s="35" t="s">
        <v>865</v>
      </c>
      <c r="E193" s="17"/>
      <c r="F193" s="17"/>
      <c r="G193" s="17"/>
      <c r="H193" s="17"/>
      <c r="I193" s="17"/>
      <c r="J193" s="17"/>
      <c r="K193" s="17"/>
      <c r="L193" s="17"/>
      <c r="M193" s="2"/>
      <c r="N193" s="2"/>
      <c r="O193" s="2"/>
      <c r="P193" s="2"/>
      <c r="Q193" s="2"/>
      <c r="R193" s="2"/>
      <c r="S193" s="2"/>
      <c r="T193" s="2"/>
      <c r="U193" s="2"/>
      <c r="V193" s="2"/>
      <c r="W193" s="2"/>
      <c r="X193" s="2"/>
      <c r="Y193" s="2"/>
      <c r="Z193" s="2"/>
      <c r="AA193" s="2"/>
      <c r="AB193" s="2"/>
      <c r="AC193" s="1"/>
      <c r="AD193" s="1"/>
      <c r="AE193" s="1"/>
      <c r="AF193" s="1"/>
      <c r="AG193" s="1"/>
      <c r="AH193" s="1"/>
      <c r="AI193" s="6">
        <f t="shared" si="120"/>
        <v>0</v>
      </c>
      <c r="AK193" s="440"/>
    </row>
    <row r="194" spans="1:38" ht="37.15" customHeight="1" x14ac:dyDescent="0.45">
      <c r="A194" s="486"/>
      <c r="B194" s="489"/>
      <c r="C194" s="5" t="s">
        <v>29</v>
      </c>
      <c r="D194" s="35" t="s">
        <v>866</v>
      </c>
      <c r="E194" s="17"/>
      <c r="F194" s="17"/>
      <c r="G194" s="17"/>
      <c r="H194" s="17"/>
      <c r="I194" s="17"/>
      <c r="J194" s="17"/>
      <c r="K194" s="17"/>
      <c r="L194" s="17"/>
      <c r="M194" s="2"/>
      <c r="N194" s="2"/>
      <c r="O194" s="2"/>
      <c r="P194" s="2"/>
      <c r="Q194" s="2"/>
      <c r="R194" s="2"/>
      <c r="S194" s="2"/>
      <c r="T194" s="2"/>
      <c r="U194" s="2"/>
      <c r="V194" s="2"/>
      <c r="W194" s="2"/>
      <c r="X194" s="2"/>
      <c r="Y194" s="2"/>
      <c r="Z194" s="2"/>
      <c r="AA194" s="2"/>
      <c r="AB194" s="2"/>
      <c r="AC194" s="1"/>
      <c r="AD194" s="1"/>
      <c r="AE194" s="1"/>
      <c r="AF194" s="1"/>
      <c r="AG194" s="1"/>
      <c r="AH194" s="1"/>
      <c r="AI194" s="6">
        <f t="shared" si="120"/>
        <v>0</v>
      </c>
      <c r="AK194" s="440"/>
    </row>
    <row r="195" spans="1:38" ht="37.15" customHeight="1" x14ac:dyDescent="0.45">
      <c r="A195" s="486"/>
      <c r="B195" s="489"/>
      <c r="C195" s="5" t="s">
        <v>30</v>
      </c>
      <c r="D195" s="35" t="s">
        <v>867</v>
      </c>
      <c r="E195" s="17"/>
      <c r="F195" s="17"/>
      <c r="G195" s="17"/>
      <c r="H195" s="17"/>
      <c r="I195" s="17"/>
      <c r="J195" s="17"/>
      <c r="K195" s="17"/>
      <c r="L195" s="17"/>
      <c r="M195" s="2"/>
      <c r="N195" s="2"/>
      <c r="O195" s="2"/>
      <c r="P195" s="2"/>
      <c r="Q195" s="2"/>
      <c r="R195" s="2"/>
      <c r="S195" s="2"/>
      <c r="T195" s="2"/>
      <c r="U195" s="2"/>
      <c r="V195" s="2"/>
      <c r="W195" s="2"/>
      <c r="X195" s="2"/>
      <c r="Y195" s="2"/>
      <c r="Z195" s="2"/>
      <c r="AA195" s="2"/>
      <c r="AB195" s="2"/>
      <c r="AC195" s="1"/>
      <c r="AD195" s="1"/>
      <c r="AE195" s="1"/>
      <c r="AF195" s="1"/>
      <c r="AG195" s="1"/>
      <c r="AH195" s="1"/>
      <c r="AI195" s="6">
        <f t="shared" si="120"/>
        <v>0</v>
      </c>
      <c r="AK195" s="440"/>
    </row>
    <row r="196" spans="1:38" ht="37.15" customHeight="1" x14ac:dyDescent="0.45">
      <c r="A196" s="486"/>
      <c r="B196" s="489"/>
      <c r="C196" s="5" t="s">
        <v>31</v>
      </c>
      <c r="D196" s="35" t="s">
        <v>868</v>
      </c>
      <c r="E196" s="17"/>
      <c r="F196" s="17"/>
      <c r="G196" s="17"/>
      <c r="H196" s="17"/>
      <c r="I196" s="17"/>
      <c r="J196" s="17"/>
      <c r="K196" s="17"/>
      <c r="L196" s="17"/>
      <c r="M196" s="2"/>
      <c r="N196" s="2"/>
      <c r="O196" s="2"/>
      <c r="P196" s="2"/>
      <c r="Q196" s="2"/>
      <c r="R196" s="2"/>
      <c r="S196" s="2"/>
      <c r="T196" s="2"/>
      <c r="U196" s="2"/>
      <c r="V196" s="2"/>
      <c r="W196" s="2"/>
      <c r="X196" s="2"/>
      <c r="Y196" s="2"/>
      <c r="Z196" s="2"/>
      <c r="AA196" s="2"/>
      <c r="AB196" s="2"/>
      <c r="AC196" s="1"/>
      <c r="AD196" s="1"/>
      <c r="AE196" s="1"/>
      <c r="AF196" s="1"/>
      <c r="AG196" s="1"/>
      <c r="AH196" s="1"/>
      <c r="AI196" s="6">
        <f t="shared" si="120"/>
        <v>0</v>
      </c>
      <c r="AK196" s="440"/>
    </row>
    <row r="197" spans="1:38" ht="37.15" customHeight="1" x14ac:dyDescent="0.45">
      <c r="A197" s="486"/>
      <c r="B197" s="489"/>
      <c r="C197" s="5" t="s">
        <v>32</v>
      </c>
      <c r="D197" s="35" t="s">
        <v>869</v>
      </c>
      <c r="E197" s="17"/>
      <c r="F197" s="17"/>
      <c r="G197" s="17"/>
      <c r="H197" s="17"/>
      <c r="I197" s="17"/>
      <c r="J197" s="17"/>
      <c r="K197" s="17"/>
      <c r="L197" s="17"/>
      <c r="M197" s="2"/>
      <c r="N197" s="2"/>
      <c r="O197" s="2"/>
      <c r="P197" s="2"/>
      <c r="Q197" s="2"/>
      <c r="R197" s="2"/>
      <c r="S197" s="2"/>
      <c r="T197" s="2"/>
      <c r="U197" s="2"/>
      <c r="V197" s="2"/>
      <c r="W197" s="2"/>
      <c r="X197" s="2"/>
      <c r="Y197" s="2"/>
      <c r="Z197" s="2"/>
      <c r="AA197" s="2"/>
      <c r="AB197" s="2"/>
      <c r="AC197" s="1"/>
      <c r="AD197" s="1"/>
      <c r="AE197" s="1"/>
      <c r="AF197" s="1"/>
      <c r="AG197" s="1"/>
      <c r="AH197" s="1"/>
      <c r="AI197" s="6">
        <f t="shared" si="120"/>
        <v>0</v>
      </c>
      <c r="AK197" s="440"/>
    </row>
    <row r="198" spans="1:38" ht="37.15" customHeight="1" x14ac:dyDescent="0.45">
      <c r="A198" s="486"/>
      <c r="B198" s="489"/>
      <c r="C198" s="5" t="s">
        <v>33</v>
      </c>
      <c r="D198" s="35" t="s">
        <v>870</v>
      </c>
      <c r="E198" s="17"/>
      <c r="F198" s="17"/>
      <c r="G198" s="17"/>
      <c r="H198" s="17"/>
      <c r="I198" s="17"/>
      <c r="J198" s="17"/>
      <c r="K198" s="17"/>
      <c r="L198" s="17"/>
      <c r="M198" s="2"/>
      <c r="N198" s="2"/>
      <c r="O198" s="2"/>
      <c r="P198" s="2"/>
      <c r="Q198" s="2"/>
      <c r="R198" s="2"/>
      <c r="S198" s="2"/>
      <c r="T198" s="2"/>
      <c r="U198" s="2"/>
      <c r="V198" s="2"/>
      <c r="W198" s="2"/>
      <c r="X198" s="2"/>
      <c r="Y198" s="2"/>
      <c r="Z198" s="2"/>
      <c r="AA198" s="2"/>
      <c r="AB198" s="2"/>
      <c r="AC198" s="1"/>
      <c r="AD198" s="1"/>
      <c r="AE198" s="1"/>
      <c r="AF198" s="1"/>
      <c r="AG198" s="1"/>
      <c r="AH198" s="1"/>
      <c r="AI198" s="6">
        <f t="shared" si="120"/>
        <v>0</v>
      </c>
      <c r="AK198" s="440"/>
    </row>
    <row r="199" spans="1:38" ht="37.15" customHeight="1" thickBot="1" x14ac:dyDescent="0.5">
      <c r="A199" s="486"/>
      <c r="B199" s="489"/>
      <c r="C199" s="7" t="s">
        <v>34</v>
      </c>
      <c r="D199" s="35" t="s">
        <v>871</v>
      </c>
      <c r="E199" s="43"/>
      <c r="F199" s="43"/>
      <c r="G199" s="43"/>
      <c r="H199" s="43"/>
      <c r="I199" s="43"/>
      <c r="J199" s="43"/>
      <c r="K199" s="43"/>
      <c r="L199" s="43"/>
      <c r="M199" s="28"/>
      <c r="N199" s="28"/>
      <c r="O199" s="28"/>
      <c r="P199" s="28"/>
      <c r="Q199" s="28"/>
      <c r="R199" s="28"/>
      <c r="S199" s="28"/>
      <c r="T199" s="28"/>
      <c r="U199" s="28"/>
      <c r="V199" s="28"/>
      <c r="W199" s="28"/>
      <c r="X199" s="28"/>
      <c r="Y199" s="28"/>
      <c r="Z199" s="28"/>
      <c r="AA199" s="28"/>
      <c r="AB199" s="28"/>
      <c r="AC199" s="27"/>
      <c r="AD199" s="27"/>
      <c r="AE199" s="27"/>
      <c r="AF199" s="27"/>
      <c r="AG199" s="27"/>
      <c r="AH199" s="27"/>
      <c r="AI199" s="6">
        <f t="shared" si="120"/>
        <v>0</v>
      </c>
      <c r="AK199" s="440"/>
    </row>
    <row r="200" spans="1:38" ht="37.15" customHeight="1" thickBot="1" x14ac:dyDescent="0.5">
      <c r="A200" s="487"/>
      <c r="B200" s="490"/>
      <c r="C200" s="213" t="s">
        <v>859</v>
      </c>
      <c r="D200" s="35" t="s">
        <v>872</v>
      </c>
      <c r="E200" s="43"/>
      <c r="F200" s="43"/>
      <c r="G200" s="43"/>
      <c r="H200" s="43"/>
      <c r="I200" s="43"/>
      <c r="J200" s="43"/>
      <c r="K200" s="43"/>
      <c r="L200" s="43"/>
      <c r="M200" s="211">
        <f>SUM(M192:M199)</f>
        <v>0</v>
      </c>
      <c r="N200" s="211">
        <f t="shared" ref="N200" si="142">SUM(N192:N199)</f>
        <v>0</v>
      </c>
      <c r="O200" s="211">
        <f t="shared" ref="O200" si="143">SUM(O192:O199)</f>
        <v>0</v>
      </c>
      <c r="P200" s="211">
        <f t="shared" ref="P200" si="144">SUM(P192:P199)</f>
        <v>0</v>
      </c>
      <c r="Q200" s="211">
        <f t="shared" ref="Q200" si="145">SUM(Q192:Q199)</f>
        <v>0</v>
      </c>
      <c r="R200" s="211">
        <f t="shared" ref="R200" si="146">SUM(R192:R199)</f>
        <v>0</v>
      </c>
      <c r="S200" s="211">
        <f t="shared" ref="S200" si="147">SUM(S192:S199)</f>
        <v>0</v>
      </c>
      <c r="T200" s="211">
        <f t="shared" ref="T200" si="148">SUM(T192:T199)</f>
        <v>0</v>
      </c>
      <c r="U200" s="211">
        <f t="shared" ref="U200" si="149">SUM(U192:U199)</f>
        <v>0</v>
      </c>
      <c r="V200" s="211">
        <f t="shared" ref="V200" si="150">SUM(V192:V199)</f>
        <v>0</v>
      </c>
      <c r="W200" s="211">
        <f t="shared" ref="W200" si="151">SUM(W192:W199)</f>
        <v>0</v>
      </c>
      <c r="X200" s="211">
        <f t="shared" ref="X200" si="152">SUM(X192:X199)</f>
        <v>0</v>
      </c>
      <c r="Y200" s="211">
        <f t="shared" ref="Y200" si="153">SUM(Y192:Y199)</f>
        <v>0</v>
      </c>
      <c r="Z200" s="211">
        <f t="shared" ref="Z200" si="154">SUM(Z192:Z199)</f>
        <v>0</v>
      </c>
      <c r="AA200" s="211">
        <f t="shared" ref="AA200" si="155">SUM(AA192:AA199)</f>
        <v>0</v>
      </c>
      <c r="AB200" s="211">
        <f t="shared" ref="AB200" si="156">SUM(AB192:AB199)</f>
        <v>0</v>
      </c>
      <c r="AC200" s="8"/>
      <c r="AD200" s="8"/>
      <c r="AE200" s="8"/>
      <c r="AF200" s="8"/>
      <c r="AG200" s="8"/>
      <c r="AH200" s="8"/>
      <c r="AI200" s="10">
        <f t="shared" si="120"/>
        <v>0</v>
      </c>
      <c r="AJ200" t="str">
        <f>CONCATENATE(IF(G200&lt;&gt;G191," * "&amp;$C200&amp;" For age "&amp;$E$6&amp;" "&amp;$E$7&amp;" is not equal to  "&amp;$C191&amp;""&amp;CHAR(10),""),IF(H200&lt;&gt;H191," * "&amp;$C200&amp;" For age "&amp;$E$6&amp;" "&amp;$F$7&amp;" is not equal to  "&amp;$C191&amp;""&amp;CHAR(10),""),IF(I200&lt;&gt;I191," * "&amp;$C200&amp;" For age "&amp;$G$6&amp;" "&amp;$G$7&amp;" is not equal to  "&amp;$C191&amp;""&amp;CHAR(10),""),IF(J200&lt;&gt;J191," * "&amp;$C200&amp;" For age "&amp;$G$6&amp;" "&amp;$H$7&amp;" is not equal to  "&amp;$C191&amp;""&amp;CHAR(10),""),IF(K200&lt;&gt;K191," * "&amp;$C200&amp;" For age "&amp;$I$6&amp;" "&amp;$I$7&amp;" is not equal to  "&amp;$C191&amp;""&amp;CHAR(10),""),IF(L200&lt;&gt;L191," * "&amp;$C200&amp;" For age "&amp;$I$6&amp;" "&amp;$J$7&amp;" is not equal to  "&amp;$C191&amp;""&amp;CHAR(10),""),IF(M200&lt;&gt;M191," * "&amp;$C200&amp;" For age "&amp;$K$6&amp;" "&amp;$K$7&amp;" is not equal to  "&amp;$C191&amp;""&amp;CHAR(10),""),IF(N200&lt;&gt;N191," * "&amp;$C200&amp;" For age "&amp;$K$6&amp;" "&amp;$L$7&amp;" is not equal to  "&amp;$C191&amp;""&amp;CHAR(10),""),IF(O200&lt;&gt;O191," * "&amp;$C200&amp;" For age "&amp;$M$6&amp;" "&amp;$M$7&amp;" is not equal to  "&amp;$C191&amp;""&amp;CHAR(10),""),IF(P200&lt;&gt;P191," * "&amp;$C200&amp;" For age "&amp;$M$6&amp;" "&amp;$N$7&amp;" is not equal to  "&amp;$C191&amp;""&amp;CHAR(10),""),IF(Q200&lt;&gt;Q191," * "&amp;$C200&amp;" For age "&amp;$O$6&amp;" "&amp;$O$7&amp;" is not equal to  "&amp;$C191&amp;""&amp;CHAR(10),""),IF(R200&lt;&gt;R191," * "&amp;$C200&amp;" For age "&amp;$O$6&amp;" "&amp;$P$7&amp;" is not equal to  "&amp;$C191&amp;""&amp;CHAR(10),""),IF(S200&lt;&gt;S191," * "&amp;$C200&amp;" For age "&amp;$Q$6&amp;" "&amp;$Q$7&amp;" is not equal to  "&amp;$C191&amp;""&amp;CHAR(10),""),IF(T200&lt;&gt;T191," * "&amp;$C200&amp;" For age "&amp;$Q$6&amp;" "&amp;$R$7&amp;" is not equal to  "&amp;$C191&amp;""&amp;CHAR(10),""),IF(U200&lt;&gt;U191," * "&amp;$C200&amp;" For age "&amp;$S$6&amp;" "&amp;$S$7&amp;" is not equal to  "&amp;$C191&amp;""&amp;CHAR(10),""),IF(V200&lt;&gt;V191," * "&amp;$C200&amp;" For age "&amp;$S$6&amp;" "&amp;$T$7&amp;" is not equal to  "&amp;$C191&amp;""&amp;CHAR(10),""),IF(W200&lt;&gt;W191," * "&amp;$C200&amp;" For age "&amp;$U$6&amp;" "&amp;$U$7&amp;" is not equal to  "&amp;$C191&amp;""&amp;CHAR(10),""),IF(X200&lt;&gt;X191," * "&amp;$C200&amp;" For age "&amp;$U$6&amp;" "&amp;$V$7&amp;" is not equal to  "&amp;$C191&amp;""&amp;CHAR(10),""),IF(Y200&lt;&gt;Y191," * "&amp;$C200&amp;" For age "&amp;$W$6&amp;" "&amp;$W$7&amp;" is not equal to  "&amp;$C191&amp;""&amp;CHAR(10),""),IF(Z200&lt;&gt;Z191," * "&amp;$C200&amp;" For age "&amp;$W$6&amp;" "&amp;$X$7&amp;" is not equal to  "&amp;$C191&amp;""&amp;CHAR(10),""),IF(AA200&lt;&gt;AA191," * "&amp;$C200&amp;" For age "&amp;$Y$6&amp;" "&amp;$Y$7&amp;" is not equal to  "&amp;$C191&amp;""&amp;CHAR(10),""),IF(AB200&lt;&gt;AB191," * "&amp;$C200&amp;" For age "&amp;$Y$6&amp;" "&amp;$Z$7&amp;" is not equal to  "&amp;$C191&amp;""&amp;CHAR(10),""),IF(AC200&lt;&gt;AC191," * "&amp;$C200&amp;" For age "&amp;$AA$6&amp;" "&amp;$AA$7&amp;" is not equal to  "&amp;$C191&amp;""&amp;CHAR(10),""),IF(AD200&lt;&gt;AD191," * "&amp;$C200&amp;" For age "&amp;$AA$6&amp;" "&amp;$AB$7&amp;" is not equal to  "&amp;$C191&amp;""&amp;CHAR(10),""))</f>
        <v/>
      </c>
      <c r="AK200" s="441"/>
    </row>
    <row r="201" spans="1:38" ht="37.15" customHeight="1" thickBot="1" x14ac:dyDescent="0.5">
      <c r="B201" s="101" t="s">
        <v>847</v>
      </c>
      <c r="C201" s="102"/>
      <c r="D201" s="476"/>
      <c r="E201" s="476"/>
      <c r="F201" s="476"/>
      <c r="G201" s="476"/>
      <c r="H201" s="476"/>
      <c r="I201" s="476"/>
      <c r="J201" s="476"/>
      <c r="K201" s="476"/>
      <c r="L201" s="476"/>
      <c r="M201" s="476"/>
      <c r="N201" s="476"/>
      <c r="O201" s="476"/>
      <c r="P201" s="477"/>
      <c r="Q201" s="478"/>
      <c r="R201" s="478"/>
      <c r="S201" s="478"/>
      <c r="T201" s="102"/>
      <c r="U201" s="102"/>
      <c r="V201" s="102"/>
      <c r="W201" s="102"/>
      <c r="X201" s="102"/>
      <c r="Y201" s="102"/>
      <c r="Z201" s="102"/>
      <c r="AA201" s="102"/>
      <c r="AB201" s="102"/>
      <c r="AC201" s="102"/>
      <c r="AD201" s="102"/>
      <c r="AE201" s="102"/>
      <c r="AF201" s="102"/>
      <c r="AG201" s="102"/>
      <c r="AH201" s="102"/>
      <c r="AI201" s="102"/>
      <c r="AJ201" s="102"/>
      <c r="AK201" s="102"/>
      <c r="AL201" s="98">
        <f>AL41-(30*12)</f>
        <v>-360</v>
      </c>
    </row>
    <row r="202" spans="1:38" x14ac:dyDescent="0.45">
      <c r="B202" s="494" t="str">
        <f>CONCATENATE(AK165,AK126,AK87,AK48,AK8)</f>
        <v/>
      </c>
      <c r="C202" s="495"/>
      <c r="D202" s="495"/>
      <c r="E202" s="495"/>
      <c r="F202" s="495"/>
      <c r="G202" s="495"/>
      <c r="H202" s="495"/>
      <c r="I202" s="495"/>
      <c r="J202" s="495"/>
      <c r="K202" s="495"/>
      <c r="L202" s="495"/>
      <c r="M202" s="495"/>
      <c r="N202" s="495"/>
      <c r="O202" s="495"/>
      <c r="P202" s="495"/>
      <c r="Q202" s="495"/>
      <c r="R202" s="495"/>
      <c r="S202" s="495"/>
      <c r="T202" s="495"/>
      <c r="U202" s="495"/>
      <c r="V202" s="495"/>
      <c r="W202" s="495"/>
      <c r="X202" s="495"/>
      <c r="Y202" s="495"/>
      <c r="Z202" s="495"/>
      <c r="AA202" s="495"/>
      <c r="AB202" s="495"/>
      <c r="AC202" s="495"/>
      <c r="AD202" s="495"/>
      <c r="AE202" s="495"/>
      <c r="AF202" s="495"/>
      <c r="AG202" s="495"/>
      <c r="AH202" s="495"/>
      <c r="AI202" s="496"/>
    </row>
    <row r="203" spans="1:38" x14ac:dyDescent="0.45">
      <c r="B203" s="497"/>
      <c r="C203" s="498"/>
      <c r="D203" s="498"/>
      <c r="E203" s="498"/>
      <c r="F203" s="498"/>
      <c r="G203" s="498"/>
      <c r="H203" s="498"/>
      <c r="I203" s="498"/>
      <c r="J203" s="498"/>
      <c r="K203" s="498"/>
      <c r="L203" s="498"/>
      <c r="M203" s="498"/>
      <c r="N203" s="498"/>
      <c r="O203" s="498"/>
      <c r="P203" s="498"/>
      <c r="Q203" s="498"/>
      <c r="R203" s="498"/>
      <c r="S203" s="498"/>
      <c r="T203" s="498"/>
      <c r="U203" s="498"/>
      <c r="V203" s="498"/>
      <c r="W203" s="498"/>
      <c r="X203" s="498"/>
      <c r="Y203" s="498"/>
      <c r="Z203" s="498"/>
      <c r="AA203" s="498"/>
      <c r="AB203" s="498"/>
      <c r="AC203" s="498"/>
      <c r="AD203" s="498"/>
      <c r="AE203" s="498"/>
      <c r="AF203" s="498"/>
      <c r="AG203" s="498"/>
      <c r="AH203" s="498"/>
      <c r="AI203" s="499"/>
    </row>
    <row r="204" spans="1:38" x14ac:dyDescent="0.45">
      <c r="B204" s="497"/>
      <c r="C204" s="498"/>
      <c r="D204" s="498"/>
      <c r="E204" s="498"/>
      <c r="F204" s="498"/>
      <c r="G204" s="498"/>
      <c r="H204" s="498"/>
      <c r="I204" s="498"/>
      <c r="J204" s="498"/>
      <c r="K204" s="498"/>
      <c r="L204" s="498"/>
      <c r="M204" s="498"/>
      <c r="N204" s="498"/>
      <c r="O204" s="498"/>
      <c r="P204" s="498"/>
      <c r="Q204" s="498"/>
      <c r="R204" s="498"/>
      <c r="S204" s="498"/>
      <c r="T204" s="498"/>
      <c r="U204" s="498"/>
      <c r="V204" s="498"/>
      <c r="W204" s="498"/>
      <c r="X204" s="498"/>
      <c r="Y204" s="498"/>
      <c r="Z204" s="498"/>
      <c r="AA204" s="498"/>
      <c r="AB204" s="498"/>
      <c r="AC204" s="498"/>
      <c r="AD204" s="498"/>
      <c r="AE204" s="498"/>
      <c r="AF204" s="498"/>
      <c r="AG204" s="498"/>
      <c r="AH204" s="498"/>
      <c r="AI204" s="499"/>
    </row>
    <row r="205" spans="1:38" x14ac:dyDescent="0.45">
      <c r="B205" s="497"/>
      <c r="C205" s="498"/>
      <c r="D205" s="498"/>
      <c r="E205" s="498"/>
      <c r="F205" s="498"/>
      <c r="G205" s="498"/>
      <c r="H205" s="498"/>
      <c r="I205" s="498"/>
      <c r="J205" s="498"/>
      <c r="K205" s="498"/>
      <c r="L205" s="498"/>
      <c r="M205" s="498"/>
      <c r="N205" s="498"/>
      <c r="O205" s="498"/>
      <c r="P205" s="498"/>
      <c r="Q205" s="498"/>
      <c r="R205" s="498"/>
      <c r="S205" s="498"/>
      <c r="T205" s="498"/>
      <c r="U205" s="498"/>
      <c r="V205" s="498"/>
      <c r="W205" s="498"/>
      <c r="X205" s="498"/>
      <c r="Y205" s="498"/>
      <c r="Z205" s="498"/>
      <c r="AA205" s="498"/>
      <c r="AB205" s="498"/>
      <c r="AC205" s="498"/>
      <c r="AD205" s="498"/>
      <c r="AE205" s="498"/>
      <c r="AF205" s="498"/>
      <c r="AG205" s="498"/>
      <c r="AH205" s="498"/>
      <c r="AI205" s="499"/>
    </row>
    <row r="206" spans="1:38" x14ac:dyDescent="0.45">
      <c r="B206" s="497"/>
      <c r="C206" s="498"/>
      <c r="D206" s="498"/>
      <c r="E206" s="498"/>
      <c r="F206" s="498"/>
      <c r="G206" s="498"/>
      <c r="H206" s="498"/>
      <c r="I206" s="498"/>
      <c r="J206" s="498"/>
      <c r="K206" s="498"/>
      <c r="L206" s="498"/>
      <c r="M206" s="498"/>
      <c r="N206" s="498"/>
      <c r="O206" s="498"/>
      <c r="P206" s="498"/>
      <c r="Q206" s="498"/>
      <c r="R206" s="498"/>
      <c r="S206" s="498"/>
      <c r="T206" s="498"/>
      <c r="U206" s="498"/>
      <c r="V206" s="498"/>
      <c r="W206" s="498"/>
      <c r="X206" s="498"/>
      <c r="Y206" s="498"/>
      <c r="Z206" s="498"/>
      <c r="AA206" s="498"/>
      <c r="AB206" s="498"/>
      <c r="AC206" s="498"/>
      <c r="AD206" s="498"/>
      <c r="AE206" s="498"/>
      <c r="AF206" s="498"/>
      <c r="AG206" s="498"/>
      <c r="AH206" s="498"/>
      <c r="AI206" s="499"/>
    </row>
    <row r="207" spans="1:38" x14ac:dyDescent="0.45">
      <c r="B207" s="497"/>
      <c r="C207" s="498"/>
      <c r="D207" s="498"/>
      <c r="E207" s="498"/>
      <c r="F207" s="498"/>
      <c r="G207" s="498"/>
      <c r="H207" s="498"/>
      <c r="I207" s="498"/>
      <c r="J207" s="498"/>
      <c r="K207" s="498"/>
      <c r="L207" s="498"/>
      <c r="M207" s="498"/>
      <c r="N207" s="498"/>
      <c r="O207" s="498"/>
      <c r="P207" s="498"/>
      <c r="Q207" s="498"/>
      <c r="R207" s="498"/>
      <c r="S207" s="498"/>
      <c r="T207" s="498"/>
      <c r="U207" s="498"/>
      <c r="V207" s="498"/>
      <c r="W207" s="498"/>
      <c r="X207" s="498"/>
      <c r="Y207" s="498"/>
      <c r="Z207" s="498"/>
      <c r="AA207" s="498"/>
      <c r="AB207" s="498"/>
      <c r="AC207" s="498"/>
      <c r="AD207" s="498"/>
      <c r="AE207" s="498"/>
      <c r="AF207" s="498"/>
      <c r="AG207" s="498"/>
      <c r="AH207" s="498"/>
      <c r="AI207" s="499"/>
    </row>
    <row r="208" spans="1:38" x14ac:dyDescent="0.45">
      <c r="B208" s="497"/>
      <c r="C208" s="498"/>
      <c r="D208" s="498"/>
      <c r="E208" s="498"/>
      <c r="F208" s="498"/>
      <c r="G208" s="498"/>
      <c r="H208" s="498"/>
      <c r="I208" s="498"/>
      <c r="J208" s="498"/>
      <c r="K208" s="498"/>
      <c r="L208" s="498"/>
      <c r="M208" s="498"/>
      <c r="N208" s="498"/>
      <c r="O208" s="498"/>
      <c r="P208" s="498"/>
      <c r="Q208" s="498"/>
      <c r="R208" s="498"/>
      <c r="S208" s="498"/>
      <c r="T208" s="498"/>
      <c r="U208" s="498"/>
      <c r="V208" s="498"/>
      <c r="W208" s="498"/>
      <c r="X208" s="498"/>
      <c r="Y208" s="498"/>
      <c r="Z208" s="498"/>
      <c r="AA208" s="498"/>
      <c r="AB208" s="498"/>
      <c r="AC208" s="498"/>
      <c r="AD208" s="498"/>
      <c r="AE208" s="498"/>
      <c r="AF208" s="498"/>
      <c r="AG208" s="498"/>
      <c r="AH208" s="498"/>
      <c r="AI208" s="499"/>
    </row>
    <row r="209" spans="2:35" x14ac:dyDescent="0.45">
      <c r="B209" s="497"/>
      <c r="C209" s="498"/>
      <c r="D209" s="498"/>
      <c r="E209" s="498"/>
      <c r="F209" s="498"/>
      <c r="G209" s="498"/>
      <c r="H209" s="498"/>
      <c r="I209" s="498"/>
      <c r="J209" s="498"/>
      <c r="K209" s="498"/>
      <c r="L209" s="498"/>
      <c r="M209" s="498"/>
      <c r="N209" s="498"/>
      <c r="O209" s="498"/>
      <c r="P209" s="498"/>
      <c r="Q209" s="498"/>
      <c r="R209" s="498"/>
      <c r="S209" s="498"/>
      <c r="T209" s="498"/>
      <c r="U209" s="498"/>
      <c r="V209" s="498"/>
      <c r="W209" s="498"/>
      <c r="X209" s="498"/>
      <c r="Y209" s="498"/>
      <c r="Z209" s="498"/>
      <c r="AA209" s="498"/>
      <c r="AB209" s="498"/>
      <c r="AC209" s="498"/>
      <c r="AD209" s="498"/>
      <c r="AE209" s="498"/>
      <c r="AF209" s="498"/>
      <c r="AG209" s="498"/>
      <c r="AH209" s="498"/>
      <c r="AI209" s="499"/>
    </row>
    <row r="210" spans="2:35" x14ac:dyDescent="0.45">
      <c r="B210" s="497"/>
      <c r="C210" s="498"/>
      <c r="D210" s="498"/>
      <c r="E210" s="498"/>
      <c r="F210" s="498"/>
      <c r="G210" s="498"/>
      <c r="H210" s="498"/>
      <c r="I210" s="498"/>
      <c r="J210" s="498"/>
      <c r="K210" s="498"/>
      <c r="L210" s="498"/>
      <c r="M210" s="498"/>
      <c r="N210" s="498"/>
      <c r="O210" s="498"/>
      <c r="P210" s="498"/>
      <c r="Q210" s="498"/>
      <c r="R210" s="498"/>
      <c r="S210" s="498"/>
      <c r="T210" s="498"/>
      <c r="U210" s="498"/>
      <c r="V210" s="498"/>
      <c r="W210" s="498"/>
      <c r="X210" s="498"/>
      <c r="Y210" s="498"/>
      <c r="Z210" s="498"/>
      <c r="AA210" s="498"/>
      <c r="AB210" s="498"/>
      <c r="AC210" s="498"/>
      <c r="AD210" s="498"/>
      <c r="AE210" s="498"/>
      <c r="AF210" s="498"/>
      <c r="AG210" s="498"/>
      <c r="AH210" s="498"/>
      <c r="AI210" s="499"/>
    </row>
    <row r="211" spans="2:35" x14ac:dyDescent="0.45">
      <c r="B211" s="497"/>
      <c r="C211" s="498"/>
      <c r="D211" s="498"/>
      <c r="E211" s="498"/>
      <c r="F211" s="498"/>
      <c r="G211" s="498"/>
      <c r="H211" s="498"/>
      <c r="I211" s="498"/>
      <c r="J211" s="498"/>
      <c r="K211" s="498"/>
      <c r="L211" s="498"/>
      <c r="M211" s="498"/>
      <c r="N211" s="498"/>
      <c r="O211" s="498"/>
      <c r="P211" s="498"/>
      <c r="Q211" s="498"/>
      <c r="R211" s="498"/>
      <c r="S211" s="498"/>
      <c r="T211" s="498"/>
      <c r="U211" s="498"/>
      <c r="V211" s="498"/>
      <c r="W211" s="498"/>
      <c r="X211" s="498"/>
      <c r="Y211" s="498"/>
      <c r="Z211" s="498"/>
      <c r="AA211" s="498"/>
      <c r="AB211" s="498"/>
      <c r="AC211" s="498"/>
      <c r="AD211" s="498"/>
      <c r="AE211" s="498"/>
      <c r="AF211" s="498"/>
      <c r="AG211" s="498"/>
      <c r="AH211" s="498"/>
      <c r="AI211" s="499"/>
    </row>
    <row r="212" spans="2:35" x14ac:dyDescent="0.45">
      <c r="B212" s="497"/>
      <c r="C212" s="498"/>
      <c r="D212" s="498"/>
      <c r="E212" s="498"/>
      <c r="F212" s="498"/>
      <c r="G212" s="498"/>
      <c r="H212" s="498"/>
      <c r="I212" s="498"/>
      <c r="J212" s="498"/>
      <c r="K212" s="498"/>
      <c r="L212" s="498"/>
      <c r="M212" s="498"/>
      <c r="N212" s="498"/>
      <c r="O212" s="498"/>
      <c r="P212" s="498"/>
      <c r="Q212" s="498"/>
      <c r="R212" s="498"/>
      <c r="S212" s="498"/>
      <c r="T212" s="498"/>
      <c r="U212" s="498"/>
      <c r="V212" s="498"/>
      <c r="W212" s="498"/>
      <c r="X212" s="498"/>
      <c r="Y212" s="498"/>
      <c r="Z212" s="498"/>
      <c r="AA212" s="498"/>
      <c r="AB212" s="498"/>
      <c r="AC212" s="498"/>
      <c r="AD212" s="498"/>
      <c r="AE212" s="498"/>
      <c r="AF212" s="498"/>
      <c r="AG212" s="498"/>
      <c r="AH212" s="498"/>
      <c r="AI212" s="499"/>
    </row>
    <row r="213" spans="2:35" x14ac:dyDescent="0.45">
      <c r="B213" s="497"/>
      <c r="C213" s="498"/>
      <c r="D213" s="498"/>
      <c r="E213" s="498"/>
      <c r="F213" s="498"/>
      <c r="G213" s="498"/>
      <c r="H213" s="498"/>
      <c r="I213" s="498"/>
      <c r="J213" s="498"/>
      <c r="K213" s="498"/>
      <c r="L213" s="498"/>
      <c r="M213" s="498"/>
      <c r="N213" s="498"/>
      <c r="O213" s="498"/>
      <c r="P213" s="498"/>
      <c r="Q213" s="498"/>
      <c r="R213" s="498"/>
      <c r="S213" s="498"/>
      <c r="T213" s="498"/>
      <c r="U213" s="498"/>
      <c r="V213" s="498"/>
      <c r="W213" s="498"/>
      <c r="X213" s="498"/>
      <c r="Y213" s="498"/>
      <c r="Z213" s="498"/>
      <c r="AA213" s="498"/>
      <c r="AB213" s="498"/>
      <c r="AC213" s="498"/>
      <c r="AD213" s="498"/>
      <c r="AE213" s="498"/>
      <c r="AF213" s="498"/>
      <c r="AG213" s="498"/>
      <c r="AH213" s="498"/>
      <c r="AI213" s="499"/>
    </row>
    <row r="214" spans="2:35" x14ac:dyDescent="0.45">
      <c r="B214" s="497"/>
      <c r="C214" s="498"/>
      <c r="D214" s="498"/>
      <c r="E214" s="498"/>
      <c r="F214" s="498"/>
      <c r="G214" s="498"/>
      <c r="H214" s="498"/>
      <c r="I214" s="498"/>
      <c r="J214" s="498"/>
      <c r="K214" s="498"/>
      <c r="L214" s="498"/>
      <c r="M214" s="498"/>
      <c r="N214" s="498"/>
      <c r="O214" s="498"/>
      <c r="P214" s="498"/>
      <c r="Q214" s="498"/>
      <c r="R214" s="498"/>
      <c r="S214" s="498"/>
      <c r="T214" s="498"/>
      <c r="U214" s="498"/>
      <c r="V214" s="498"/>
      <c r="W214" s="498"/>
      <c r="X214" s="498"/>
      <c r="Y214" s="498"/>
      <c r="Z214" s="498"/>
      <c r="AA214" s="498"/>
      <c r="AB214" s="498"/>
      <c r="AC214" s="498"/>
      <c r="AD214" s="498"/>
      <c r="AE214" s="498"/>
      <c r="AF214" s="498"/>
      <c r="AG214" s="498"/>
      <c r="AH214" s="498"/>
      <c r="AI214" s="499"/>
    </row>
    <row r="215" spans="2:35" x14ac:dyDescent="0.45">
      <c r="B215" s="497"/>
      <c r="C215" s="498"/>
      <c r="D215" s="498"/>
      <c r="E215" s="498"/>
      <c r="F215" s="498"/>
      <c r="G215" s="498"/>
      <c r="H215" s="498"/>
      <c r="I215" s="498"/>
      <c r="J215" s="498"/>
      <c r="K215" s="498"/>
      <c r="L215" s="498"/>
      <c r="M215" s="498"/>
      <c r="N215" s="498"/>
      <c r="O215" s="498"/>
      <c r="P215" s="498"/>
      <c r="Q215" s="498"/>
      <c r="R215" s="498"/>
      <c r="S215" s="498"/>
      <c r="T215" s="498"/>
      <c r="U215" s="498"/>
      <c r="V215" s="498"/>
      <c r="W215" s="498"/>
      <c r="X215" s="498"/>
      <c r="Y215" s="498"/>
      <c r="Z215" s="498"/>
      <c r="AA215" s="498"/>
      <c r="AB215" s="498"/>
      <c r="AC215" s="498"/>
      <c r="AD215" s="498"/>
      <c r="AE215" s="498"/>
      <c r="AF215" s="498"/>
      <c r="AG215" s="498"/>
      <c r="AH215" s="498"/>
      <c r="AI215" s="499"/>
    </row>
    <row r="216" spans="2:35" x14ac:dyDescent="0.45">
      <c r="B216" s="497"/>
      <c r="C216" s="498"/>
      <c r="D216" s="498"/>
      <c r="E216" s="498"/>
      <c r="F216" s="498"/>
      <c r="G216" s="498"/>
      <c r="H216" s="498"/>
      <c r="I216" s="498"/>
      <c r="J216" s="498"/>
      <c r="K216" s="498"/>
      <c r="L216" s="498"/>
      <c r="M216" s="498"/>
      <c r="N216" s="498"/>
      <c r="O216" s="498"/>
      <c r="P216" s="498"/>
      <c r="Q216" s="498"/>
      <c r="R216" s="498"/>
      <c r="S216" s="498"/>
      <c r="T216" s="498"/>
      <c r="U216" s="498"/>
      <c r="V216" s="498"/>
      <c r="W216" s="498"/>
      <c r="X216" s="498"/>
      <c r="Y216" s="498"/>
      <c r="Z216" s="498"/>
      <c r="AA216" s="498"/>
      <c r="AB216" s="498"/>
      <c r="AC216" s="498"/>
      <c r="AD216" s="498"/>
      <c r="AE216" s="498"/>
      <c r="AF216" s="498"/>
      <c r="AG216" s="498"/>
      <c r="AH216" s="498"/>
      <c r="AI216" s="499"/>
    </row>
    <row r="217" spans="2:35" x14ac:dyDescent="0.45">
      <c r="B217" s="497"/>
      <c r="C217" s="498"/>
      <c r="D217" s="498"/>
      <c r="E217" s="498"/>
      <c r="F217" s="498"/>
      <c r="G217" s="498"/>
      <c r="H217" s="498"/>
      <c r="I217" s="498"/>
      <c r="J217" s="498"/>
      <c r="K217" s="498"/>
      <c r="L217" s="498"/>
      <c r="M217" s="498"/>
      <c r="N217" s="498"/>
      <c r="O217" s="498"/>
      <c r="P217" s="498"/>
      <c r="Q217" s="498"/>
      <c r="R217" s="498"/>
      <c r="S217" s="498"/>
      <c r="T217" s="498"/>
      <c r="U217" s="498"/>
      <c r="V217" s="498"/>
      <c r="W217" s="498"/>
      <c r="X217" s="498"/>
      <c r="Y217" s="498"/>
      <c r="Z217" s="498"/>
      <c r="AA217" s="498"/>
      <c r="AB217" s="498"/>
      <c r="AC217" s="498"/>
      <c r="AD217" s="498"/>
      <c r="AE217" s="498"/>
      <c r="AF217" s="498"/>
      <c r="AG217" s="498"/>
      <c r="AH217" s="498"/>
      <c r="AI217" s="499"/>
    </row>
    <row r="218" spans="2:35" x14ac:dyDescent="0.45">
      <c r="B218" s="497"/>
      <c r="C218" s="498"/>
      <c r="D218" s="498"/>
      <c r="E218" s="498"/>
      <c r="F218" s="498"/>
      <c r="G218" s="498"/>
      <c r="H218" s="498"/>
      <c r="I218" s="498"/>
      <c r="J218" s="498"/>
      <c r="K218" s="498"/>
      <c r="L218" s="498"/>
      <c r="M218" s="498"/>
      <c r="N218" s="498"/>
      <c r="O218" s="498"/>
      <c r="P218" s="498"/>
      <c r="Q218" s="498"/>
      <c r="R218" s="498"/>
      <c r="S218" s="498"/>
      <c r="T218" s="498"/>
      <c r="U218" s="498"/>
      <c r="V218" s="498"/>
      <c r="W218" s="498"/>
      <c r="X218" s="498"/>
      <c r="Y218" s="498"/>
      <c r="Z218" s="498"/>
      <c r="AA218" s="498"/>
      <c r="AB218" s="498"/>
      <c r="AC218" s="498"/>
      <c r="AD218" s="498"/>
      <c r="AE218" s="498"/>
      <c r="AF218" s="498"/>
      <c r="AG218" s="498"/>
      <c r="AH218" s="498"/>
      <c r="AI218" s="499"/>
    </row>
    <row r="219" spans="2:35" x14ac:dyDescent="0.45">
      <c r="B219" s="497"/>
      <c r="C219" s="498"/>
      <c r="D219" s="498"/>
      <c r="E219" s="498"/>
      <c r="F219" s="498"/>
      <c r="G219" s="498"/>
      <c r="H219" s="498"/>
      <c r="I219" s="498"/>
      <c r="J219" s="498"/>
      <c r="K219" s="498"/>
      <c r="L219" s="498"/>
      <c r="M219" s="498"/>
      <c r="N219" s="498"/>
      <c r="O219" s="498"/>
      <c r="P219" s="498"/>
      <c r="Q219" s="498"/>
      <c r="R219" s="498"/>
      <c r="S219" s="498"/>
      <c r="T219" s="498"/>
      <c r="U219" s="498"/>
      <c r="V219" s="498"/>
      <c r="W219" s="498"/>
      <c r="X219" s="498"/>
      <c r="Y219" s="498"/>
      <c r="Z219" s="498"/>
      <c r="AA219" s="498"/>
      <c r="AB219" s="498"/>
      <c r="AC219" s="498"/>
      <c r="AD219" s="498"/>
      <c r="AE219" s="498"/>
      <c r="AF219" s="498"/>
      <c r="AG219" s="498"/>
      <c r="AH219" s="498"/>
      <c r="AI219" s="499"/>
    </row>
    <row r="220" spans="2:35" x14ac:dyDescent="0.45">
      <c r="B220" s="497"/>
      <c r="C220" s="498"/>
      <c r="D220" s="498"/>
      <c r="E220" s="498"/>
      <c r="F220" s="498"/>
      <c r="G220" s="498"/>
      <c r="H220" s="498"/>
      <c r="I220" s="498"/>
      <c r="J220" s="498"/>
      <c r="K220" s="498"/>
      <c r="L220" s="498"/>
      <c r="M220" s="498"/>
      <c r="N220" s="498"/>
      <c r="O220" s="498"/>
      <c r="P220" s="498"/>
      <c r="Q220" s="498"/>
      <c r="R220" s="498"/>
      <c r="S220" s="498"/>
      <c r="T220" s="498"/>
      <c r="U220" s="498"/>
      <c r="V220" s="498"/>
      <c r="W220" s="498"/>
      <c r="X220" s="498"/>
      <c r="Y220" s="498"/>
      <c r="Z220" s="498"/>
      <c r="AA220" s="498"/>
      <c r="AB220" s="498"/>
      <c r="AC220" s="498"/>
      <c r="AD220" s="498"/>
      <c r="AE220" s="498"/>
      <c r="AF220" s="498"/>
      <c r="AG220" s="498"/>
      <c r="AH220" s="498"/>
      <c r="AI220" s="499"/>
    </row>
    <row r="221" spans="2:35" x14ac:dyDescent="0.45">
      <c r="B221" s="497"/>
      <c r="C221" s="498"/>
      <c r="D221" s="498"/>
      <c r="E221" s="498"/>
      <c r="F221" s="498"/>
      <c r="G221" s="498"/>
      <c r="H221" s="498"/>
      <c r="I221" s="498"/>
      <c r="J221" s="498"/>
      <c r="K221" s="498"/>
      <c r="L221" s="498"/>
      <c r="M221" s="498"/>
      <c r="N221" s="498"/>
      <c r="O221" s="498"/>
      <c r="P221" s="498"/>
      <c r="Q221" s="498"/>
      <c r="R221" s="498"/>
      <c r="S221" s="498"/>
      <c r="T221" s="498"/>
      <c r="U221" s="498"/>
      <c r="V221" s="498"/>
      <c r="W221" s="498"/>
      <c r="X221" s="498"/>
      <c r="Y221" s="498"/>
      <c r="Z221" s="498"/>
      <c r="AA221" s="498"/>
      <c r="AB221" s="498"/>
      <c r="AC221" s="498"/>
      <c r="AD221" s="498"/>
      <c r="AE221" s="498"/>
      <c r="AF221" s="498"/>
      <c r="AG221" s="498"/>
      <c r="AH221" s="498"/>
      <c r="AI221" s="499"/>
    </row>
    <row r="222" spans="2:35" x14ac:dyDescent="0.45">
      <c r="B222" s="497"/>
      <c r="C222" s="498"/>
      <c r="D222" s="498"/>
      <c r="E222" s="498"/>
      <c r="F222" s="498"/>
      <c r="G222" s="498"/>
      <c r="H222" s="498"/>
      <c r="I222" s="498"/>
      <c r="J222" s="498"/>
      <c r="K222" s="498"/>
      <c r="L222" s="498"/>
      <c r="M222" s="498"/>
      <c r="N222" s="498"/>
      <c r="O222" s="498"/>
      <c r="P222" s="498"/>
      <c r="Q222" s="498"/>
      <c r="R222" s="498"/>
      <c r="S222" s="498"/>
      <c r="T222" s="498"/>
      <c r="U222" s="498"/>
      <c r="V222" s="498"/>
      <c r="W222" s="498"/>
      <c r="X222" s="498"/>
      <c r="Y222" s="498"/>
      <c r="Z222" s="498"/>
      <c r="AA222" s="498"/>
      <c r="AB222" s="498"/>
      <c r="AC222" s="498"/>
      <c r="AD222" s="498"/>
      <c r="AE222" s="498"/>
      <c r="AF222" s="498"/>
      <c r="AG222" s="498"/>
      <c r="AH222" s="498"/>
      <c r="AI222" s="499"/>
    </row>
    <row r="223" spans="2:35" x14ac:dyDescent="0.45">
      <c r="B223" s="497"/>
      <c r="C223" s="498"/>
      <c r="D223" s="498"/>
      <c r="E223" s="498"/>
      <c r="F223" s="498"/>
      <c r="G223" s="498"/>
      <c r="H223" s="498"/>
      <c r="I223" s="498"/>
      <c r="J223" s="498"/>
      <c r="K223" s="498"/>
      <c r="L223" s="498"/>
      <c r="M223" s="498"/>
      <c r="N223" s="498"/>
      <c r="O223" s="498"/>
      <c r="P223" s="498"/>
      <c r="Q223" s="498"/>
      <c r="R223" s="498"/>
      <c r="S223" s="498"/>
      <c r="T223" s="498"/>
      <c r="U223" s="498"/>
      <c r="V223" s="498"/>
      <c r="W223" s="498"/>
      <c r="X223" s="498"/>
      <c r="Y223" s="498"/>
      <c r="Z223" s="498"/>
      <c r="AA223" s="498"/>
      <c r="AB223" s="498"/>
      <c r="AC223" s="498"/>
      <c r="AD223" s="498"/>
      <c r="AE223" s="498"/>
      <c r="AF223" s="498"/>
      <c r="AG223" s="498"/>
      <c r="AH223" s="498"/>
      <c r="AI223" s="499"/>
    </row>
    <row r="224" spans="2:35" x14ac:dyDescent="0.45">
      <c r="B224" s="497"/>
      <c r="C224" s="498"/>
      <c r="D224" s="498"/>
      <c r="E224" s="498"/>
      <c r="F224" s="498"/>
      <c r="G224" s="498"/>
      <c r="H224" s="498"/>
      <c r="I224" s="498"/>
      <c r="J224" s="498"/>
      <c r="K224" s="498"/>
      <c r="L224" s="498"/>
      <c r="M224" s="498"/>
      <c r="N224" s="498"/>
      <c r="O224" s="498"/>
      <c r="P224" s="498"/>
      <c r="Q224" s="498"/>
      <c r="R224" s="498"/>
      <c r="S224" s="498"/>
      <c r="T224" s="498"/>
      <c r="U224" s="498"/>
      <c r="V224" s="498"/>
      <c r="W224" s="498"/>
      <c r="X224" s="498"/>
      <c r="Y224" s="498"/>
      <c r="Z224" s="498"/>
      <c r="AA224" s="498"/>
      <c r="AB224" s="498"/>
      <c r="AC224" s="498"/>
      <c r="AD224" s="498"/>
      <c r="AE224" s="498"/>
      <c r="AF224" s="498"/>
      <c r="AG224" s="498"/>
      <c r="AH224" s="498"/>
      <c r="AI224" s="499"/>
    </row>
    <row r="225" spans="2:35" x14ac:dyDescent="0.45">
      <c r="B225" s="497"/>
      <c r="C225" s="498"/>
      <c r="D225" s="498"/>
      <c r="E225" s="498"/>
      <c r="F225" s="498"/>
      <c r="G225" s="498"/>
      <c r="H225" s="498"/>
      <c r="I225" s="498"/>
      <c r="J225" s="498"/>
      <c r="K225" s="498"/>
      <c r="L225" s="498"/>
      <c r="M225" s="498"/>
      <c r="N225" s="498"/>
      <c r="O225" s="498"/>
      <c r="P225" s="498"/>
      <c r="Q225" s="498"/>
      <c r="R225" s="498"/>
      <c r="S225" s="498"/>
      <c r="T225" s="498"/>
      <c r="U225" s="498"/>
      <c r="V225" s="498"/>
      <c r="W225" s="498"/>
      <c r="X225" s="498"/>
      <c r="Y225" s="498"/>
      <c r="Z225" s="498"/>
      <c r="AA225" s="498"/>
      <c r="AB225" s="498"/>
      <c r="AC225" s="498"/>
      <c r="AD225" s="498"/>
      <c r="AE225" s="498"/>
      <c r="AF225" s="498"/>
      <c r="AG225" s="498"/>
      <c r="AH225" s="498"/>
      <c r="AI225" s="499"/>
    </row>
    <row r="226" spans="2:35" x14ac:dyDescent="0.45">
      <c r="B226" s="497"/>
      <c r="C226" s="498"/>
      <c r="D226" s="498"/>
      <c r="E226" s="498"/>
      <c r="F226" s="498"/>
      <c r="G226" s="498"/>
      <c r="H226" s="498"/>
      <c r="I226" s="498"/>
      <c r="J226" s="498"/>
      <c r="K226" s="498"/>
      <c r="L226" s="498"/>
      <c r="M226" s="498"/>
      <c r="N226" s="498"/>
      <c r="O226" s="498"/>
      <c r="P226" s="498"/>
      <c r="Q226" s="498"/>
      <c r="R226" s="498"/>
      <c r="S226" s="498"/>
      <c r="T226" s="498"/>
      <c r="U226" s="498"/>
      <c r="V226" s="498"/>
      <c r="W226" s="498"/>
      <c r="X226" s="498"/>
      <c r="Y226" s="498"/>
      <c r="Z226" s="498"/>
      <c r="AA226" s="498"/>
      <c r="AB226" s="498"/>
      <c r="AC226" s="498"/>
      <c r="AD226" s="498"/>
      <c r="AE226" s="498"/>
      <c r="AF226" s="498"/>
      <c r="AG226" s="498"/>
      <c r="AH226" s="498"/>
      <c r="AI226" s="499"/>
    </row>
    <row r="227" spans="2:35" x14ac:dyDescent="0.45">
      <c r="B227" s="497"/>
      <c r="C227" s="498"/>
      <c r="D227" s="498"/>
      <c r="E227" s="498"/>
      <c r="F227" s="498"/>
      <c r="G227" s="498"/>
      <c r="H227" s="498"/>
      <c r="I227" s="498"/>
      <c r="J227" s="498"/>
      <c r="K227" s="498"/>
      <c r="L227" s="498"/>
      <c r="M227" s="498"/>
      <c r="N227" s="498"/>
      <c r="O227" s="498"/>
      <c r="P227" s="498"/>
      <c r="Q227" s="498"/>
      <c r="R227" s="498"/>
      <c r="S227" s="498"/>
      <c r="T227" s="498"/>
      <c r="U227" s="498"/>
      <c r="V227" s="498"/>
      <c r="W227" s="498"/>
      <c r="X227" s="498"/>
      <c r="Y227" s="498"/>
      <c r="Z227" s="498"/>
      <c r="AA227" s="498"/>
      <c r="AB227" s="498"/>
      <c r="AC227" s="498"/>
      <c r="AD227" s="498"/>
      <c r="AE227" s="498"/>
      <c r="AF227" s="498"/>
      <c r="AG227" s="498"/>
      <c r="AH227" s="498"/>
      <c r="AI227" s="499"/>
    </row>
    <row r="228" spans="2:35" x14ac:dyDescent="0.45">
      <c r="B228" s="497"/>
      <c r="C228" s="498"/>
      <c r="D228" s="498"/>
      <c r="E228" s="498"/>
      <c r="F228" s="498"/>
      <c r="G228" s="498"/>
      <c r="H228" s="498"/>
      <c r="I228" s="498"/>
      <c r="J228" s="498"/>
      <c r="K228" s="498"/>
      <c r="L228" s="498"/>
      <c r="M228" s="498"/>
      <c r="N228" s="498"/>
      <c r="O228" s="498"/>
      <c r="P228" s="498"/>
      <c r="Q228" s="498"/>
      <c r="R228" s="498"/>
      <c r="S228" s="498"/>
      <c r="T228" s="498"/>
      <c r="U228" s="498"/>
      <c r="V228" s="498"/>
      <c r="W228" s="498"/>
      <c r="X228" s="498"/>
      <c r="Y228" s="498"/>
      <c r="Z228" s="498"/>
      <c r="AA228" s="498"/>
      <c r="AB228" s="498"/>
      <c r="AC228" s="498"/>
      <c r="AD228" s="498"/>
      <c r="AE228" s="498"/>
      <c r="AF228" s="498"/>
      <c r="AG228" s="498"/>
      <c r="AH228" s="498"/>
      <c r="AI228" s="499"/>
    </row>
    <row r="229" spans="2:35" x14ac:dyDescent="0.45">
      <c r="B229" s="497"/>
      <c r="C229" s="498"/>
      <c r="D229" s="498"/>
      <c r="E229" s="498"/>
      <c r="F229" s="498"/>
      <c r="G229" s="498"/>
      <c r="H229" s="498"/>
      <c r="I229" s="498"/>
      <c r="J229" s="498"/>
      <c r="K229" s="498"/>
      <c r="L229" s="498"/>
      <c r="M229" s="498"/>
      <c r="N229" s="498"/>
      <c r="O229" s="498"/>
      <c r="P229" s="498"/>
      <c r="Q229" s="498"/>
      <c r="R229" s="498"/>
      <c r="S229" s="498"/>
      <c r="T229" s="498"/>
      <c r="U229" s="498"/>
      <c r="V229" s="498"/>
      <c r="W229" s="498"/>
      <c r="X229" s="498"/>
      <c r="Y229" s="498"/>
      <c r="Z229" s="498"/>
      <c r="AA229" s="498"/>
      <c r="AB229" s="498"/>
      <c r="AC229" s="498"/>
      <c r="AD229" s="498"/>
      <c r="AE229" s="498"/>
      <c r="AF229" s="498"/>
      <c r="AG229" s="498"/>
      <c r="AH229" s="498"/>
      <c r="AI229" s="499"/>
    </row>
    <row r="230" spans="2:35" x14ac:dyDescent="0.45">
      <c r="B230" s="497"/>
      <c r="C230" s="498"/>
      <c r="D230" s="498"/>
      <c r="E230" s="498"/>
      <c r="F230" s="498"/>
      <c r="G230" s="498"/>
      <c r="H230" s="498"/>
      <c r="I230" s="498"/>
      <c r="J230" s="498"/>
      <c r="K230" s="498"/>
      <c r="L230" s="498"/>
      <c r="M230" s="498"/>
      <c r="N230" s="498"/>
      <c r="O230" s="498"/>
      <c r="P230" s="498"/>
      <c r="Q230" s="498"/>
      <c r="R230" s="498"/>
      <c r="S230" s="498"/>
      <c r="T230" s="498"/>
      <c r="U230" s="498"/>
      <c r="V230" s="498"/>
      <c r="W230" s="498"/>
      <c r="X230" s="498"/>
      <c r="Y230" s="498"/>
      <c r="Z230" s="498"/>
      <c r="AA230" s="498"/>
      <c r="AB230" s="498"/>
      <c r="AC230" s="498"/>
      <c r="AD230" s="498"/>
      <c r="AE230" s="498"/>
      <c r="AF230" s="498"/>
      <c r="AG230" s="498"/>
      <c r="AH230" s="498"/>
      <c r="AI230" s="499"/>
    </row>
    <row r="231" spans="2:35" x14ac:dyDescent="0.45">
      <c r="B231" s="497"/>
      <c r="C231" s="498"/>
      <c r="D231" s="498"/>
      <c r="E231" s="498"/>
      <c r="F231" s="498"/>
      <c r="G231" s="498"/>
      <c r="H231" s="498"/>
      <c r="I231" s="498"/>
      <c r="J231" s="498"/>
      <c r="K231" s="498"/>
      <c r="L231" s="498"/>
      <c r="M231" s="498"/>
      <c r="N231" s="498"/>
      <c r="O231" s="498"/>
      <c r="P231" s="498"/>
      <c r="Q231" s="498"/>
      <c r="R231" s="498"/>
      <c r="S231" s="498"/>
      <c r="T231" s="498"/>
      <c r="U231" s="498"/>
      <c r="V231" s="498"/>
      <c r="W231" s="498"/>
      <c r="X231" s="498"/>
      <c r="Y231" s="498"/>
      <c r="Z231" s="498"/>
      <c r="AA231" s="498"/>
      <c r="AB231" s="498"/>
      <c r="AC231" s="498"/>
      <c r="AD231" s="498"/>
      <c r="AE231" s="498"/>
      <c r="AF231" s="498"/>
      <c r="AG231" s="498"/>
      <c r="AH231" s="498"/>
      <c r="AI231" s="499"/>
    </row>
    <row r="232" spans="2:35" x14ac:dyDescent="0.45">
      <c r="B232" s="497"/>
      <c r="C232" s="498"/>
      <c r="D232" s="498"/>
      <c r="E232" s="498"/>
      <c r="F232" s="498"/>
      <c r="G232" s="498"/>
      <c r="H232" s="498"/>
      <c r="I232" s="498"/>
      <c r="J232" s="498"/>
      <c r="K232" s="498"/>
      <c r="L232" s="498"/>
      <c r="M232" s="498"/>
      <c r="N232" s="498"/>
      <c r="O232" s="498"/>
      <c r="P232" s="498"/>
      <c r="Q232" s="498"/>
      <c r="R232" s="498"/>
      <c r="S232" s="498"/>
      <c r="T232" s="498"/>
      <c r="U232" s="498"/>
      <c r="V232" s="498"/>
      <c r="W232" s="498"/>
      <c r="X232" s="498"/>
      <c r="Y232" s="498"/>
      <c r="Z232" s="498"/>
      <c r="AA232" s="498"/>
      <c r="AB232" s="498"/>
      <c r="AC232" s="498"/>
      <c r="AD232" s="498"/>
      <c r="AE232" s="498"/>
      <c r="AF232" s="498"/>
      <c r="AG232" s="498"/>
      <c r="AH232" s="498"/>
      <c r="AI232" s="499"/>
    </row>
    <row r="233" spans="2:35" x14ac:dyDescent="0.45">
      <c r="B233" s="497"/>
      <c r="C233" s="498"/>
      <c r="D233" s="498"/>
      <c r="E233" s="498"/>
      <c r="F233" s="498"/>
      <c r="G233" s="498"/>
      <c r="H233" s="498"/>
      <c r="I233" s="498"/>
      <c r="J233" s="498"/>
      <c r="K233" s="498"/>
      <c r="L233" s="498"/>
      <c r="M233" s="498"/>
      <c r="N233" s="498"/>
      <c r="O233" s="498"/>
      <c r="P233" s="498"/>
      <c r="Q233" s="498"/>
      <c r="R233" s="498"/>
      <c r="S233" s="498"/>
      <c r="T233" s="498"/>
      <c r="U233" s="498"/>
      <c r="V233" s="498"/>
      <c r="W233" s="498"/>
      <c r="X233" s="498"/>
      <c r="Y233" s="498"/>
      <c r="Z233" s="498"/>
      <c r="AA233" s="498"/>
      <c r="AB233" s="498"/>
      <c r="AC233" s="498"/>
      <c r="AD233" s="498"/>
      <c r="AE233" s="498"/>
      <c r="AF233" s="498"/>
      <c r="AG233" s="498"/>
      <c r="AH233" s="498"/>
      <c r="AI233" s="499"/>
    </row>
    <row r="234" spans="2:35" x14ac:dyDescent="0.45">
      <c r="B234" s="497"/>
      <c r="C234" s="498"/>
      <c r="D234" s="498"/>
      <c r="E234" s="498"/>
      <c r="F234" s="498"/>
      <c r="G234" s="498"/>
      <c r="H234" s="498"/>
      <c r="I234" s="498"/>
      <c r="J234" s="498"/>
      <c r="K234" s="498"/>
      <c r="L234" s="498"/>
      <c r="M234" s="498"/>
      <c r="N234" s="498"/>
      <c r="O234" s="498"/>
      <c r="P234" s="498"/>
      <c r="Q234" s="498"/>
      <c r="R234" s="498"/>
      <c r="S234" s="498"/>
      <c r="T234" s="498"/>
      <c r="U234" s="498"/>
      <c r="V234" s="498"/>
      <c r="W234" s="498"/>
      <c r="X234" s="498"/>
      <c r="Y234" s="498"/>
      <c r="Z234" s="498"/>
      <c r="AA234" s="498"/>
      <c r="AB234" s="498"/>
      <c r="AC234" s="498"/>
      <c r="AD234" s="498"/>
      <c r="AE234" s="498"/>
      <c r="AF234" s="498"/>
      <c r="AG234" s="498"/>
      <c r="AH234" s="498"/>
      <c r="AI234" s="499"/>
    </row>
    <row r="235" spans="2:35" x14ac:dyDescent="0.45">
      <c r="B235" s="497"/>
      <c r="C235" s="498"/>
      <c r="D235" s="498"/>
      <c r="E235" s="498"/>
      <c r="F235" s="498"/>
      <c r="G235" s="498"/>
      <c r="H235" s="498"/>
      <c r="I235" s="498"/>
      <c r="J235" s="498"/>
      <c r="K235" s="498"/>
      <c r="L235" s="498"/>
      <c r="M235" s="498"/>
      <c r="N235" s="498"/>
      <c r="O235" s="498"/>
      <c r="P235" s="498"/>
      <c r="Q235" s="498"/>
      <c r="R235" s="498"/>
      <c r="S235" s="498"/>
      <c r="T235" s="498"/>
      <c r="U235" s="498"/>
      <c r="V235" s="498"/>
      <c r="W235" s="498"/>
      <c r="X235" s="498"/>
      <c r="Y235" s="498"/>
      <c r="Z235" s="498"/>
      <c r="AA235" s="498"/>
      <c r="AB235" s="498"/>
      <c r="AC235" s="498"/>
      <c r="AD235" s="498"/>
      <c r="AE235" s="498"/>
      <c r="AF235" s="498"/>
      <c r="AG235" s="498"/>
      <c r="AH235" s="498"/>
      <c r="AI235" s="499"/>
    </row>
    <row r="236" spans="2:35" x14ac:dyDescent="0.45">
      <c r="B236" s="497"/>
      <c r="C236" s="498"/>
      <c r="D236" s="498"/>
      <c r="E236" s="498"/>
      <c r="F236" s="498"/>
      <c r="G236" s="498"/>
      <c r="H236" s="498"/>
      <c r="I236" s="498"/>
      <c r="J236" s="498"/>
      <c r="K236" s="498"/>
      <c r="L236" s="498"/>
      <c r="M236" s="498"/>
      <c r="N236" s="498"/>
      <c r="O236" s="498"/>
      <c r="P236" s="498"/>
      <c r="Q236" s="498"/>
      <c r="R236" s="498"/>
      <c r="S236" s="498"/>
      <c r="T236" s="498"/>
      <c r="U236" s="498"/>
      <c r="V236" s="498"/>
      <c r="W236" s="498"/>
      <c r="X236" s="498"/>
      <c r="Y236" s="498"/>
      <c r="Z236" s="498"/>
      <c r="AA236" s="498"/>
      <c r="AB236" s="498"/>
      <c r="AC236" s="498"/>
      <c r="AD236" s="498"/>
      <c r="AE236" s="498"/>
      <c r="AF236" s="498"/>
      <c r="AG236" s="498"/>
      <c r="AH236" s="498"/>
      <c r="AI236" s="499"/>
    </row>
    <row r="237" spans="2:35" x14ac:dyDescent="0.45">
      <c r="B237" s="497"/>
      <c r="C237" s="498"/>
      <c r="D237" s="498"/>
      <c r="E237" s="498"/>
      <c r="F237" s="498"/>
      <c r="G237" s="498"/>
      <c r="H237" s="498"/>
      <c r="I237" s="498"/>
      <c r="J237" s="498"/>
      <c r="K237" s="498"/>
      <c r="L237" s="498"/>
      <c r="M237" s="498"/>
      <c r="N237" s="498"/>
      <c r="O237" s="498"/>
      <c r="P237" s="498"/>
      <c r="Q237" s="498"/>
      <c r="R237" s="498"/>
      <c r="S237" s="498"/>
      <c r="T237" s="498"/>
      <c r="U237" s="498"/>
      <c r="V237" s="498"/>
      <c r="W237" s="498"/>
      <c r="X237" s="498"/>
      <c r="Y237" s="498"/>
      <c r="Z237" s="498"/>
      <c r="AA237" s="498"/>
      <c r="AB237" s="498"/>
      <c r="AC237" s="498"/>
      <c r="AD237" s="498"/>
      <c r="AE237" s="498"/>
      <c r="AF237" s="498"/>
      <c r="AG237" s="498"/>
      <c r="AH237" s="498"/>
      <c r="AI237" s="499"/>
    </row>
    <row r="238" spans="2:35" x14ac:dyDescent="0.45">
      <c r="B238" s="497"/>
      <c r="C238" s="498"/>
      <c r="D238" s="498"/>
      <c r="E238" s="498"/>
      <c r="F238" s="498"/>
      <c r="G238" s="498"/>
      <c r="H238" s="498"/>
      <c r="I238" s="498"/>
      <c r="J238" s="498"/>
      <c r="K238" s="498"/>
      <c r="L238" s="498"/>
      <c r="M238" s="498"/>
      <c r="N238" s="498"/>
      <c r="O238" s="498"/>
      <c r="P238" s="498"/>
      <c r="Q238" s="498"/>
      <c r="R238" s="498"/>
      <c r="S238" s="498"/>
      <c r="T238" s="498"/>
      <c r="U238" s="498"/>
      <c r="V238" s="498"/>
      <c r="W238" s="498"/>
      <c r="X238" s="498"/>
      <c r="Y238" s="498"/>
      <c r="Z238" s="498"/>
      <c r="AA238" s="498"/>
      <c r="AB238" s="498"/>
      <c r="AC238" s="498"/>
      <c r="AD238" s="498"/>
      <c r="AE238" s="498"/>
      <c r="AF238" s="498"/>
      <c r="AG238" s="498"/>
      <c r="AH238" s="498"/>
      <c r="AI238" s="499"/>
    </row>
    <row r="239" spans="2:35" x14ac:dyDescent="0.45">
      <c r="B239" s="497"/>
      <c r="C239" s="498"/>
      <c r="D239" s="498"/>
      <c r="E239" s="498"/>
      <c r="F239" s="498"/>
      <c r="G239" s="498"/>
      <c r="H239" s="498"/>
      <c r="I239" s="498"/>
      <c r="J239" s="498"/>
      <c r="K239" s="498"/>
      <c r="L239" s="498"/>
      <c r="M239" s="498"/>
      <c r="N239" s="498"/>
      <c r="O239" s="498"/>
      <c r="P239" s="498"/>
      <c r="Q239" s="498"/>
      <c r="R239" s="498"/>
      <c r="S239" s="498"/>
      <c r="T239" s="498"/>
      <c r="U239" s="498"/>
      <c r="V239" s="498"/>
      <c r="W239" s="498"/>
      <c r="X239" s="498"/>
      <c r="Y239" s="498"/>
      <c r="Z239" s="498"/>
      <c r="AA239" s="498"/>
      <c r="AB239" s="498"/>
      <c r="AC239" s="498"/>
      <c r="AD239" s="498"/>
      <c r="AE239" s="498"/>
      <c r="AF239" s="498"/>
      <c r="AG239" s="498"/>
      <c r="AH239" s="498"/>
      <c r="AI239" s="499"/>
    </row>
    <row r="240" spans="2:35" x14ac:dyDescent="0.45">
      <c r="B240" s="497"/>
      <c r="C240" s="498"/>
      <c r="D240" s="498"/>
      <c r="E240" s="498"/>
      <c r="F240" s="498"/>
      <c r="G240" s="498"/>
      <c r="H240" s="498"/>
      <c r="I240" s="498"/>
      <c r="J240" s="498"/>
      <c r="K240" s="498"/>
      <c r="L240" s="498"/>
      <c r="M240" s="498"/>
      <c r="N240" s="498"/>
      <c r="O240" s="498"/>
      <c r="P240" s="498"/>
      <c r="Q240" s="498"/>
      <c r="R240" s="498"/>
      <c r="S240" s="498"/>
      <c r="T240" s="498"/>
      <c r="U240" s="498"/>
      <c r="V240" s="498"/>
      <c r="W240" s="498"/>
      <c r="X240" s="498"/>
      <c r="Y240" s="498"/>
      <c r="Z240" s="498"/>
      <c r="AA240" s="498"/>
      <c r="AB240" s="498"/>
      <c r="AC240" s="498"/>
      <c r="AD240" s="498"/>
      <c r="AE240" s="498"/>
      <c r="AF240" s="498"/>
      <c r="AG240" s="498"/>
      <c r="AH240" s="498"/>
      <c r="AI240" s="499"/>
    </row>
    <row r="241" spans="2:35" x14ac:dyDescent="0.45">
      <c r="B241" s="497"/>
      <c r="C241" s="498"/>
      <c r="D241" s="498"/>
      <c r="E241" s="498"/>
      <c r="F241" s="498"/>
      <c r="G241" s="498"/>
      <c r="H241" s="498"/>
      <c r="I241" s="498"/>
      <c r="J241" s="498"/>
      <c r="K241" s="498"/>
      <c r="L241" s="498"/>
      <c r="M241" s="498"/>
      <c r="N241" s="498"/>
      <c r="O241" s="498"/>
      <c r="P241" s="498"/>
      <c r="Q241" s="498"/>
      <c r="R241" s="498"/>
      <c r="S241" s="498"/>
      <c r="T241" s="498"/>
      <c r="U241" s="498"/>
      <c r="V241" s="498"/>
      <c r="W241" s="498"/>
      <c r="X241" s="498"/>
      <c r="Y241" s="498"/>
      <c r="Z241" s="498"/>
      <c r="AA241" s="498"/>
      <c r="AB241" s="498"/>
      <c r="AC241" s="498"/>
      <c r="AD241" s="498"/>
      <c r="AE241" s="498"/>
      <c r="AF241" s="498"/>
      <c r="AG241" s="498"/>
      <c r="AH241" s="498"/>
      <c r="AI241" s="499"/>
    </row>
    <row r="242" spans="2:35" x14ac:dyDescent="0.45">
      <c r="B242" s="497"/>
      <c r="C242" s="498"/>
      <c r="D242" s="498"/>
      <c r="E242" s="498"/>
      <c r="F242" s="498"/>
      <c r="G242" s="498"/>
      <c r="H242" s="498"/>
      <c r="I242" s="498"/>
      <c r="J242" s="498"/>
      <c r="K242" s="498"/>
      <c r="L242" s="498"/>
      <c r="M242" s="498"/>
      <c r="N242" s="498"/>
      <c r="O242" s="498"/>
      <c r="P242" s="498"/>
      <c r="Q242" s="498"/>
      <c r="R242" s="498"/>
      <c r="S242" s="498"/>
      <c r="T242" s="498"/>
      <c r="U242" s="498"/>
      <c r="V242" s="498"/>
      <c r="W242" s="498"/>
      <c r="X242" s="498"/>
      <c r="Y242" s="498"/>
      <c r="Z242" s="498"/>
      <c r="AA242" s="498"/>
      <c r="AB242" s="498"/>
      <c r="AC242" s="498"/>
      <c r="AD242" s="498"/>
      <c r="AE242" s="498"/>
      <c r="AF242" s="498"/>
      <c r="AG242" s="498"/>
      <c r="AH242" s="498"/>
      <c r="AI242" s="499"/>
    </row>
    <row r="243" spans="2:35" x14ac:dyDescent="0.45">
      <c r="B243" s="497"/>
      <c r="C243" s="498"/>
      <c r="D243" s="498"/>
      <c r="E243" s="498"/>
      <c r="F243" s="498"/>
      <c r="G243" s="498"/>
      <c r="H243" s="498"/>
      <c r="I243" s="498"/>
      <c r="J243" s="498"/>
      <c r="K243" s="498"/>
      <c r="L243" s="498"/>
      <c r="M243" s="498"/>
      <c r="N243" s="498"/>
      <c r="O243" s="498"/>
      <c r="P243" s="498"/>
      <c r="Q243" s="498"/>
      <c r="R243" s="498"/>
      <c r="S243" s="498"/>
      <c r="T243" s="498"/>
      <c r="U243" s="498"/>
      <c r="V243" s="498"/>
      <c r="W243" s="498"/>
      <c r="X243" s="498"/>
      <c r="Y243" s="498"/>
      <c r="Z243" s="498"/>
      <c r="AA243" s="498"/>
      <c r="AB243" s="498"/>
      <c r="AC243" s="498"/>
      <c r="AD243" s="498"/>
      <c r="AE243" s="498"/>
      <c r="AF243" s="498"/>
      <c r="AG243" s="498"/>
      <c r="AH243" s="498"/>
      <c r="AI243" s="499"/>
    </row>
    <row r="244" spans="2:35" x14ac:dyDescent="0.45">
      <c r="B244" s="497"/>
      <c r="C244" s="498"/>
      <c r="D244" s="498"/>
      <c r="E244" s="498"/>
      <c r="F244" s="498"/>
      <c r="G244" s="498"/>
      <c r="H244" s="498"/>
      <c r="I244" s="498"/>
      <c r="J244" s="498"/>
      <c r="K244" s="498"/>
      <c r="L244" s="498"/>
      <c r="M244" s="498"/>
      <c r="N244" s="498"/>
      <c r="O244" s="498"/>
      <c r="P244" s="498"/>
      <c r="Q244" s="498"/>
      <c r="R244" s="498"/>
      <c r="S244" s="498"/>
      <c r="T244" s="498"/>
      <c r="U244" s="498"/>
      <c r="V244" s="498"/>
      <c r="W244" s="498"/>
      <c r="X244" s="498"/>
      <c r="Y244" s="498"/>
      <c r="Z244" s="498"/>
      <c r="AA244" s="498"/>
      <c r="AB244" s="498"/>
      <c r="AC244" s="498"/>
      <c r="AD244" s="498"/>
      <c r="AE244" s="498"/>
      <c r="AF244" s="498"/>
      <c r="AG244" s="498"/>
      <c r="AH244" s="498"/>
      <c r="AI244" s="499"/>
    </row>
    <row r="245" spans="2:35" x14ac:dyDescent="0.45">
      <c r="B245" s="497"/>
      <c r="C245" s="498"/>
      <c r="D245" s="498"/>
      <c r="E245" s="498"/>
      <c r="F245" s="498"/>
      <c r="G245" s="498"/>
      <c r="H245" s="498"/>
      <c r="I245" s="498"/>
      <c r="J245" s="498"/>
      <c r="K245" s="498"/>
      <c r="L245" s="498"/>
      <c r="M245" s="498"/>
      <c r="N245" s="498"/>
      <c r="O245" s="498"/>
      <c r="P245" s="498"/>
      <c r="Q245" s="498"/>
      <c r="R245" s="498"/>
      <c r="S245" s="498"/>
      <c r="T245" s="498"/>
      <c r="U245" s="498"/>
      <c r="V245" s="498"/>
      <c r="W245" s="498"/>
      <c r="X245" s="498"/>
      <c r="Y245" s="498"/>
      <c r="Z245" s="498"/>
      <c r="AA245" s="498"/>
      <c r="AB245" s="498"/>
      <c r="AC245" s="498"/>
      <c r="AD245" s="498"/>
      <c r="AE245" s="498"/>
      <c r="AF245" s="498"/>
      <c r="AG245" s="498"/>
      <c r="AH245" s="498"/>
      <c r="AI245" s="499"/>
    </row>
    <row r="246" spans="2:35" x14ac:dyDescent="0.45">
      <c r="B246" s="497"/>
      <c r="C246" s="498"/>
      <c r="D246" s="498"/>
      <c r="E246" s="498"/>
      <c r="F246" s="498"/>
      <c r="G246" s="498"/>
      <c r="H246" s="498"/>
      <c r="I246" s="498"/>
      <c r="J246" s="498"/>
      <c r="K246" s="498"/>
      <c r="L246" s="498"/>
      <c r="M246" s="498"/>
      <c r="N246" s="498"/>
      <c r="O246" s="498"/>
      <c r="P246" s="498"/>
      <c r="Q246" s="498"/>
      <c r="R246" s="498"/>
      <c r="S246" s="498"/>
      <c r="T246" s="498"/>
      <c r="U246" s="498"/>
      <c r="V246" s="498"/>
      <c r="W246" s="498"/>
      <c r="X246" s="498"/>
      <c r="Y246" s="498"/>
      <c r="Z246" s="498"/>
      <c r="AA246" s="498"/>
      <c r="AB246" s="498"/>
      <c r="AC246" s="498"/>
      <c r="AD246" s="498"/>
      <c r="AE246" s="498"/>
      <c r="AF246" s="498"/>
      <c r="AG246" s="498"/>
      <c r="AH246" s="498"/>
      <c r="AI246" s="499"/>
    </row>
    <row r="247" spans="2:35" x14ac:dyDescent="0.45">
      <c r="B247" s="497"/>
      <c r="C247" s="498"/>
      <c r="D247" s="498"/>
      <c r="E247" s="498"/>
      <c r="F247" s="498"/>
      <c r="G247" s="498"/>
      <c r="H247" s="498"/>
      <c r="I247" s="498"/>
      <c r="J247" s="498"/>
      <c r="K247" s="498"/>
      <c r="L247" s="498"/>
      <c r="M247" s="498"/>
      <c r="N247" s="498"/>
      <c r="O247" s="498"/>
      <c r="P247" s="498"/>
      <c r="Q247" s="498"/>
      <c r="R247" s="498"/>
      <c r="S247" s="498"/>
      <c r="T247" s="498"/>
      <c r="U247" s="498"/>
      <c r="V247" s="498"/>
      <c r="W247" s="498"/>
      <c r="X247" s="498"/>
      <c r="Y247" s="498"/>
      <c r="Z247" s="498"/>
      <c r="AA247" s="498"/>
      <c r="AB247" s="498"/>
      <c r="AC247" s="498"/>
      <c r="AD247" s="498"/>
      <c r="AE247" s="498"/>
      <c r="AF247" s="498"/>
      <c r="AG247" s="498"/>
      <c r="AH247" s="498"/>
      <c r="AI247" s="499"/>
    </row>
    <row r="248" spans="2:35" x14ac:dyDescent="0.45">
      <c r="B248" s="497"/>
      <c r="C248" s="498"/>
      <c r="D248" s="498"/>
      <c r="E248" s="498"/>
      <c r="F248" s="498"/>
      <c r="G248" s="498"/>
      <c r="H248" s="498"/>
      <c r="I248" s="498"/>
      <c r="J248" s="498"/>
      <c r="K248" s="498"/>
      <c r="L248" s="498"/>
      <c r="M248" s="498"/>
      <c r="N248" s="498"/>
      <c r="O248" s="498"/>
      <c r="P248" s="498"/>
      <c r="Q248" s="498"/>
      <c r="R248" s="498"/>
      <c r="S248" s="498"/>
      <c r="T248" s="498"/>
      <c r="U248" s="498"/>
      <c r="V248" s="498"/>
      <c r="W248" s="498"/>
      <c r="X248" s="498"/>
      <c r="Y248" s="498"/>
      <c r="Z248" s="498"/>
      <c r="AA248" s="498"/>
      <c r="AB248" s="498"/>
      <c r="AC248" s="498"/>
      <c r="AD248" s="498"/>
      <c r="AE248" s="498"/>
      <c r="AF248" s="498"/>
      <c r="AG248" s="498"/>
      <c r="AH248" s="498"/>
      <c r="AI248" s="499"/>
    </row>
    <row r="249" spans="2:35" x14ac:dyDescent="0.45">
      <c r="B249" s="497"/>
      <c r="C249" s="498"/>
      <c r="D249" s="498"/>
      <c r="E249" s="498"/>
      <c r="F249" s="498"/>
      <c r="G249" s="498"/>
      <c r="H249" s="498"/>
      <c r="I249" s="498"/>
      <c r="J249" s="498"/>
      <c r="K249" s="498"/>
      <c r="L249" s="498"/>
      <c r="M249" s="498"/>
      <c r="N249" s="498"/>
      <c r="O249" s="498"/>
      <c r="P249" s="498"/>
      <c r="Q249" s="498"/>
      <c r="R249" s="498"/>
      <c r="S249" s="498"/>
      <c r="T249" s="498"/>
      <c r="U249" s="498"/>
      <c r="V249" s="498"/>
      <c r="W249" s="498"/>
      <c r="X249" s="498"/>
      <c r="Y249" s="498"/>
      <c r="Z249" s="498"/>
      <c r="AA249" s="498"/>
      <c r="AB249" s="498"/>
      <c r="AC249" s="498"/>
      <c r="AD249" s="498"/>
      <c r="AE249" s="498"/>
      <c r="AF249" s="498"/>
      <c r="AG249" s="498"/>
      <c r="AH249" s="498"/>
      <c r="AI249" s="499"/>
    </row>
    <row r="250" spans="2:35" x14ac:dyDescent="0.45">
      <c r="B250" s="497"/>
      <c r="C250" s="498"/>
      <c r="D250" s="498"/>
      <c r="E250" s="498"/>
      <c r="F250" s="498"/>
      <c r="G250" s="498"/>
      <c r="H250" s="498"/>
      <c r="I250" s="498"/>
      <c r="J250" s="498"/>
      <c r="K250" s="498"/>
      <c r="L250" s="498"/>
      <c r="M250" s="498"/>
      <c r="N250" s="498"/>
      <c r="O250" s="498"/>
      <c r="P250" s="498"/>
      <c r="Q250" s="498"/>
      <c r="R250" s="498"/>
      <c r="S250" s="498"/>
      <c r="T250" s="498"/>
      <c r="U250" s="498"/>
      <c r="V250" s="498"/>
      <c r="W250" s="498"/>
      <c r="X250" s="498"/>
      <c r="Y250" s="498"/>
      <c r="Z250" s="498"/>
      <c r="AA250" s="498"/>
      <c r="AB250" s="498"/>
      <c r="AC250" s="498"/>
      <c r="AD250" s="498"/>
      <c r="AE250" s="498"/>
      <c r="AF250" s="498"/>
      <c r="AG250" s="498"/>
      <c r="AH250" s="498"/>
      <c r="AI250" s="499"/>
    </row>
    <row r="251" spans="2:35" x14ac:dyDescent="0.45">
      <c r="B251" s="497"/>
      <c r="C251" s="498"/>
      <c r="D251" s="498"/>
      <c r="E251" s="498"/>
      <c r="F251" s="498"/>
      <c r="G251" s="498"/>
      <c r="H251" s="498"/>
      <c r="I251" s="498"/>
      <c r="J251" s="498"/>
      <c r="K251" s="498"/>
      <c r="L251" s="498"/>
      <c r="M251" s="498"/>
      <c r="N251" s="498"/>
      <c r="O251" s="498"/>
      <c r="P251" s="498"/>
      <c r="Q251" s="498"/>
      <c r="R251" s="498"/>
      <c r="S251" s="498"/>
      <c r="T251" s="498"/>
      <c r="U251" s="498"/>
      <c r="V251" s="498"/>
      <c r="W251" s="498"/>
      <c r="X251" s="498"/>
      <c r="Y251" s="498"/>
      <c r="Z251" s="498"/>
      <c r="AA251" s="498"/>
      <c r="AB251" s="498"/>
      <c r="AC251" s="498"/>
      <c r="AD251" s="498"/>
      <c r="AE251" s="498"/>
      <c r="AF251" s="498"/>
      <c r="AG251" s="498"/>
      <c r="AH251" s="498"/>
      <c r="AI251" s="499"/>
    </row>
    <row r="252" spans="2:35" x14ac:dyDescent="0.45">
      <c r="B252" s="497"/>
      <c r="C252" s="498"/>
      <c r="D252" s="498"/>
      <c r="E252" s="498"/>
      <c r="F252" s="498"/>
      <c r="G252" s="498"/>
      <c r="H252" s="498"/>
      <c r="I252" s="498"/>
      <c r="J252" s="498"/>
      <c r="K252" s="498"/>
      <c r="L252" s="498"/>
      <c r="M252" s="498"/>
      <c r="N252" s="498"/>
      <c r="O252" s="498"/>
      <c r="P252" s="498"/>
      <c r="Q252" s="498"/>
      <c r="R252" s="498"/>
      <c r="S252" s="498"/>
      <c r="T252" s="498"/>
      <c r="U252" s="498"/>
      <c r="V252" s="498"/>
      <c r="W252" s="498"/>
      <c r="X252" s="498"/>
      <c r="Y252" s="498"/>
      <c r="Z252" s="498"/>
      <c r="AA252" s="498"/>
      <c r="AB252" s="498"/>
      <c r="AC252" s="498"/>
      <c r="AD252" s="498"/>
      <c r="AE252" s="498"/>
      <c r="AF252" s="498"/>
      <c r="AG252" s="498"/>
      <c r="AH252" s="498"/>
      <c r="AI252" s="499"/>
    </row>
    <row r="253" spans="2:35" ht="14.65" thickBot="1" x14ac:dyDescent="0.5">
      <c r="B253" s="500"/>
      <c r="C253" s="501"/>
      <c r="D253" s="501"/>
      <c r="E253" s="501"/>
      <c r="F253" s="501"/>
      <c r="G253" s="501"/>
      <c r="H253" s="501"/>
      <c r="I253" s="501"/>
      <c r="J253" s="501"/>
      <c r="K253" s="501"/>
      <c r="L253" s="501"/>
      <c r="M253" s="501"/>
      <c r="N253" s="501"/>
      <c r="O253" s="501"/>
      <c r="P253" s="501"/>
      <c r="Q253" s="501"/>
      <c r="R253" s="501"/>
      <c r="S253" s="501"/>
      <c r="T253" s="501"/>
      <c r="U253" s="501"/>
      <c r="V253" s="501"/>
      <c r="W253" s="501"/>
      <c r="X253" s="501"/>
      <c r="Y253" s="501"/>
      <c r="Z253" s="501"/>
      <c r="AA253" s="501"/>
      <c r="AB253" s="501"/>
      <c r="AC253" s="501"/>
      <c r="AD253" s="501"/>
      <c r="AE253" s="501"/>
      <c r="AF253" s="501"/>
      <c r="AG253" s="501"/>
      <c r="AH253" s="501"/>
      <c r="AI253" s="502"/>
    </row>
  </sheetData>
  <sheetProtection password="CC71" sheet="1" selectLockedCells="1"/>
  <mergeCells count="176">
    <mergeCell ref="A45:A57"/>
    <mergeCell ref="A58:A70"/>
    <mergeCell ref="A84:A96"/>
    <mergeCell ref="A188:A200"/>
    <mergeCell ref="A149:A161"/>
    <mergeCell ref="A110:A122"/>
    <mergeCell ref="A71:A83"/>
    <mergeCell ref="B165:B171"/>
    <mergeCell ref="B172:B174"/>
    <mergeCell ref="B189:B191"/>
    <mergeCell ref="B163:B164"/>
    <mergeCell ref="B48:B54"/>
    <mergeCell ref="B55:B57"/>
    <mergeCell ref="B72:B74"/>
    <mergeCell ref="C163:C164"/>
    <mergeCell ref="D201:O201"/>
    <mergeCell ref="P201:S201"/>
    <mergeCell ref="B202:AI253"/>
    <mergeCell ref="A175:A187"/>
    <mergeCell ref="A97:A109"/>
    <mergeCell ref="A123:A135"/>
    <mergeCell ref="A136:A148"/>
    <mergeCell ref="A162:A174"/>
    <mergeCell ref="AC163:AD163"/>
    <mergeCell ref="AE163:AF163"/>
    <mergeCell ref="AG163:AH163"/>
    <mergeCell ref="AI163:AI164"/>
    <mergeCell ref="U124:V124"/>
    <mergeCell ref="W124:X124"/>
    <mergeCell ref="Y124:Z124"/>
    <mergeCell ref="AA124:AB124"/>
    <mergeCell ref="B124:B125"/>
    <mergeCell ref="C124:C125"/>
    <mergeCell ref="D124:D125"/>
    <mergeCell ref="E124:F124"/>
    <mergeCell ref="G124:H124"/>
    <mergeCell ref="I124:J124"/>
    <mergeCell ref="K124:L124"/>
    <mergeCell ref="AK165:AK200"/>
    <mergeCell ref="B192:B200"/>
    <mergeCell ref="B175:B186"/>
    <mergeCell ref="B126:B132"/>
    <mergeCell ref="B133:B135"/>
    <mergeCell ref="B136:B146"/>
    <mergeCell ref="B150:B152"/>
    <mergeCell ref="D162:O162"/>
    <mergeCell ref="P162:S162"/>
    <mergeCell ref="D163:D164"/>
    <mergeCell ref="E163:F163"/>
    <mergeCell ref="G163:H163"/>
    <mergeCell ref="I163:J163"/>
    <mergeCell ref="K163:L163"/>
    <mergeCell ref="M163:N163"/>
    <mergeCell ref="O163:P163"/>
    <mergeCell ref="AJ163:AJ164"/>
    <mergeCell ref="AK163:AK164"/>
    <mergeCell ref="Q163:R163"/>
    <mergeCell ref="S163:T163"/>
    <mergeCell ref="U163:V163"/>
    <mergeCell ref="W163:X163"/>
    <mergeCell ref="Y163:Z163"/>
    <mergeCell ref="AA163:AB163"/>
    <mergeCell ref="A5:A18"/>
    <mergeCell ref="A19:A31"/>
    <mergeCell ref="A32:A44"/>
    <mergeCell ref="D8:O8"/>
    <mergeCell ref="P8:S8"/>
    <mergeCell ref="AK8:AK44"/>
    <mergeCell ref="AK126:AK161"/>
    <mergeCell ref="AK87:AK122"/>
    <mergeCell ref="AK48:AK83"/>
    <mergeCell ref="B153:B161"/>
    <mergeCell ref="B114:B122"/>
    <mergeCell ref="B97:B108"/>
    <mergeCell ref="B75:B83"/>
    <mergeCell ref="B58:B69"/>
    <mergeCell ref="D123:O123"/>
    <mergeCell ref="P123:S123"/>
    <mergeCell ref="AC124:AD124"/>
    <mergeCell ref="AE124:AF124"/>
    <mergeCell ref="AG124:AH124"/>
    <mergeCell ref="AI124:AI125"/>
    <mergeCell ref="AJ124:AJ125"/>
    <mergeCell ref="AK124:AK125"/>
    <mergeCell ref="Q124:R124"/>
    <mergeCell ref="S124:T124"/>
    <mergeCell ref="M124:N124"/>
    <mergeCell ref="O124:P124"/>
    <mergeCell ref="D84:O84"/>
    <mergeCell ref="P84:S84"/>
    <mergeCell ref="B87:B93"/>
    <mergeCell ref="B94:B96"/>
    <mergeCell ref="B111:B113"/>
    <mergeCell ref="AC85:AD85"/>
    <mergeCell ref="AE85:AF85"/>
    <mergeCell ref="B85:B86"/>
    <mergeCell ref="C85:C86"/>
    <mergeCell ref="D85:D86"/>
    <mergeCell ref="E85:F85"/>
    <mergeCell ref="G85:H85"/>
    <mergeCell ref="I85:J85"/>
    <mergeCell ref="K85:L85"/>
    <mergeCell ref="M85:N85"/>
    <mergeCell ref="O85:P85"/>
    <mergeCell ref="AG85:AH85"/>
    <mergeCell ref="AI85:AI86"/>
    <mergeCell ref="AJ85:AJ86"/>
    <mergeCell ref="AK85:AK86"/>
    <mergeCell ref="Q85:R85"/>
    <mergeCell ref="S85:T85"/>
    <mergeCell ref="U85:V85"/>
    <mergeCell ref="W85:X85"/>
    <mergeCell ref="Y85:Z85"/>
    <mergeCell ref="AA85:AB85"/>
    <mergeCell ref="AI46:AI47"/>
    <mergeCell ref="AJ46:AJ47"/>
    <mergeCell ref="AK46:AK47"/>
    <mergeCell ref="W46:X46"/>
    <mergeCell ref="Y46:Z46"/>
    <mergeCell ref="AA46:AB46"/>
    <mergeCell ref="AC46:AD46"/>
    <mergeCell ref="AE46:AF46"/>
    <mergeCell ref="AG46:AH46"/>
    <mergeCell ref="K46:L46"/>
    <mergeCell ref="M46:N46"/>
    <mergeCell ref="O46:P46"/>
    <mergeCell ref="Q46:R46"/>
    <mergeCell ref="S46:T46"/>
    <mergeCell ref="U46:V46"/>
    <mergeCell ref="B46:B47"/>
    <mergeCell ref="C46:C47"/>
    <mergeCell ref="D46:D47"/>
    <mergeCell ref="E46:F46"/>
    <mergeCell ref="G46:H46"/>
    <mergeCell ref="I46:J46"/>
    <mergeCell ref="D45:O45"/>
    <mergeCell ref="P45:S45"/>
    <mergeCell ref="AK6:AK7"/>
    <mergeCell ref="B9:B15"/>
    <mergeCell ref="B16:B18"/>
    <mergeCell ref="B19:B30"/>
    <mergeCell ref="W6:X6"/>
    <mergeCell ref="Y6:Z6"/>
    <mergeCell ref="AA6:AB6"/>
    <mergeCell ref="AC6:AD6"/>
    <mergeCell ref="AE6:AF6"/>
    <mergeCell ref="AG6:AH6"/>
    <mergeCell ref="K6:L6"/>
    <mergeCell ref="M6:N6"/>
    <mergeCell ref="O6:P6"/>
    <mergeCell ref="Q6:R6"/>
    <mergeCell ref="S6:T6"/>
    <mergeCell ref="U6:V6"/>
    <mergeCell ref="B6:B7"/>
    <mergeCell ref="C6:C7"/>
    <mergeCell ref="D6:D7"/>
    <mergeCell ref="E6:F6"/>
    <mergeCell ref="G6:H6"/>
    <mergeCell ref="I6:J6"/>
    <mergeCell ref="B36:B44"/>
    <mergeCell ref="X2:Y2"/>
    <mergeCell ref="Z2:AC2"/>
    <mergeCell ref="B3:C3"/>
    <mergeCell ref="AJ3:AK5"/>
    <mergeCell ref="B4:AI4"/>
    <mergeCell ref="D2:F2"/>
    <mergeCell ref="G2:H2"/>
    <mergeCell ref="I2:K2"/>
    <mergeCell ref="L2:R2"/>
    <mergeCell ref="S2:T2"/>
    <mergeCell ref="U2:W2"/>
    <mergeCell ref="D5:O5"/>
    <mergeCell ref="P5:S5"/>
    <mergeCell ref="AI6:AI7"/>
    <mergeCell ref="AJ6:AJ7"/>
    <mergeCell ref="B33:B35"/>
  </mergeCells>
  <phoneticPr fontId="6" type="noConversion"/>
  <conditionalFormatting sqref="B2">
    <cfRule type="cellIs" dxfId="203" priority="368" operator="equal">
      <formula>0</formula>
    </cfRule>
  </conditionalFormatting>
  <conditionalFormatting sqref="D2">
    <cfRule type="cellIs" dxfId="202" priority="367" operator="equal">
      <formula>0</formula>
    </cfRule>
  </conditionalFormatting>
  <conditionalFormatting sqref="AI9:AI44">
    <cfRule type="cellIs" dxfId="201" priority="363" operator="equal">
      <formula>0</formula>
    </cfRule>
  </conditionalFormatting>
  <conditionalFormatting sqref="AK8">
    <cfRule type="notContainsBlanks" dxfId="200" priority="356">
      <formula>LEN(TRIM(AK8))&gt;0</formula>
    </cfRule>
  </conditionalFormatting>
  <conditionalFormatting sqref="AJ3:AK5">
    <cfRule type="notContainsBlanks" dxfId="199" priority="353">
      <formula>LEN(TRIM(AJ3))&gt;0</formula>
    </cfRule>
  </conditionalFormatting>
  <conditionalFormatting sqref="AK165">
    <cfRule type="notContainsBlanks" dxfId="198" priority="299">
      <formula>LEN(TRIM(AK165))&gt;0</formula>
    </cfRule>
  </conditionalFormatting>
  <conditionalFormatting sqref="M10:AH10">
    <cfRule type="expression" dxfId="197" priority="298">
      <formula>M10&gt;M9</formula>
    </cfRule>
  </conditionalFormatting>
  <conditionalFormatting sqref="M9:AB9">
    <cfRule type="cellIs" dxfId="196" priority="103" operator="equal">
      <formula>0</formula>
    </cfRule>
    <cfRule type="expression" dxfId="195" priority="297">
      <formula>M10&gt;M9</formula>
    </cfRule>
  </conditionalFormatting>
  <conditionalFormatting sqref="M10:AH10">
    <cfRule type="expression" dxfId="194" priority="295">
      <formula>M11&gt;M10</formula>
    </cfRule>
  </conditionalFormatting>
  <conditionalFormatting sqref="M12:AB12">
    <cfRule type="expression" dxfId="193" priority="282">
      <formula>M12&gt;M11</formula>
    </cfRule>
  </conditionalFormatting>
  <conditionalFormatting sqref="M11:AB11">
    <cfRule type="expression" dxfId="192" priority="281">
      <formula>M12&gt;M11</formula>
    </cfRule>
  </conditionalFormatting>
  <conditionalFormatting sqref="M13:AB13">
    <cfRule type="expression" dxfId="191" priority="280">
      <formula>M13&gt;M10</formula>
    </cfRule>
  </conditionalFormatting>
  <conditionalFormatting sqref="M10:AH10">
    <cfRule type="expression" dxfId="190" priority="279">
      <formula>M13&gt;M10</formula>
    </cfRule>
  </conditionalFormatting>
  <conditionalFormatting sqref="M14:AB14">
    <cfRule type="expression" dxfId="189" priority="278">
      <formula>M14&gt;M13</formula>
    </cfRule>
  </conditionalFormatting>
  <conditionalFormatting sqref="M13:AB13">
    <cfRule type="expression" dxfId="188" priority="277">
      <formula>M14&gt;M13</formula>
    </cfRule>
  </conditionalFormatting>
  <conditionalFormatting sqref="M15:AB15">
    <cfRule type="expression" dxfId="187" priority="276">
      <formula>M15&gt;M10</formula>
    </cfRule>
  </conditionalFormatting>
  <conditionalFormatting sqref="M10:AH10">
    <cfRule type="expression" dxfId="186" priority="275">
      <formula>M15&gt;M10</formula>
    </cfRule>
  </conditionalFormatting>
  <conditionalFormatting sqref="M44:AB44">
    <cfRule type="cellIs" dxfId="185" priority="273" operator="lessThan">
      <formula>0</formula>
    </cfRule>
    <cfRule type="cellIs" dxfId="184" priority="274" operator="equal">
      <formula>0</formula>
    </cfRule>
  </conditionalFormatting>
  <conditionalFormatting sqref="M16:AB16">
    <cfRule type="expression" dxfId="183" priority="272">
      <formula>(M16+M17+M18)&lt;&gt;M10</formula>
    </cfRule>
  </conditionalFormatting>
  <conditionalFormatting sqref="M17:AB17">
    <cfRule type="expression" dxfId="182" priority="271">
      <formula>(M16+M17+M18)&lt;&gt;M10</formula>
    </cfRule>
  </conditionalFormatting>
  <conditionalFormatting sqref="M18:AB18">
    <cfRule type="expression" dxfId="181" priority="270">
      <formula>(M16+M17+M18)&lt;&gt;M10</formula>
    </cfRule>
  </conditionalFormatting>
  <conditionalFormatting sqref="M10:AB10">
    <cfRule type="expression" dxfId="180" priority="269">
      <formula>(M16+M17+M18)&lt;&gt;M10</formula>
    </cfRule>
  </conditionalFormatting>
  <conditionalFormatting sqref="M30:AH30">
    <cfRule type="cellIs" dxfId="179" priority="267" operator="lessThan">
      <formula>0</formula>
    </cfRule>
    <cfRule type="cellIs" dxfId="178" priority="268" operator="equal">
      <formula>0</formula>
    </cfRule>
  </conditionalFormatting>
  <conditionalFormatting sqref="M30:AB30">
    <cfRule type="expression" dxfId="177" priority="266">
      <formula>M30&gt;M18</formula>
    </cfRule>
  </conditionalFormatting>
  <conditionalFormatting sqref="M18:AB18">
    <cfRule type="expression" dxfId="176" priority="265">
      <formula>M30&gt;M18</formula>
    </cfRule>
  </conditionalFormatting>
  <conditionalFormatting sqref="M44:AB44">
    <cfRule type="expression" dxfId="175" priority="264">
      <formula>M44&lt;&gt;M35</formula>
    </cfRule>
  </conditionalFormatting>
  <conditionalFormatting sqref="M35:AB35">
    <cfRule type="expression" dxfId="174" priority="263">
      <formula>M44&lt;&gt;M35</formula>
    </cfRule>
  </conditionalFormatting>
  <conditionalFormatting sqref="M161:AB161">
    <cfRule type="expression" dxfId="173" priority="140">
      <formula>M161&lt;&gt;M152</formula>
    </cfRule>
  </conditionalFormatting>
  <conditionalFormatting sqref="M122:AB122">
    <cfRule type="cellIs" dxfId="172" priority="177" operator="lessThan">
      <formula>0</formula>
    </cfRule>
    <cfRule type="cellIs" dxfId="171" priority="178" operator="equal">
      <formula>0</formula>
    </cfRule>
  </conditionalFormatting>
  <conditionalFormatting sqref="AJ8">
    <cfRule type="notContainsBlanks" dxfId="170" priority="223">
      <formula>LEN(TRIM(AJ8))&gt;0</formula>
    </cfRule>
  </conditionalFormatting>
  <conditionalFormatting sqref="M31:AB31">
    <cfRule type="expression" dxfId="169" priority="222">
      <formula>M31&gt;M10</formula>
    </cfRule>
  </conditionalFormatting>
  <conditionalFormatting sqref="M10:AB10">
    <cfRule type="expression" dxfId="168" priority="221">
      <formula>M31&gt;M10</formula>
    </cfRule>
  </conditionalFormatting>
  <conditionalFormatting sqref="M32:AB32">
    <cfRule type="expression" dxfId="167" priority="220">
      <formula>M32&gt;M10</formula>
    </cfRule>
  </conditionalFormatting>
  <conditionalFormatting sqref="M10:AB10">
    <cfRule type="expression" dxfId="166" priority="219">
      <formula>M32&gt;M10</formula>
    </cfRule>
  </conditionalFormatting>
  <conditionalFormatting sqref="AI48:AI83">
    <cfRule type="cellIs" dxfId="165" priority="218" operator="equal">
      <formula>0</formula>
    </cfRule>
  </conditionalFormatting>
  <conditionalFormatting sqref="AC49:AH49">
    <cfRule type="expression" dxfId="164" priority="217">
      <formula>AC49&gt;AC48</formula>
    </cfRule>
  </conditionalFormatting>
  <conditionalFormatting sqref="AC49:AH49">
    <cfRule type="expression" dxfId="163" priority="215">
      <formula>AC50&gt;AC49</formula>
    </cfRule>
  </conditionalFormatting>
  <conditionalFormatting sqref="M51:AB51">
    <cfRule type="expression" dxfId="162" priority="214">
      <formula>M51&gt;M50</formula>
    </cfRule>
  </conditionalFormatting>
  <conditionalFormatting sqref="M50:AB50">
    <cfRule type="expression" dxfId="161" priority="213">
      <formula>M51&gt;M50</formula>
    </cfRule>
  </conditionalFormatting>
  <conditionalFormatting sqref="M52:AB52">
    <cfRule type="expression" dxfId="160" priority="212">
      <formula>M52&gt;M49</formula>
    </cfRule>
  </conditionalFormatting>
  <conditionalFormatting sqref="AC49:AH49">
    <cfRule type="expression" dxfId="159" priority="211">
      <formula>AC52&gt;AC49</formula>
    </cfRule>
  </conditionalFormatting>
  <conditionalFormatting sqref="M53:AB53">
    <cfRule type="expression" dxfId="158" priority="210">
      <formula>M53&gt;M52</formula>
    </cfRule>
  </conditionalFormatting>
  <conditionalFormatting sqref="M52:AB52">
    <cfRule type="expression" dxfId="157" priority="209">
      <formula>M53&gt;M52</formula>
    </cfRule>
  </conditionalFormatting>
  <conditionalFormatting sqref="M54:AB54">
    <cfRule type="expression" dxfId="156" priority="208">
      <formula>M54&gt;M49</formula>
    </cfRule>
  </conditionalFormatting>
  <conditionalFormatting sqref="AC49:AH49">
    <cfRule type="expression" dxfId="155" priority="207">
      <formula>AC54&gt;AC49</formula>
    </cfRule>
  </conditionalFormatting>
  <conditionalFormatting sqref="M83:AB83">
    <cfRule type="cellIs" dxfId="154" priority="205" operator="lessThan">
      <formula>0</formula>
    </cfRule>
    <cfRule type="cellIs" dxfId="153" priority="206" operator="equal">
      <formula>0</formula>
    </cfRule>
  </conditionalFormatting>
  <conditionalFormatting sqref="M55:AB55">
    <cfRule type="expression" dxfId="152" priority="204">
      <formula>(M55+M56+M57)&lt;&gt;M49</formula>
    </cfRule>
  </conditionalFormatting>
  <conditionalFormatting sqref="M56:AB56">
    <cfRule type="expression" dxfId="151" priority="203">
      <formula>(M55+M56+M57)&lt;&gt;M49</formula>
    </cfRule>
  </conditionalFormatting>
  <conditionalFormatting sqref="M57:AB57">
    <cfRule type="expression" dxfId="150" priority="202">
      <formula>(M55+M56+M57)&lt;&gt;M49</formula>
    </cfRule>
  </conditionalFormatting>
  <conditionalFormatting sqref="M69:AH69">
    <cfRule type="cellIs" dxfId="149" priority="199" operator="lessThan">
      <formula>0</formula>
    </cfRule>
    <cfRule type="cellIs" dxfId="148" priority="200" operator="equal">
      <formula>0</formula>
    </cfRule>
  </conditionalFormatting>
  <conditionalFormatting sqref="M69:AB69">
    <cfRule type="expression" dxfId="147" priority="198">
      <formula>M69&gt;M57</formula>
    </cfRule>
  </conditionalFormatting>
  <conditionalFormatting sqref="M57:AB57">
    <cfRule type="expression" dxfId="146" priority="197">
      <formula>M69&gt;M57</formula>
    </cfRule>
  </conditionalFormatting>
  <conditionalFormatting sqref="M83:AB83">
    <cfRule type="expression" dxfId="145" priority="196">
      <formula>M83&lt;&gt;M74</formula>
    </cfRule>
  </conditionalFormatting>
  <conditionalFormatting sqref="M70:AB70">
    <cfRule type="expression" dxfId="144" priority="194">
      <formula>M70&gt;M49</formula>
    </cfRule>
  </conditionalFormatting>
  <conditionalFormatting sqref="M71:AB71">
    <cfRule type="expression" dxfId="143" priority="192">
      <formula>M71&gt;M49</formula>
    </cfRule>
  </conditionalFormatting>
  <conditionalFormatting sqref="AI87:AI122">
    <cfRule type="cellIs" dxfId="142" priority="190" operator="equal">
      <formula>0</formula>
    </cfRule>
  </conditionalFormatting>
  <conditionalFormatting sqref="AC88:AH88">
    <cfRule type="expression" dxfId="141" priority="189">
      <formula>AC88&gt;AC87</formula>
    </cfRule>
  </conditionalFormatting>
  <conditionalFormatting sqref="AC88:AH88">
    <cfRule type="expression" dxfId="140" priority="187">
      <formula>AC89&gt;AC88</formula>
    </cfRule>
  </conditionalFormatting>
  <conditionalFormatting sqref="M90:AB90">
    <cfRule type="expression" dxfId="139" priority="186">
      <formula>M90&gt;M89</formula>
    </cfRule>
  </conditionalFormatting>
  <conditionalFormatting sqref="M89:AB89">
    <cfRule type="expression" dxfId="138" priority="185">
      <formula>M90&gt;M89</formula>
    </cfRule>
  </conditionalFormatting>
  <conditionalFormatting sqref="M91:AB91">
    <cfRule type="expression" dxfId="137" priority="184">
      <formula>M91&gt;M88</formula>
    </cfRule>
  </conditionalFormatting>
  <conditionalFormatting sqref="AC88:AH88">
    <cfRule type="expression" dxfId="136" priority="183">
      <formula>AC91&gt;AC88</formula>
    </cfRule>
  </conditionalFormatting>
  <conditionalFormatting sqref="M92:AB92">
    <cfRule type="expression" dxfId="135" priority="182">
      <formula>M92&gt;M91</formula>
    </cfRule>
  </conditionalFormatting>
  <conditionalFormatting sqref="M91:AB91">
    <cfRule type="expression" dxfId="134" priority="181">
      <formula>M92&gt;M91</formula>
    </cfRule>
  </conditionalFormatting>
  <conditionalFormatting sqref="M93:AB93">
    <cfRule type="expression" dxfId="133" priority="180">
      <formula>M93&gt;M88</formula>
    </cfRule>
  </conditionalFormatting>
  <conditionalFormatting sqref="AC88:AH88">
    <cfRule type="expression" dxfId="132" priority="179">
      <formula>AC93&gt;AC88</formula>
    </cfRule>
  </conditionalFormatting>
  <conditionalFormatting sqref="M94:AB94">
    <cfRule type="expression" dxfId="131" priority="176">
      <formula>(M94+M95+M96)&lt;&gt;M88</formula>
    </cfRule>
  </conditionalFormatting>
  <conditionalFormatting sqref="M95:AB95">
    <cfRule type="expression" dxfId="130" priority="175">
      <formula>(M94+M95+M96)&lt;&gt;M88</formula>
    </cfRule>
  </conditionalFormatting>
  <conditionalFormatting sqref="M96:AB96">
    <cfRule type="expression" dxfId="129" priority="174">
      <formula>(M94+M95+M96)&lt;&gt;M88</formula>
    </cfRule>
  </conditionalFormatting>
  <conditionalFormatting sqref="M108:AH108">
    <cfRule type="cellIs" dxfId="128" priority="171" operator="lessThan">
      <formula>0</formula>
    </cfRule>
    <cfRule type="cellIs" dxfId="127" priority="172" operator="equal">
      <formula>0</formula>
    </cfRule>
  </conditionalFormatting>
  <conditionalFormatting sqref="M108:AB108">
    <cfRule type="expression" dxfId="126" priority="170">
      <formula>M108&gt;M96</formula>
    </cfRule>
  </conditionalFormatting>
  <conditionalFormatting sqref="M96:AB96">
    <cfRule type="expression" dxfId="125" priority="169">
      <formula>M108&gt;M96</formula>
    </cfRule>
  </conditionalFormatting>
  <conditionalFormatting sqref="M122:AB122">
    <cfRule type="expression" dxfId="124" priority="168">
      <formula>M122&lt;&gt;M113</formula>
    </cfRule>
  </conditionalFormatting>
  <conditionalFormatting sqref="M109:AB109">
    <cfRule type="expression" dxfId="123" priority="166">
      <formula>M109&gt;M88</formula>
    </cfRule>
  </conditionalFormatting>
  <conditionalFormatting sqref="M110:AB110">
    <cfRule type="expression" dxfId="122" priority="164">
      <formula>M110&gt;M88</formula>
    </cfRule>
  </conditionalFormatting>
  <conditionalFormatting sqref="AI126:AI161">
    <cfRule type="cellIs" dxfId="121" priority="162" operator="equal">
      <formula>0</formula>
    </cfRule>
  </conditionalFormatting>
  <conditionalFormatting sqref="AC127:AH127">
    <cfRule type="expression" dxfId="120" priority="161">
      <formula>AC127&gt;AC126</formula>
    </cfRule>
  </conditionalFormatting>
  <conditionalFormatting sqref="AC127:AH127">
    <cfRule type="expression" dxfId="119" priority="159">
      <formula>AC128&gt;AC127</formula>
    </cfRule>
  </conditionalFormatting>
  <conditionalFormatting sqref="M129:AB129">
    <cfRule type="expression" dxfId="118" priority="158">
      <formula>M129&gt;M128</formula>
    </cfRule>
  </conditionalFormatting>
  <conditionalFormatting sqref="M128:AB128">
    <cfRule type="expression" dxfId="117" priority="157">
      <formula>M129&gt;M128</formula>
    </cfRule>
  </conditionalFormatting>
  <conditionalFormatting sqref="M130:AB130">
    <cfRule type="expression" dxfId="116" priority="156">
      <formula>M130&gt;M127</formula>
    </cfRule>
  </conditionalFormatting>
  <conditionalFormatting sqref="AC127:AH127">
    <cfRule type="expression" dxfId="115" priority="155">
      <formula>AC130&gt;AC127</formula>
    </cfRule>
  </conditionalFormatting>
  <conditionalFormatting sqref="M131:AB131">
    <cfRule type="expression" dxfId="114" priority="154">
      <formula>M131&gt;M130</formula>
    </cfRule>
  </conditionalFormatting>
  <conditionalFormatting sqref="M130:AB130">
    <cfRule type="expression" dxfId="113" priority="153">
      <formula>M131&gt;M130</formula>
    </cfRule>
  </conditionalFormatting>
  <conditionalFormatting sqref="M132:AB132">
    <cfRule type="expression" dxfId="112" priority="152">
      <formula>M132&gt;M127</formula>
    </cfRule>
  </conditionalFormatting>
  <conditionalFormatting sqref="AC127:AH127">
    <cfRule type="expression" dxfId="111" priority="151">
      <formula>AC132&gt;AC127</formula>
    </cfRule>
  </conditionalFormatting>
  <conditionalFormatting sqref="M161:AB161">
    <cfRule type="cellIs" dxfId="110" priority="149" operator="lessThan">
      <formula>0</formula>
    </cfRule>
    <cfRule type="cellIs" dxfId="109" priority="150" operator="equal">
      <formula>0</formula>
    </cfRule>
  </conditionalFormatting>
  <conditionalFormatting sqref="M133:AB133">
    <cfRule type="expression" dxfId="108" priority="148">
      <formula>(M133+M134+M135)&lt;&gt;M127</formula>
    </cfRule>
  </conditionalFormatting>
  <conditionalFormatting sqref="M134:AB134">
    <cfRule type="expression" dxfId="107" priority="147">
      <formula>(M133+M134+M135)&lt;&gt;M127</formula>
    </cfRule>
  </conditionalFormatting>
  <conditionalFormatting sqref="M135:AB135">
    <cfRule type="expression" dxfId="106" priority="146">
      <formula>(M133+M134+M135)&lt;&gt;M127</formula>
    </cfRule>
  </conditionalFormatting>
  <conditionalFormatting sqref="M147:AH147">
    <cfRule type="cellIs" dxfId="105" priority="143" operator="lessThan">
      <formula>0</formula>
    </cfRule>
    <cfRule type="cellIs" dxfId="104" priority="144" operator="equal">
      <formula>0</formula>
    </cfRule>
  </conditionalFormatting>
  <conditionalFormatting sqref="M147:AB147">
    <cfRule type="expression" dxfId="103" priority="142">
      <formula>M147&gt;M135</formula>
    </cfRule>
  </conditionalFormatting>
  <conditionalFormatting sqref="M135:AB135">
    <cfRule type="expression" dxfId="102" priority="141">
      <formula>M147&gt;M135</formula>
    </cfRule>
  </conditionalFormatting>
  <conditionalFormatting sqref="M148:AB148">
    <cfRule type="expression" dxfId="101" priority="138">
      <formula>M148&gt;M127</formula>
    </cfRule>
  </conditionalFormatting>
  <conditionalFormatting sqref="M149:AB149">
    <cfRule type="expression" dxfId="100" priority="136">
      <formula>M149&gt;M127</formula>
    </cfRule>
  </conditionalFormatting>
  <conditionalFormatting sqref="AI165:AI200">
    <cfRule type="cellIs" dxfId="99" priority="134" operator="equal">
      <formula>0</formula>
    </cfRule>
  </conditionalFormatting>
  <conditionalFormatting sqref="AC166:AH166">
    <cfRule type="expression" dxfId="98" priority="133">
      <formula>AC166&gt;AC165</formula>
    </cfRule>
  </conditionalFormatting>
  <conditionalFormatting sqref="AC166:AH166">
    <cfRule type="expression" dxfId="97" priority="131">
      <formula>AC167&gt;AC166</formula>
    </cfRule>
  </conditionalFormatting>
  <conditionalFormatting sqref="M168:AB168">
    <cfRule type="expression" dxfId="96" priority="130">
      <formula>M168&gt;M167</formula>
    </cfRule>
  </conditionalFormatting>
  <conditionalFormatting sqref="M167:AB167">
    <cfRule type="expression" dxfId="95" priority="129">
      <formula>M168&gt;M167</formula>
    </cfRule>
  </conditionalFormatting>
  <conditionalFormatting sqref="M169:AB169">
    <cfRule type="expression" dxfId="94" priority="128">
      <formula>M169&gt;M166</formula>
    </cfRule>
  </conditionalFormatting>
  <conditionalFormatting sqref="AC166:AH166">
    <cfRule type="expression" dxfId="93" priority="127">
      <formula>AC169&gt;AC166</formula>
    </cfRule>
  </conditionalFormatting>
  <conditionalFormatting sqref="M170:AB170">
    <cfRule type="expression" dxfId="92" priority="126">
      <formula>M170&gt;M169</formula>
    </cfRule>
  </conditionalFormatting>
  <conditionalFormatting sqref="M169:AB169">
    <cfRule type="expression" dxfId="91" priority="125">
      <formula>M170&gt;M169</formula>
    </cfRule>
  </conditionalFormatting>
  <conditionalFormatting sqref="M171:AB171">
    <cfRule type="expression" dxfId="90" priority="124">
      <formula>M171&gt;M166</formula>
    </cfRule>
  </conditionalFormatting>
  <conditionalFormatting sqref="AC166:AH166">
    <cfRule type="expression" dxfId="89" priority="123">
      <formula>AC171&gt;AC166</formula>
    </cfRule>
  </conditionalFormatting>
  <conditionalFormatting sqref="M200:AB200">
    <cfRule type="cellIs" dxfId="88" priority="121" operator="lessThan">
      <formula>0</formula>
    </cfRule>
    <cfRule type="cellIs" dxfId="87" priority="122" operator="equal">
      <formula>0</formula>
    </cfRule>
  </conditionalFormatting>
  <conditionalFormatting sqref="M172:AB172">
    <cfRule type="expression" dxfId="86" priority="120">
      <formula>(M172+M173+M174)&lt;&gt;M166</formula>
    </cfRule>
  </conditionalFormatting>
  <conditionalFormatting sqref="M173:AB173">
    <cfRule type="expression" dxfId="85" priority="119">
      <formula>(M172+M173+M174)&lt;&gt;M166</formula>
    </cfRule>
  </conditionalFormatting>
  <conditionalFormatting sqref="M174:AB174">
    <cfRule type="expression" dxfId="84" priority="118">
      <formula>(M172+M173+M174)&lt;&gt;M166</formula>
    </cfRule>
  </conditionalFormatting>
  <conditionalFormatting sqref="M186:AH186">
    <cfRule type="cellIs" dxfId="83" priority="115" operator="lessThan">
      <formula>0</formula>
    </cfRule>
    <cfRule type="cellIs" dxfId="82" priority="116" operator="equal">
      <formula>0</formula>
    </cfRule>
  </conditionalFormatting>
  <conditionalFormatting sqref="M186:AB186">
    <cfRule type="expression" dxfId="81" priority="114">
      <formula>M186&gt;M174</formula>
    </cfRule>
  </conditionalFormatting>
  <conditionalFormatting sqref="M174:AB174">
    <cfRule type="expression" dxfId="80" priority="113">
      <formula>M186&gt;M174</formula>
    </cfRule>
  </conditionalFormatting>
  <conditionalFormatting sqref="M200:AB200">
    <cfRule type="expression" dxfId="79" priority="112">
      <formula>M200&lt;&gt;M191</formula>
    </cfRule>
  </conditionalFormatting>
  <conditionalFormatting sqref="M187:AB187">
    <cfRule type="expression" dxfId="78" priority="110">
      <formula>M187&gt;M166</formula>
    </cfRule>
  </conditionalFormatting>
  <conditionalFormatting sqref="M188:AB188">
    <cfRule type="expression" dxfId="77" priority="108">
      <formula>M188&gt;M166</formula>
    </cfRule>
  </conditionalFormatting>
  <conditionalFormatting sqref="AK126">
    <cfRule type="notContainsBlanks" dxfId="76" priority="106">
      <formula>LEN(TRIM(AK126))&gt;0</formula>
    </cfRule>
  </conditionalFormatting>
  <conditionalFormatting sqref="AK87">
    <cfRule type="notContainsBlanks" dxfId="75" priority="105">
      <formula>LEN(TRIM(AK87))&gt;0</formula>
    </cfRule>
  </conditionalFormatting>
  <conditionalFormatting sqref="AK48">
    <cfRule type="notContainsBlanks" dxfId="74" priority="104">
      <formula>LEN(TRIM(AK48))&gt;0</formula>
    </cfRule>
  </conditionalFormatting>
  <conditionalFormatting sqref="M87:AB87">
    <cfRule type="cellIs" dxfId="73" priority="95" operator="equal">
      <formula>0</formula>
    </cfRule>
    <cfRule type="expression" dxfId="72" priority="96">
      <formula>M88&gt;M87</formula>
    </cfRule>
  </conditionalFormatting>
  <conditionalFormatting sqref="M165:AB165">
    <cfRule type="cellIs" dxfId="71" priority="91" operator="equal">
      <formula>0</formula>
    </cfRule>
    <cfRule type="expression" dxfId="70" priority="92">
      <formula>M166&gt;M165</formula>
    </cfRule>
  </conditionalFormatting>
  <conditionalFormatting sqref="M48:AB48">
    <cfRule type="cellIs" dxfId="69" priority="97" operator="equal">
      <formula>0</formula>
    </cfRule>
    <cfRule type="expression" dxfId="68" priority="98">
      <formula>M49&gt;M48</formula>
    </cfRule>
  </conditionalFormatting>
  <conditionalFormatting sqref="M126:AB126">
    <cfRule type="cellIs" dxfId="67" priority="93" operator="equal">
      <formula>0</formula>
    </cfRule>
    <cfRule type="expression" dxfId="66" priority="94">
      <formula>M127&gt;M126</formula>
    </cfRule>
  </conditionalFormatting>
  <conditionalFormatting sqref="M33:AB33">
    <cfRule type="expression" dxfId="65" priority="90">
      <formula>M33+M34+M35&lt;&gt;M10</formula>
    </cfRule>
  </conditionalFormatting>
  <conditionalFormatting sqref="M34:AB34">
    <cfRule type="expression" dxfId="64" priority="89">
      <formula>M33+M34+M35&lt;&gt;M10</formula>
    </cfRule>
  </conditionalFormatting>
  <conditionalFormatting sqref="M35:AB35">
    <cfRule type="expression" dxfId="63" priority="88">
      <formula>M33+M34+M35&lt;&gt;M10</formula>
    </cfRule>
  </conditionalFormatting>
  <conditionalFormatting sqref="M10:AB10">
    <cfRule type="expression" dxfId="62" priority="87">
      <formula>M33+M34+M35&lt;&gt;M10</formula>
    </cfRule>
  </conditionalFormatting>
  <conditionalFormatting sqref="M74:AB74">
    <cfRule type="expression" dxfId="61" priority="54">
      <formula>M83&lt;&gt;M74</formula>
    </cfRule>
  </conditionalFormatting>
  <conditionalFormatting sqref="M72:AB72">
    <cfRule type="expression" dxfId="60" priority="53">
      <formula>M72+M73+M74&lt;&gt;M49</formula>
    </cfRule>
  </conditionalFormatting>
  <conditionalFormatting sqref="M73:AB73">
    <cfRule type="expression" dxfId="59" priority="52">
      <formula>M72+M73+M74&lt;&gt;M49</formula>
    </cfRule>
  </conditionalFormatting>
  <conditionalFormatting sqref="M74:AB74">
    <cfRule type="expression" dxfId="58" priority="51">
      <formula>M72+M73+M74&lt;&gt;M49</formula>
    </cfRule>
  </conditionalFormatting>
  <conditionalFormatting sqref="M113:AB113">
    <cfRule type="expression" dxfId="57" priority="50">
      <formula>M122&lt;&gt;M113</formula>
    </cfRule>
  </conditionalFormatting>
  <conditionalFormatting sqref="M111:AB111">
    <cfRule type="expression" dxfId="56" priority="49">
      <formula>M111+M112+M113&lt;&gt;M88</formula>
    </cfRule>
  </conditionalFormatting>
  <conditionalFormatting sqref="M112:AB112">
    <cfRule type="expression" dxfId="55" priority="48">
      <formula>M111+M112+M113&lt;&gt;M88</formula>
    </cfRule>
  </conditionalFormatting>
  <conditionalFormatting sqref="M113:AB113">
    <cfRule type="expression" dxfId="54" priority="47">
      <formula>M111+M112+M113&lt;&gt;M88</formula>
    </cfRule>
  </conditionalFormatting>
  <conditionalFormatting sqref="M152:AB152">
    <cfRule type="expression" dxfId="53" priority="46">
      <formula>M161&lt;&gt;M152</formula>
    </cfRule>
  </conditionalFormatting>
  <conditionalFormatting sqref="M150:AB150">
    <cfRule type="expression" dxfId="52" priority="45">
      <formula>M150+M151+M152&lt;&gt;M127</formula>
    </cfRule>
  </conditionalFormatting>
  <conditionalFormatting sqref="M151:AB151">
    <cfRule type="expression" dxfId="51" priority="44">
      <formula>M150+M151+M152&lt;&gt;M127</formula>
    </cfRule>
  </conditionalFormatting>
  <conditionalFormatting sqref="M152:AB152">
    <cfRule type="expression" dxfId="50" priority="43">
      <formula>M150+M151+M152&lt;&gt;M127</formula>
    </cfRule>
  </conditionalFormatting>
  <conditionalFormatting sqref="M191:AB191">
    <cfRule type="expression" dxfId="49" priority="42">
      <formula>M200&lt;&gt;M191</formula>
    </cfRule>
  </conditionalFormatting>
  <conditionalFormatting sqref="M189:AB189">
    <cfRule type="expression" dxfId="48" priority="41">
      <formula>M189+M190+M191&lt;&gt;M166</formula>
    </cfRule>
  </conditionalFormatting>
  <conditionalFormatting sqref="M190:AB190">
    <cfRule type="expression" dxfId="47" priority="40">
      <formula>M189+M190+M191&lt;&gt;M166</formula>
    </cfRule>
  </conditionalFormatting>
  <conditionalFormatting sqref="M191:AB191">
    <cfRule type="expression" dxfId="46" priority="39">
      <formula>M189+M190+M191&lt;&gt;M166</formula>
    </cfRule>
  </conditionalFormatting>
  <conditionalFormatting sqref="M10:AB10">
    <cfRule type="expression" dxfId="45" priority="37">
      <formula>M10&lt;M9</formula>
    </cfRule>
  </conditionalFormatting>
  <conditionalFormatting sqref="M49:AB49">
    <cfRule type="expression" dxfId="44" priority="36">
      <formula>M49&gt;M48</formula>
    </cfRule>
  </conditionalFormatting>
  <conditionalFormatting sqref="M49:AB49">
    <cfRule type="expression" dxfId="43" priority="35">
      <formula>M50&gt;M49</formula>
    </cfRule>
  </conditionalFormatting>
  <conditionalFormatting sqref="M49:AB49">
    <cfRule type="expression" dxfId="42" priority="34">
      <formula>M52&gt;M49</formula>
    </cfRule>
  </conditionalFormatting>
  <conditionalFormatting sqref="M49:AB49">
    <cfRule type="expression" dxfId="41" priority="33">
      <formula>M54&gt;M49</formula>
    </cfRule>
  </conditionalFormatting>
  <conditionalFormatting sqref="M49:AB49">
    <cfRule type="expression" dxfId="40" priority="32">
      <formula>(M55+M56+M57)&lt;&gt;M49</formula>
    </cfRule>
  </conditionalFormatting>
  <conditionalFormatting sqref="M49:AB49">
    <cfRule type="expression" dxfId="39" priority="31">
      <formula>M70&gt;M49</formula>
    </cfRule>
  </conditionalFormatting>
  <conditionalFormatting sqref="M49:AB49">
    <cfRule type="expression" dxfId="38" priority="30">
      <formula>M71&gt;M49</formula>
    </cfRule>
  </conditionalFormatting>
  <conditionalFormatting sqref="M49:AB49">
    <cfRule type="expression" dxfId="37" priority="29">
      <formula>M72+M73+M74&lt;&gt;M49</formula>
    </cfRule>
  </conditionalFormatting>
  <conditionalFormatting sqref="M49:AB49">
    <cfRule type="expression" dxfId="36" priority="28">
      <formula>M49&lt;M48</formula>
    </cfRule>
  </conditionalFormatting>
  <conditionalFormatting sqref="M88:AB88">
    <cfRule type="expression" dxfId="35" priority="27">
      <formula>M88&gt;M87</formula>
    </cfRule>
  </conditionalFormatting>
  <conditionalFormatting sqref="M88:AB88">
    <cfRule type="expression" dxfId="34" priority="26">
      <formula>M89&gt;M88</formula>
    </cfRule>
  </conditionalFormatting>
  <conditionalFormatting sqref="M88:AB88">
    <cfRule type="expression" dxfId="33" priority="25">
      <formula>M91&gt;M88</formula>
    </cfRule>
  </conditionalFormatting>
  <conditionalFormatting sqref="M88:AB88">
    <cfRule type="expression" dxfId="32" priority="24">
      <formula>M93&gt;M88</formula>
    </cfRule>
  </conditionalFormatting>
  <conditionalFormatting sqref="M88:AB88">
    <cfRule type="expression" dxfId="31" priority="23">
      <formula>(M94+M95+M96)&lt;&gt;M88</formula>
    </cfRule>
  </conditionalFormatting>
  <conditionalFormatting sqref="M88:AB88">
    <cfRule type="expression" dxfId="30" priority="22">
      <formula>M109&gt;M88</formula>
    </cfRule>
  </conditionalFormatting>
  <conditionalFormatting sqref="M88:AB88">
    <cfRule type="expression" dxfId="29" priority="21">
      <formula>M110&gt;M88</formula>
    </cfRule>
  </conditionalFormatting>
  <conditionalFormatting sqref="M88:AB88">
    <cfRule type="expression" dxfId="28" priority="20">
      <formula>M111+M112+M113&lt;&gt;M88</formula>
    </cfRule>
  </conditionalFormatting>
  <conditionalFormatting sqref="M88:AB88">
    <cfRule type="expression" dxfId="27" priority="19">
      <formula>M88&lt;M87</formula>
    </cfRule>
  </conditionalFormatting>
  <conditionalFormatting sqref="M127:AB127">
    <cfRule type="expression" dxfId="26" priority="18">
      <formula>M127&gt;M126</formula>
    </cfRule>
  </conditionalFormatting>
  <conditionalFormatting sqref="M127:AB127">
    <cfRule type="expression" dxfId="25" priority="17">
      <formula>M128&gt;M127</formula>
    </cfRule>
  </conditionalFormatting>
  <conditionalFormatting sqref="M127:AB127">
    <cfRule type="expression" dxfId="24" priority="16">
      <formula>M130&gt;M127</formula>
    </cfRule>
  </conditionalFormatting>
  <conditionalFormatting sqref="M127:AB127">
    <cfRule type="expression" dxfId="23" priority="15">
      <formula>M132&gt;M127</formula>
    </cfRule>
  </conditionalFormatting>
  <conditionalFormatting sqref="M127:AB127">
    <cfRule type="expression" dxfId="22" priority="14">
      <formula>(M133+M134+M135)&lt;&gt;M127</formula>
    </cfRule>
  </conditionalFormatting>
  <conditionalFormatting sqref="M127:AB127">
    <cfRule type="expression" dxfId="21" priority="13">
      <formula>M148&gt;M127</formula>
    </cfRule>
  </conditionalFormatting>
  <conditionalFormatting sqref="M127:AB127">
    <cfRule type="expression" dxfId="20" priority="12">
      <formula>M149&gt;M127</formula>
    </cfRule>
  </conditionalFormatting>
  <conditionalFormatting sqref="M127:AB127">
    <cfRule type="expression" dxfId="19" priority="11">
      <formula>M150+M151+M152&lt;&gt;M127</formula>
    </cfRule>
  </conditionalFormatting>
  <conditionalFormatting sqref="M127:AB127">
    <cfRule type="expression" dxfId="18" priority="10">
      <formula>M127&lt;M126</formula>
    </cfRule>
  </conditionalFormatting>
  <conditionalFormatting sqref="M166:AB166">
    <cfRule type="expression" dxfId="17" priority="9">
      <formula>M166&gt;M165</formula>
    </cfRule>
  </conditionalFormatting>
  <conditionalFormatting sqref="M166:AB166">
    <cfRule type="expression" dxfId="16" priority="8">
      <formula>M167&gt;M166</formula>
    </cfRule>
  </conditionalFormatting>
  <conditionalFormatting sqref="M166:AB166">
    <cfRule type="expression" dxfId="15" priority="7">
      <formula>M169&gt;M166</formula>
    </cfRule>
  </conditionalFormatting>
  <conditionalFormatting sqref="M166:AB166">
    <cfRule type="expression" dxfId="14" priority="6">
      <formula>M171&gt;M166</formula>
    </cfRule>
  </conditionalFormatting>
  <conditionalFormatting sqref="M166:AB166">
    <cfRule type="expression" dxfId="13" priority="5">
      <formula>(M172+M173+M174)&lt;&gt;M166</formula>
    </cfRule>
  </conditionalFormatting>
  <conditionalFormatting sqref="M166:AB166">
    <cfRule type="expression" dxfId="12" priority="4">
      <formula>M187&gt;M166</formula>
    </cfRule>
  </conditionalFormatting>
  <conditionalFormatting sqref="M166:AB166">
    <cfRule type="expression" dxfId="11" priority="3">
      <formula>M188&gt;M166</formula>
    </cfRule>
  </conditionalFormatting>
  <conditionalFormatting sqref="M166:AB166">
    <cfRule type="expression" dxfId="10" priority="2">
      <formula>M189+M190+M191&lt;&gt;M166</formula>
    </cfRule>
  </conditionalFormatting>
  <conditionalFormatting sqref="M166:AB166">
    <cfRule type="expression" dxfId="9" priority="1">
      <formula>M166&lt;M165</formula>
    </cfRule>
  </conditionalFormatting>
  <dataValidations count="1">
    <dataValidation type="whole" allowBlank="1" showInputMessage="1" showErrorMessage="1" sqref="N69:AH69 N147:AH147 N31:AB44 M127:M161 M9:M44 N9:AB9 N30:AH30 N11:AB29 M165:AB165 M49:M83 M48:AB48 N49:AH49 N128:AB146 M166:M200 N108:AH108 M88:M122 N70:AB83 N50:AB68 M87:AB87 N88:AH88 N186:AH186 N166:AB185 N148:AB161 N127:AH127 M126:AB126 N10:AH10 N109:AB122 N89:AB107 N187:AB200 AC166:AH166">
      <formula1>0</formula1>
      <formula2>1000</formula2>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55"/>
  <sheetViews>
    <sheetView showGridLines="0" topLeftCell="H1" zoomScale="80" zoomScaleNormal="80" workbookViewId="0">
      <selection activeCell="AN2" sqref="AN2"/>
    </sheetView>
  </sheetViews>
  <sheetFormatPr defaultColWidth="8.73046875" defaultRowHeight="14.25" x14ac:dyDescent="0.45"/>
  <cols>
    <col min="1" max="1" width="11.59765625" style="137" bestFit="1" customWidth="1"/>
    <col min="2" max="2" width="5.59765625" style="137" bestFit="1" customWidth="1"/>
    <col min="3" max="3" width="7.3984375" style="137" bestFit="1" customWidth="1"/>
    <col min="4" max="4" width="9.1328125" style="137" bestFit="1" customWidth="1"/>
    <col min="5" max="5" width="42.1328125" style="17" bestFit="1" customWidth="1"/>
    <col min="6" max="6" width="87.73046875" style="16" bestFit="1" customWidth="1"/>
    <col min="7" max="7" width="103.73046875" style="17" bestFit="1" customWidth="1"/>
    <col min="8" max="8" width="10.73046875" style="17" bestFit="1" customWidth="1"/>
    <col min="9" max="9" width="5.1328125" style="17" bestFit="1" customWidth="1"/>
    <col min="10" max="10" width="4.1328125" style="17" bestFit="1" customWidth="1"/>
    <col min="11" max="11" width="5.1328125" style="17" bestFit="1" customWidth="1"/>
    <col min="12" max="12" width="4.1328125" style="17" bestFit="1" customWidth="1"/>
    <col min="13" max="13" width="5.1328125" style="17" bestFit="1" customWidth="1"/>
    <col min="14" max="14" width="4.1328125" style="17" bestFit="1" customWidth="1"/>
    <col min="15" max="15" width="6.265625" style="17" bestFit="1" customWidth="1"/>
    <col min="16" max="16" width="5.1328125" style="17" bestFit="1" customWidth="1"/>
    <col min="17" max="17" width="6.265625" style="17" bestFit="1" customWidth="1"/>
    <col min="18" max="18" width="5.1328125" style="17" bestFit="1" customWidth="1"/>
    <col min="19" max="19" width="6.265625" style="17" bestFit="1" customWidth="1"/>
    <col min="20" max="20" width="5.1328125" style="17" bestFit="1" customWidth="1"/>
    <col min="21" max="21" width="6.265625" style="17" bestFit="1" customWidth="1"/>
    <col min="22" max="22" width="5.1328125" style="17" bestFit="1" customWidth="1"/>
    <col min="23" max="23" width="6.265625" style="17" bestFit="1" customWidth="1"/>
    <col min="24" max="24" width="5.1328125" style="17" bestFit="1" customWidth="1"/>
    <col min="25" max="25" width="6.265625" style="17" bestFit="1" customWidth="1"/>
    <col min="26" max="26" width="5.1328125" style="17" bestFit="1" customWidth="1"/>
    <col min="27" max="27" width="6.265625" style="17" bestFit="1" customWidth="1"/>
    <col min="28" max="28" width="5.1328125" style="17" bestFit="1" customWidth="1"/>
    <col min="29" max="29" width="6.265625" style="17" bestFit="1" customWidth="1"/>
    <col min="30" max="30" width="5.1328125" style="17" bestFit="1" customWidth="1"/>
    <col min="31" max="31" width="6.265625" style="17" bestFit="1" customWidth="1"/>
    <col min="32" max="32" width="5.1328125" style="17" bestFit="1" customWidth="1"/>
    <col min="33" max="33" width="6.265625" style="17" bestFit="1" customWidth="1"/>
    <col min="34" max="34" width="5.1328125" style="17" bestFit="1" customWidth="1"/>
    <col min="35" max="35" width="6.265625" style="17" bestFit="1" customWidth="1"/>
    <col min="36" max="36" width="5.1328125" style="17" bestFit="1" customWidth="1"/>
    <col min="37" max="37" width="6.265625" style="17" bestFit="1" customWidth="1"/>
    <col min="38" max="38" width="5.1328125" style="17" bestFit="1" customWidth="1"/>
    <col min="39" max="39" width="5.86328125" style="17" bestFit="1" customWidth="1"/>
    <col min="40" max="40" width="47.3984375" style="17" bestFit="1" customWidth="1"/>
    <col min="41" max="41" width="7" style="16" bestFit="1" customWidth="1"/>
    <col min="42" max="16384" width="8.73046875" style="17"/>
  </cols>
  <sheetData>
    <row r="1" spans="1:41" x14ac:dyDescent="0.45">
      <c r="A1" s="218" t="s">
        <v>873</v>
      </c>
      <c r="B1" s="218" t="s">
        <v>874</v>
      </c>
      <c r="C1" s="218" t="s">
        <v>875</v>
      </c>
      <c r="D1" s="218" t="s">
        <v>876</v>
      </c>
      <c r="E1" s="217" t="s">
        <v>877</v>
      </c>
      <c r="F1" s="239" t="s">
        <v>878</v>
      </c>
      <c r="G1" s="217" t="s">
        <v>879</v>
      </c>
      <c r="H1" s="217" t="s">
        <v>880</v>
      </c>
      <c r="I1" s="217" t="s">
        <v>881</v>
      </c>
      <c r="J1" s="217" t="s">
        <v>882</v>
      </c>
      <c r="K1" s="217" t="s">
        <v>883</v>
      </c>
      <c r="L1" s="217" t="s">
        <v>884</v>
      </c>
      <c r="M1" s="217" t="s">
        <v>885</v>
      </c>
      <c r="N1" s="217" t="s">
        <v>886</v>
      </c>
      <c r="O1" s="217" t="s">
        <v>887</v>
      </c>
      <c r="P1" s="217" t="s">
        <v>888</v>
      </c>
      <c r="Q1" s="217" t="s">
        <v>889</v>
      </c>
      <c r="R1" s="217" t="s">
        <v>890</v>
      </c>
      <c r="S1" s="217" t="s">
        <v>891</v>
      </c>
      <c r="T1" s="217" t="s">
        <v>892</v>
      </c>
      <c r="U1" s="217" t="s">
        <v>893</v>
      </c>
      <c r="V1" s="217" t="s">
        <v>894</v>
      </c>
      <c r="W1" s="217" t="s">
        <v>895</v>
      </c>
      <c r="X1" s="217" t="s">
        <v>896</v>
      </c>
      <c r="Y1" s="217" t="s">
        <v>897</v>
      </c>
      <c r="Z1" s="217" t="s">
        <v>898</v>
      </c>
      <c r="AA1" s="217" t="s">
        <v>899</v>
      </c>
      <c r="AB1" s="217" t="s">
        <v>900</v>
      </c>
      <c r="AC1" s="217" t="s">
        <v>901</v>
      </c>
      <c r="AD1" s="217" t="s">
        <v>902</v>
      </c>
      <c r="AE1" s="217" t="s">
        <v>903</v>
      </c>
      <c r="AF1" s="217" t="s">
        <v>904</v>
      </c>
      <c r="AG1" s="217" t="s">
        <v>905</v>
      </c>
      <c r="AH1" s="217" t="s">
        <v>906</v>
      </c>
      <c r="AI1" s="217" t="s">
        <v>907</v>
      </c>
      <c r="AJ1" s="217" t="s">
        <v>908</v>
      </c>
      <c r="AK1" s="217" t="s">
        <v>909</v>
      </c>
      <c r="AL1" s="217" t="s">
        <v>910</v>
      </c>
      <c r="AM1" s="217" t="s">
        <v>911</v>
      </c>
      <c r="AN1" s="217" t="s">
        <v>912</v>
      </c>
      <c r="AO1" s="253" t="s">
        <v>935</v>
      </c>
    </row>
    <row r="2" spans="1:41" x14ac:dyDescent="0.45">
      <c r="A2" s="218" t="str">
        <f>B2&amp;C2</f>
        <v>202205</v>
      </c>
      <c r="B2" s="219">
        <f>'Prep Partner Performance'!AE$2</f>
        <v>2022</v>
      </c>
      <c r="C2" s="220" t="str">
        <f>'Prep Partner Performance'!Z$2</f>
        <v>05</v>
      </c>
      <c r="D2" s="218">
        <f>'Prep Partner Performance'!G$2</f>
        <v>14943</v>
      </c>
      <c r="E2" s="217" t="str">
        <f>'Prep Partner Performance'!C$2</f>
        <v>Kisima Health Centre</v>
      </c>
      <c r="F2" s="239" t="str">
        <f>'Prep Partner Performance'!B8</f>
        <v>Number Screened (New and Restart Clients)</v>
      </c>
      <c r="G2" s="217" t="str">
        <f>'Prep Partner Performance'!C8</f>
        <v>Transgender</v>
      </c>
      <c r="H2" s="217" t="str">
        <f>'Prep Partner Performance'!D8</f>
        <v>P01-01</v>
      </c>
      <c r="I2" s="217">
        <f>'Prep Partner Performance'!E8</f>
        <v>0</v>
      </c>
      <c r="J2" s="217">
        <f>'Prep Partner Performance'!F8</f>
        <v>0</v>
      </c>
      <c r="K2" s="217">
        <f>'Prep Partner Performance'!G8</f>
        <v>0</v>
      </c>
      <c r="L2" s="217">
        <f>'Prep Partner Performance'!H8</f>
        <v>0</v>
      </c>
      <c r="M2" s="217">
        <f>'Prep Partner Performance'!I8</f>
        <v>0</v>
      </c>
      <c r="N2" s="217">
        <f>'Prep Partner Performance'!J8</f>
        <v>0</v>
      </c>
      <c r="O2" s="217">
        <f>'Prep Partner Performance'!K8</f>
        <v>0</v>
      </c>
      <c r="P2" s="217">
        <f>'Prep Partner Performance'!L8</f>
        <v>0</v>
      </c>
      <c r="Q2" s="217">
        <f>'Prep Partner Performance'!M8</f>
        <v>0</v>
      </c>
      <c r="R2" s="217">
        <f>'Prep Partner Performance'!N8</f>
        <v>0</v>
      </c>
      <c r="S2" s="217">
        <f>'Prep Partner Performance'!O8</f>
        <v>0</v>
      </c>
      <c r="T2" s="217">
        <f>'Prep Partner Performance'!P8</f>
        <v>0</v>
      </c>
      <c r="U2" s="217">
        <f>'Prep Partner Performance'!Q8</f>
        <v>0</v>
      </c>
      <c r="V2" s="217">
        <f>'Prep Partner Performance'!R8</f>
        <v>0</v>
      </c>
      <c r="W2" s="217">
        <f>'Prep Partner Performance'!S8</f>
        <v>0</v>
      </c>
      <c r="X2" s="217">
        <f>'Prep Partner Performance'!T8</f>
        <v>0</v>
      </c>
      <c r="Y2" s="217">
        <f>'Prep Partner Performance'!U8</f>
        <v>0</v>
      </c>
      <c r="Z2" s="217">
        <f>'Prep Partner Performance'!V8</f>
        <v>0</v>
      </c>
      <c r="AA2" s="217">
        <f>'Prep Partner Performance'!W8</f>
        <v>0</v>
      </c>
      <c r="AB2" s="217">
        <f>'Prep Partner Performance'!X8</f>
        <v>0</v>
      </c>
      <c r="AC2" s="217">
        <f>'Prep Partner Performance'!Y8</f>
        <v>0</v>
      </c>
      <c r="AD2" s="217">
        <f>'Prep Partner Performance'!Z8</f>
        <v>0</v>
      </c>
      <c r="AE2" s="217">
        <f>'Prep Partner Performance'!AA8</f>
        <v>0</v>
      </c>
      <c r="AF2" s="217">
        <f>'Prep Partner Performance'!AB8</f>
        <v>0</v>
      </c>
      <c r="AG2" s="217">
        <f>'Prep Partner Performance'!AC8</f>
        <v>0</v>
      </c>
      <c r="AH2" s="217">
        <f>'Prep Partner Performance'!AD8</f>
        <v>0</v>
      </c>
      <c r="AI2" s="217">
        <f>'Prep Partner Performance'!AE8</f>
        <v>0</v>
      </c>
      <c r="AJ2" s="217">
        <f>'Prep Partner Performance'!AF8</f>
        <v>0</v>
      </c>
      <c r="AK2" s="217">
        <f>'Prep Partner Performance'!AG8</f>
        <v>0</v>
      </c>
      <c r="AL2" s="217">
        <f>'Prep Partner Performance'!AH8</f>
        <v>0</v>
      </c>
      <c r="AM2" s="218">
        <f>SUM(I2:AL2)</f>
        <v>0</v>
      </c>
      <c r="AN2" s="217" t="str">
        <f>'Prep Partner Performance'!B$3</f>
        <v>PrEP Partner Performance Tool version 2.0.0</v>
      </c>
      <c r="AO2" s="239" t="str">
        <f>'Prep Partner Performance'!AJ8</f>
        <v/>
      </c>
    </row>
    <row r="3" spans="1:41" x14ac:dyDescent="0.45">
      <c r="A3" s="218" t="str">
        <f t="shared" ref="A3:A16" si="0">B3&amp;C3</f>
        <v>202205</v>
      </c>
      <c r="B3" s="219">
        <f>'Prep Partner Performance'!AE$2</f>
        <v>2022</v>
      </c>
      <c r="C3" s="220" t="str">
        <f>'Prep Partner Performance'!Z$2</f>
        <v>05</v>
      </c>
      <c r="D3" s="218">
        <f>'Prep Partner Performance'!G$2</f>
        <v>14943</v>
      </c>
      <c r="E3" s="217" t="str">
        <f>'Prep Partner Performance'!C$2</f>
        <v>Kisima Health Centre</v>
      </c>
      <c r="F3" s="239" t="str">
        <f>'Prep Partner Performance'!B$8</f>
        <v>Number Screened (New and Restart Clients)</v>
      </c>
      <c r="G3" s="217" t="str">
        <f>'Prep Partner Performance'!C9</f>
        <v>Adolescent Girls and Young Women</v>
      </c>
      <c r="H3" s="217" t="str">
        <f>'Prep Partner Performance'!D9</f>
        <v>P01-02</v>
      </c>
      <c r="I3" s="217">
        <f>'Prep Partner Performance'!E9</f>
        <v>0</v>
      </c>
      <c r="J3" s="217">
        <f>'Prep Partner Performance'!F9</f>
        <v>0</v>
      </c>
      <c r="K3" s="217">
        <f>'Prep Partner Performance'!G9</f>
        <v>0</v>
      </c>
      <c r="L3" s="217">
        <f>'Prep Partner Performance'!H9</f>
        <v>0</v>
      </c>
      <c r="M3" s="217">
        <f>'Prep Partner Performance'!I9</f>
        <v>0</v>
      </c>
      <c r="N3" s="217">
        <f>'Prep Partner Performance'!J9</f>
        <v>0</v>
      </c>
      <c r="O3" s="217">
        <f>'Prep Partner Performance'!K9</f>
        <v>0</v>
      </c>
      <c r="P3" s="217">
        <f>'Prep Partner Performance'!L9</f>
        <v>0</v>
      </c>
      <c r="Q3" s="217">
        <f>'Prep Partner Performance'!M9</f>
        <v>0</v>
      </c>
      <c r="R3" s="217">
        <f>'Prep Partner Performance'!N9</f>
        <v>0</v>
      </c>
      <c r="S3" s="217">
        <f>'Prep Partner Performance'!O9</f>
        <v>0</v>
      </c>
      <c r="T3" s="217">
        <f>'Prep Partner Performance'!P9</f>
        <v>0</v>
      </c>
      <c r="U3" s="217">
        <f>'Prep Partner Performance'!Q9</f>
        <v>0</v>
      </c>
      <c r="V3" s="217">
        <f>'Prep Partner Performance'!R9</f>
        <v>0</v>
      </c>
      <c r="W3" s="217">
        <f>'Prep Partner Performance'!S9</f>
        <v>0</v>
      </c>
      <c r="X3" s="217">
        <f>'Prep Partner Performance'!T9</f>
        <v>0</v>
      </c>
      <c r="Y3" s="217">
        <f>'Prep Partner Performance'!U9</f>
        <v>0</v>
      </c>
      <c r="Z3" s="217">
        <f>'Prep Partner Performance'!V9</f>
        <v>0</v>
      </c>
      <c r="AA3" s="217">
        <f>'Prep Partner Performance'!W9</f>
        <v>0</v>
      </c>
      <c r="AB3" s="217">
        <f>'Prep Partner Performance'!X9</f>
        <v>0</v>
      </c>
      <c r="AC3" s="217">
        <f>'Prep Partner Performance'!Y9</f>
        <v>0</v>
      </c>
      <c r="AD3" s="217">
        <f>'Prep Partner Performance'!Z9</f>
        <v>0</v>
      </c>
      <c r="AE3" s="217">
        <f>'Prep Partner Performance'!AA9</f>
        <v>0</v>
      </c>
      <c r="AF3" s="217">
        <f>'Prep Partner Performance'!AB9</f>
        <v>0</v>
      </c>
      <c r="AG3" s="217">
        <f>'Prep Partner Performance'!AC9</f>
        <v>0</v>
      </c>
      <c r="AH3" s="217">
        <f>'Prep Partner Performance'!AD9</f>
        <v>0</v>
      </c>
      <c r="AI3" s="217">
        <f>'Prep Partner Performance'!AE9</f>
        <v>0</v>
      </c>
      <c r="AJ3" s="217">
        <f>'Prep Partner Performance'!AF9</f>
        <v>0</v>
      </c>
      <c r="AK3" s="217">
        <f>'Prep Partner Performance'!AG9</f>
        <v>0</v>
      </c>
      <c r="AL3" s="217">
        <f>'Prep Partner Performance'!AH9</f>
        <v>0</v>
      </c>
      <c r="AM3" s="218">
        <f t="shared" ref="AM3:AM66" si="1">SUM(I3:AL3)</f>
        <v>0</v>
      </c>
      <c r="AN3" s="217" t="str">
        <f>'Prep Partner Performance'!B$3</f>
        <v>PrEP Partner Performance Tool version 2.0.0</v>
      </c>
      <c r="AO3" s="239" t="str">
        <f>'Prep Partner Performance'!AJ9</f>
        <v/>
      </c>
    </row>
    <row r="4" spans="1:41" x14ac:dyDescent="0.45">
      <c r="A4" s="218" t="str">
        <f t="shared" si="0"/>
        <v>202205</v>
      </c>
      <c r="B4" s="219">
        <f>'Prep Partner Performance'!AE$2</f>
        <v>2022</v>
      </c>
      <c r="C4" s="220" t="str">
        <f>'Prep Partner Performance'!Z$2</f>
        <v>05</v>
      </c>
      <c r="D4" s="218">
        <f>'Prep Partner Performance'!G$2</f>
        <v>14943</v>
      </c>
      <c r="E4" s="217" t="str">
        <f>'Prep Partner Performance'!C$2</f>
        <v>Kisima Health Centre</v>
      </c>
      <c r="F4" s="239" t="str">
        <f>'Prep Partner Performance'!B$8</f>
        <v>Number Screened (New and Restart Clients)</v>
      </c>
      <c r="G4" s="217" t="str">
        <f>'Prep Partner Performance'!C10</f>
        <v>Men who have Sex With Men</v>
      </c>
      <c r="H4" s="217" t="str">
        <f>'Prep Partner Performance'!D10</f>
        <v>P01-03</v>
      </c>
      <c r="I4" s="217">
        <f>'Prep Partner Performance'!E10</f>
        <v>0</v>
      </c>
      <c r="J4" s="217">
        <f>'Prep Partner Performance'!F10</f>
        <v>0</v>
      </c>
      <c r="K4" s="217">
        <f>'Prep Partner Performance'!G10</f>
        <v>0</v>
      </c>
      <c r="L4" s="217">
        <f>'Prep Partner Performance'!H10</f>
        <v>0</v>
      </c>
      <c r="M4" s="217">
        <f>'Prep Partner Performance'!I10</f>
        <v>0</v>
      </c>
      <c r="N4" s="217">
        <f>'Prep Partner Performance'!J10</f>
        <v>0</v>
      </c>
      <c r="O4" s="217">
        <f>'Prep Partner Performance'!K10</f>
        <v>0</v>
      </c>
      <c r="P4" s="217">
        <f>'Prep Partner Performance'!L10</f>
        <v>0</v>
      </c>
      <c r="Q4" s="217">
        <f>'Prep Partner Performance'!M10</f>
        <v>0</v>
      </c>
      <c r="R4" s="217">
        <f>'Prep Partner Performance'!N10</f>
        <v>0</v>
      </c>
      <c r="S4" s="217">
        <f>'Prep Partner Performance'!O10</f>
        <v>0</v>
      </c>
      <c r="T4" s="217">
        <f>'Prep Partner Performance'!P10</f>
        <v>0</v>
      </c>
      <c r="U4" s="217">
        <f>'Prep Partner Performance'!Q10</f>
        <v>0</v>
      </c>
      <c r="V4" s="217">
        <f>'Prep Partner Performance'!R10</f>
        <v>0</v>
      </c>
      <c r="W4" s="217">
        <f>'Prep Partner Performance'!S10</f>
        <v>0</v>
      </c>
      <c r="X4" s="217">
        <f>'Prep Partner Performance'!T10</f>
        <v>0</v>
      </c>
      <c r="Y4" s="217">
        <f>'Prep Partner Performance'!U10</f>
        <v>0</v>
      </c>
      <c r="Z4" s="217">
        <f>'Prep Partner Performance'!V10</f>
        <v>0</v>
      </c>
      <c r="AA4" s="217">
        <f>'Prep Partner Performance'!W10</f>
        <v>0</v>
      </c>
      <c r="AB4" s="217">
        <f>'Prep Partner Performance'!X10</f>
        <v>0</v>
      </c>
      <c r="AC4" s="217">
        <f>'Prep Partner Performance'!Y10</f>
        <v>0</v>
      </c>
      <c r="AD4" s="217">
        <f>'Prep Partner Performance'!Z10</f>
        <v>0</v>
      </c>
      <c r="AE4" s="217">
        <f>'Prep Partner Performance'!AA10</f>
        <v>0</v>
      </c>
      <c r="AF4" s="217">
        <f>'Prep Partner Performance'!AB10</f>
        <v>0</v>
      </c>
      <c r="AG4" s="217">
        <f>'Prep Partner Performance'!AC10</f>
        <v>0</v>
      </c>
      <c r="AH4" s="217">
        <f>'Prep Partner Performance'!AD10</f>
        <v>0</v>
      </c>
      <c r="AI4" s="217">
        <f>'Prep Partner Performance'!AE10</f>
        <v>0</v>
      </c>
      <c r="AJ4" s="217">
        <f>'Prep Partner Performance'!AF10</f>
        <v>0</v>
      </c>
      <c r="AK4" s="217">
        <f>'Prep Partner Performance'!AG10</f>
        <v>0</v>
      </c>
      <c r="AL4" s="217">
        <f>'Prep Partner Performance'!AH10</f>
        <v>0</v>
      </c>
      <c r="AM4" s="218">
        <f t="shared" si="1"/>
        <v>0</v>
      </c>
      <c r="AN4" s="217" t="str">
        <f>'Prep Partner Performance'!B$3</f>
        <v>PrEP Partner Performance Tool version 2.0.0</v>
      </c>
      <c r="AO4" s="239" t="str">
        <f>'Prep Partner Performance'!AJ10</f>
        <v/>
      </c>
    </row>
    <row r="5" spans="1:41" x14ac:dyDescent="0.45">
      <c r="A5" s="218" t="str">
        <f t="shared" si="0"/>
        <v>202205</v>
      </c>
      <c r="B5" s="219">
        <f>'Prep Partner Performance'!AE$2</f>
        <v>2022</v>
      </c>
      <c r="C5" s="220" t="str">
        <f>'Prep Partner Performance'!Z$2</f>
        <v>05</v>
      </c>
      <c r="D5" s="218">
        <f>'Prep Partner Performance'!G$2</f>
        <v>14943</v>
      </c>
      <c r="E5" s="217" t="str">
        <f>'Prep Partner Performance'!C$2</f>
        <v>Kisima Health Centre</v>
      </c>
      <c r="F5" s="239" t="str">
        <f>'Prep Partner Performance'!B$8</f>
        <v>Number Screened (New and Restart Clients)</v>
      </c>
      <c r="G5" s="217" t="str">
        <f>'Prep Partner Performance'!C11</f>
        <v>Men at high risk</v>
      </c>
      <c r="H5" s="217" t="str">
        <f>'Prep Partner Performance'!D11</f>
        <v>P01-04</v>
      </c>
      <c r="I5" s="217">
        <f>'Prep Partner Performance'!E11</f>
        <v>0</v>
      </c>
      <c r="J5" s="217">
        <f>'Prep Partner Performance'!F11</f>
        <v>0</v>
      </c>
      <c r="K5" s="217">
        <f>'Prep Partner Performance'!G11</f>
        <v>0</v>
      </c>
      <c r="L5" s="217">
        <f>'Prep Partner Performance'!H11</f>
        <v>0</v>
      </c>
      <c r="M5" s="217">
        <f>'Prep Partner Performance'!I11</f>
        <v>0</v>
      </c>
      <c r="N5" s="217">
        <f>'Prep Partner Performance'!J11</f>
        <v>0</v>
      </c>
      <c r="O5" s="217">
        <f>'Prep Partner Performance'!K11</f>
        <v>0</v>
      </c>
      <c r="P5" s="217">
        <f>'Prep Partner Performance'!L11</f>
        <v>0</v>
      </c>
      <c r="Q5" s="217">
        <f>'Prep Partner Performance'!M11</f>
        <v>0</v>
      </c>
      <c r="R5" s="217">
        <f>'Prep Partner Performance'!N11</f>
        <v>0</v>
      </c>
      <c r="S5" s="217">
        <f>'Prep Partner Performance'!O11</f>
        <v>0</v>
      </c>
      <c r="T5" s="217">
        <f>'Prep Partner Performance'!P11</f>
        <v>0</v>
      </c>
      <c r="U5" s="217">
        <f>'Prep Partner Performance'!Q11</f>
        <v>0</v>
      </c>
      <c r="V5" s="217">
        <f>'Prep Partner Performance'!R11</f>
        <v>0</v>
      </c>
      <c r="W5" s="217">
        <f>'Prep Partner Performance'!S11</f>
        <v>0</v>
      </c>
      <c r="X5" s="217">
        <f>'Prep Partner Performance'!T11</f>
        <v>0</v>
      </c>
      <c r="Y5" s="217">
        <f>'Prep Partner Performance'!U11</f>
        <v>0</v>
      </c>
      <c r="Z5" s="217">
        <f>'Prep Partner Performance'!V11</f>
        <v>0</v>
      </c>
      <c r="AA5" s="217">
        <f>'Prep Partner Performance'!W11</f>
        <v>0</v>
      </c>
      <c r="AB5" s="217">
        <f>'Prep Partner Performance'!X11</f>
        <v>0</v>
      </c>
      <c r="AC5" s="217">
        <f>'Prep Partner Performance'!Y11</f>
        <v>0</v>
      </c>
      <c r="AD5" s="217">
        <f>'Prep Partner Performance'!Z11</f>
        <v>0</v>
      </c>
      <c r="AE5" s="217">
        <f>'Prep Partner Performance'!AA11</f>
        <v>0</v>
      </c>
      <c r="AF5" s="217">
        <f>'Prep Partner Performance'!AB11</f>
        <v>0</v>
      </c>
      <c r="AG5" s="217">
        <f>'Prep Partner Performance'!AC11</f>
        <v>0</v>
      </c>
      <c r="AH5" s="217">
        <f>'Prep Partner Performance'!AD11</f>
        <v>0</v>
      </c>
      <c r="AI5" s="217">
        <f>'Prep Partner Performance'!AE11</f>
        <v>0</v>
      </c>
      <c r="AJ5" s="217">
        <f>'Prep Partner Performance'!AF11</f>
        <v>0</v>
      </c>
      <c r="AK5" s="217">
        <f>'Prep Partner Performance'!AG11</f>
        <v>0</v>
      </c>
      <c r="AL5" s="217">
        <f>'Prep Partner Performance'!AH11</f>
        <v>0</v>
      </c>
      <c r="AM5" s="218">
        <f t="shared" si="1"/>
        <v>0</v>
      </c>
      <c r="AN5" s="217" t="str">
        <f>'Prep Partner Performance'!B$3</f>
        <v>PrEP Partner Performance Tool version 2.0.0</v>
      </c>
      <c r="AO5" s="239" t="str">
        <f>'Prep Partner Performance'!AJ11</f>
        <v/>
      </c>
    </row>
    <row r="6" spans="1:41" x14ac:dyDescent="0.45">
      <c r="A6" s="218" t="str">
        <f t="shared" si="0"/>
        <v>202205</v>
      </c>
      <c r="B6" s="219">
        <f>'Prep Partner Performance'!AE$2</f>
        <v>2022</v>
      </c>
      <c r="C6" s="220" t="str">
        <f>'Prep Partner Performance'!Z$2</f>
        <v>05</v>
      </c>
      <c r="D6" s="218">
        <f>'Prep Partner Performance'!G$2</f>
        <v>14943</v>
      </c>
      <c r="E6" s="217" t="str">
        <f>'Prep Partner Performance'!C$2</f>
        <v>Kisima Health Centre</v>
      </c>
      <c r="F6" s="239" t="str">
        <f>'Prep Partner Performance'!B$8</f>
        <v>Number Screened (New and Restart Clients)</v>
      </c>
      <c r="G6" s="217" t="str">
        <f>'Prep Partner Performance'!C12</f>
        <v>Female Sex Workers</v>
      </c>
      <c r="H6" s="217" t="str">
        <f>'Prep Partner Performance'!D12</f>
        <v>P01-05</v>
      </c>
      <c r="I6" s="217">
        <f>'Prep Partner Performance'!E12</f>
        <v>0</v>
      </c>
      <c r="J6" s="217">
        <f>'Prep Partner Performance'!F12</f>
        <v>0</v>
      </c>
      <c r="K6" s="217">
        <f>'Prep Partner Performance'!G12</f>
        <v>0</v>
      </c>
      <c r="L6" s="217">
        <f>'Prep Partner Performance'!H12</f>
        <v>0</v>
      </c>
      <c r="M6" s="217">
        <f>'Prep Partner Performance'!I12</f>
        <v>0</v>
      </c>
      <c r="N6" s="217">
        <f>'Prep Partner Performance'!J12</f>
        <v>0</v>
      </c>
      <c r="O6" s="217">
        <f>'Prep Partner Performance'!K12</f>
        <v>0</v>
      </c>
      <c r="P6" s="217">
        <f>'Prep Partner Performance'!L12</f>
        <v>0</v>
      </c>
      <c r="Q6" s="217">
        <f>'Prep Partner Performance'!M12</f>
        <v>0</v>
      </c>
      <c r="R6" s="217">
        <f>'Prep Partner Performance'!N12</f>
        <v>0</v>
      </c>
      <c r="S6" s="217">
        <f>'Prep Partner Performance'!O12</f>
        <v>0</v>
      </c>
      <c r="T6" s="217">
        <f>'Prep Partner Performance'!P12</f>
        <v>0</v>
      </c>
      <c r="U6" s="217">
        <f>'Prep Partner Performance'!Q12</f>
        <v>0</v>
      </c>
      <c r="V6" s="217">
        <f>'Prep Partner Performance'!R12</f>
        <v>0</v>
      </c>
      <c r="W6" s="217">
        <f>'Prep Partner Performance'!S12</f>
        <v>0</v>
      </c>
      <c r="X6" s="217">
        <f>'Prep Partner Performance'!T12</f>
        <v>0</v>
      </c>
      <c r="Y6" s="217">
        <f>'Prep Partner Performance'!U12</f>
        <v>0</v>
      </c>
      <c r="Z6" s="217">
        <f>'Prep Partner Performance'!V12</f>
        <v>0</v>
      </c>
      <c r="AA6" s="217">
        <f>'Prep Partner Performance'!W12</f>
        <v>0</v>
      </c>
      <c r="AB6" s="217">
        <f>'Prep Partner Performance'!X12</f>
        <v>0</v>
      </c>
      <c r="AC6" s="217">
        <f>'Prep Partner Performance'!Y12</f>
        <v>0</v>
      </c>
      <c r="AD6" s="217">
        <f>'Prep Partner Performance'!Z12</f>
        <v>0</v>
      </c>
      <c r="AE6" s="217">
        <f>'Prep Partner Performance'!AA12</f>
        <v>0</v>
      </c>
      <c r="AF6" s="217">
        <f>'Prep Partner Performance'!AB12</f>
        <v>0</v>
      </c>
      <c r="AG6" s="217">
        <f>'Prep Partner Performance'!AC12</f>
        <v>0</v>
      </c>
      <c r="AH6" s="217">
        <f>'Prep Partner Performance'!AD12</f>
        <v>0</v>
      </c>
      <c r="AI6" s="217">
        <f>'Prep Partner Performance'!AE12</f>
        <v>0</v>
      </c>
      <c r="AJ6" s="217">
        <f>'Prep Partner Performance'!AF12</f>
        <v>0</v>
      </c>
      <c r="AK6" s="217">
        <f>'Prep Partner Performance'!AG12</f>
        <v>0</v>
      </c>
      <c r="AL6" s="217">
        <f>'Prep Partner Performance'!AH12</f>
        <v>0</v>
      </c>
      <c r="AM6" s="218">
        <f t="shared" si="1"/>
        <v>0</v>
      </c>
      <c r="AN6" s="217" t="str">
        <f>'Prep Partner Performance'!B$3</f>
        <v>PrEP Partner Performance Tool version 2.0.0</v>
      </c>
      <c r="AO6" s="239" t="str">
        <f>'Prep Partner Performance'!AJ12</f>
        <v/>
      </c>
    </row>
    <row r="7" spans="1:41" x14ac:dyDescent="0.45">
      <c r="A7" s="218" t="str">
        <f t="shared" si="0"/>
        <v>202205</v>
      </c>
      <c r="B7" s="219">
        <f>'Prep Partner Performance'!AE$2</f>
        <v>2022</v>
      </c>
      <c r="C7" s="220" t="str">
        <f>'Prep Partner Performance'!Z$2</f>
        <v>05</v>
      </c>
      <c r="D7" s="218">
        <f>'Prep Partner Performance'!G$2</f>
        <v>14943</v>
      </c>
      <c r="E7" s="217" t="str">
        <f>'Prep Partner Performance'!C$2</f>
        <v>Kisima Health Centre</v>
      </c>
      <c r="F7" s="239" t="str">
        <f>'Prep Partner Performance'!B$8</f>
        <v>Number Screened (New and Restart Clients)</v>
      </c>
      <c r="G7" s="217" t="str">
        <f>'Prep Partner Performance'!C13</f>
        <v>People who Inject Drugs</v>
      </c>
      <c r="H7" s="217" t="str">
        <f>'Prep Partner Performance'!D13</f>
        <v>P01-06</v>
      </c>
      <c r="I7" s="217">
        <f>'Prep Partner Performance'!E13</f>
        <v>0</v>
      </c>
      <c r="J7" s="217">
        <f>'Prep Partner Performance'!F13</f>
        <v>0</v>
      </c>
      <c r="K7" s="217">
        <f>'Prep Partner Performance'!G13</f>
        <v>0</v>
      </c>
      <c r="L7" s="217">
        <f>'Prep Partner Performance'!H13</f>
        <v>0</v>
      </c>
      <c r="M7" s="217">
        <f>'Prep Partner Performance'!I13</f>
        <v>0</v>
      </c>
      <c r="N7" s="217">
        <f>'Prep Partner Performance'!J13</f>
        <v>0</v>
      </c>
      <c r="O7" s="217">
        <f>'Prep Partner Performance'!K13</f>
        <v>0</v>
      </c>
      <c r="P7" s="217">
        <f>'Prep Partner Performance'!L13</f>
        <v>0</v>
      </c>
      <c r="Q7" s="217">
        <f>'Prep Partner Performance'!M13</f>
        <v>0</v>
      </c>
      <c r="R7" s="217">
        <f>'Prep Partner Performance'!N13</f>
        <v>0</v>
      </c>
      <c r="S7" s="217">
        <f>'Prep Partner Performance'!O13</f>
        <v>0</v>
      </c>
      <c r="T7" s="217">
        <f>'Prep Partner Performance'!P13</f>
        <v>0</v>
      </c>
      <c r="U7" s="217">
        <f>'Prep Partner Performance'!Q13</f>
        <v>0</v>
      </c>
      <c r="V7" s="217">
        <f>'Prep Partner Performance'!R13</f>
        <v>0</v>
      </c>
      <c r="W7" s="217">
        <f>'Prep Partner Performance'!S13</f>
        <v>0</v>
      </c>
      <c r="X7" s="217">
        <f>'Prep Partner Performance'!T13</f>
        <v>0</v>
      </c>
      <c r="Y7" s="217">
        <f>'Prep Partner Performance'!U13</f>
        <v>0</v>
      </c>
      <c r="Z7" s="217">
        <f>'Prep Partner Performance'!V13</f>
        <v>0</v>
      </c>
      <c r="AA7" s="217">
        <f>'Prep Partner Performance'!W13</f>
        <v>0</v>
      </c>
      <c r="AB7" s="217">
        <f>'Prep Partner Performance'!X13</f>
        <v>0</v>
      </c>
      <c r="AC7" s="217">
        <f>'Prep Partner Performance'!Y13</f>
        <v>0</v>
      </c>
      <c r="AD7" s="217">
        <f>'Prep Partner Performance'!Z13</f>
        <v>0</v>
      </c>
      <c r="AE7" s="217">
        <f>'Prep Partner Performance'!AA13</f>
        <v>0</v>
      </c>
      <c r="AF7" s="217">
        <f>'Prep Partner Performance'!AB13</f>
        <v>0</v>
      </c>
      <c r="AG7" s="217">
        <f>'Prep Partner Performance'!AC13</f>
        <v>0</v>
      </c>
      <c r="AH7" s="217">
        <f>'Prep Partner Performance'!AD13</f>
        <v>0</v>
      </c>
      <c r="AI7" s="217">
        <f>'Prep Partner Performance'!AE13</f>
        <v>0</v>
      </c>
      <c r="AJ7" s="217">
        <f>'Prep Partner Performance'!AF13</f>
        <v>0</v>
      </c>
      <c r="AK7" s="217">
        <f>'Prep Partner Performance'!AG13</f>
        <v>0</v>
      </c>
      <c r="AL7" s="217">
        <f>'Prep Partner Performance'!AH13</f>
        <v>0</v>
      </c>
      <c r="AM7" s="218">
        <f t="shared" si="1"/>
        <v>0</v>
      </c>
      <c r="AN7" s="217" t="str">
        <f>'Prep Partner Performance'!B$3</f>
        <v>PrEP Partner Performance Tool version 2.0.0</v>
      </c>
      <c r="AO7" s="239" t="str">
        <f>'Prep Partner Performance'!AJ13</f>
        <v/>
      </c>
    </row>
    <row r="8" spans="1:41" x14ac:dyDescent="0.45">
      <c r="A8" s="218" t="str">
        <f t="shared" si="0"/>
        <v>202205</v>
      </c>
      <c r="B8" s="219">
        <f>'Prep Partner Performance'!AE$2</f>
        <v>2022</v>
      </c>
      <c r="C8" s="220" t="str">
        <f>'Prep Partner Performance'!Z$2</f>
        <v>05</v>
      </c>
      <c r="D8" s="218">
        <f>'Prep Partner Performance'!G$2</f>
        <v>14943</v>
      </c>
      <c r="E8" s="217" t="str">
        <f>'Prep Partner Performance'!C$2</f>
        <v>Kisima Health Centre</v>
      </c>
      <c r="F8" s="239" t="str">
        <f>'Prep Partner Performance'!B$8</f>
        <v>Number Screened (New and Restart Clients)</v>
      </c>
      <c r="G8" s="217" t="str">
        <f>'Prep Partner Performance'!C14</f>
        <v>Other Women</v>
      </c>
      <c r="H8" s="217" t="str">
        <f>'Prep Partner Performance'!D14</f>
        <v>P01-07</v>
      </c>
      <c r="I8" s="217">
        <f>'Prep Partner Performance'!E14</f>
        <v>0</v>
      </c>
      <c r="J8" s="217">
        <f>'Prep Partner Performance'!F14</f>
        <v>0</v>
      </c>
      <c r="K8" s="217">
        <f>'Prep Partner Performance'!G14</f>
        <v>0</v>
      </c>
      <c r="L8" s="217">
        <f>'Prep Partner Performance'!H14</f>
        <v>0</v>
      </c>
      <c r="M8" s="217">
        <f>'Prep Partner Performance'!I14</f>
        <v>0</v>
      </c>
      <c r="N8" s="217">
        <f>'Prep Partner Performance'!J14</f>
        <v>0</v>
      </c>
      <c r="O8" s="217">
        <f>'Prep Partner Performance'!K14</f>
        <v>0</v>
      </c>
      <c r="P8" s="217">
        <f>'Prep Partner Performance'!L14</f>
        <v>0</v>
      </c>
      <c r="Q8" s="217">
        <f>'Prep Partner Performance'!M14</f>
        <v>0</v>
      </c>
      <c r="R8" s="217">
        <f>'Prep Partner Performance'!N14</f>
        <v>0</v>
      </c>
      <c r="S8" s="217">
        <f>'Prep Partner Performance'!O14</f>
        <v>0</v>
      </c>
      <c r="T8" s="217">
        <f>'Prep Partner Performance'!P14</f>
        <v>0</v>
      </c>
      <c r="U8" s="217">
        <f>'Prep Partner Performance'!Q14</f>
        <v>0</v>
      </c>
      <c r="V8" s="217">
        <f>'Prep Partner Performance'!R14</f>
        <v>0</v>
      </c>
      <c r="W8" s="217">
        <f>'Prep Partner Performance'!S14</f>
        <v>0</v>
      </c>
      <c r="X8" s="217">
        <f>'Prep Partner Performance'!T14</f>
        <v>0</v>
      </c>
      <c r="Y8" s="217">
        <f>'Prep Partner Performance'!U14</f>
        <v>0</v>
      </c>
      <c r="Z8" s="217">
        <f>'Prep Partner Performance'!V14</f>
        <v>0</v>
      </c>
      <c r="AA8" s="217">
        <f>'Prep Partner Performance'!W14</f>
        <v>0</v>
      </c>
      <c r="AB8" s="217">
        <f>'Prep Partner Performance'!X14</f>
        <v>0</v>
      </c>
      <c r="AC8" s="217">
        <f>'Prep Partner Performance'!Y14</f>
        <v>0</v>
      </c>
      <c r="AD8" s="217">
        <f>'Prep Partner Performance'!Z14</f>
        <v>0</v>
      </c>
      <c r="AE8" s="217">
        <f>'Prep Partner Performance'!AA14</f>
        <v>0</v>
      </c>
      <c r="AF8" s="217">
        <f>'Prep Partner Performance'!AB14</f>
        <v>0</v>
      </c>
      <c r="AG8" s="217">
        <f>'Prep Partner Performance'!AC14</f>
        <v>0</v>
      </c>
      <c r="AH8" s="217">
        <f>'Prep Partner Performance'!AD14</f>
        <v>0</v>
      </c>
      <c r="AI8" s="217">
        <f>'Prep Partner Performance'!AE14</f>
        <v>0</v>
      </c>
      <c r="AJ8" s="217">
        <f>'Prep Partner Performance'!AF14</f>
        <v>0</v>
      </c>
      <c r="AK8" s="217">
        <f>'Prep Partner Performance'!AG14</f>
        <v>0</v>
      </c>
      <c r="AL8" s="217">
        <f>'Prep Partner Performance'!AH14</f>
        <v>0</v>
      </c>
      <c r="AM8" s="218">
        <f t="shared" si="1"/>
        <v>0</v>
      </c>
      <c r="AN8" s="217" t="str">
        <f>'Prep Partner Performance'!B$3</f>
        <v>PrEP Partner Performance Tool version 2.0.0</v>
      </c>
      <c r="AO8" s="239" t="str">
        <f>'Prep Partner Performance'!AJ14</f>
        <v/>
      </c>
    </row>
    <row r="9" spans="1:41" x14ac:dyDescent="0.45">
      <c r="A9" s="218" t="str">
        <f t="shared" si="0"/>
        <v>202205</v>
      </c>
      <c r="B9" s="219">
        <f>'Prep Partner Performance'!AE$2</f>
        <v>2022</v>
      </c>
      <c r="C9" s="220" t="str">
        <f>'Prep Partner Performance'!Z$2</f>
        <v>05</v>
      </c>
      <c r="D9" s="218">
        <f>'Prep Partner Performance'!G$2</f>
        <v>14943</v>
      </c>
      <c r="E9" s="217" t="str">
        <f>'Prep Partner Performance'!C$2</f>
        <v>Kisima Health Centre</v>
      </c>
      <c r="F9" s="239" t="str">
        <f>'Prep Partner Performance'!B$8</f>
        <v>Number Screened (New and Restart Clients)</v>
      </c>
      <c r="G9" s="217" t="str">
        <f>'Prep Partner Performance'!C15</f>
        <v>Serodiscordant Couple</v>
      </c>
      <c r="H9" s="217" t="str">
        <f>'Prep Partner Performance'!D15</f>
        <v>P01-08</v>
      </c>
      <c r="I9" s="217">
        <f>'Prep Partner Performance'!E15</f>
        <v>0</v>
      </c>
      <c r="J9" s="217">
        <f>'Prep Partner Performance'!F15</f>
        <v>0</v>
      </c>
      <c r="K9" s="217">
        <f>'Prep Partner Performance'!G15</f>
        <v>0</v>
      </c>
      <c r="L9" s="217">
        <f>'Prep Partner Performance'!H15</f>
        <v>0</v>
      </c>
      <c r="M9" s="217">
        <f>'Prep Partner Performance'!I15</f>
        <v>0</v>
      </c>
      <c r="N9" s="217">
        <f>'Prep Partner Performance'!J15</f>
        <v>0</v>
      </c>
      <c r="O9" s="217">
        <f>'Prep Partner Performance'!K15</f>
        <v>0</v>
      </c>
      <c r="P9" s="217">
        <f>'Prep Partner Performance'!L15</f>
        <v>0</v>
      </c>
      <c r="Q9" s="217">
        <f>'Prep Partner Performance'!M15</f>
        <v>0</v>
      </c>
      <c r="R9" s="217">
        <f>'Prep Partner Performance'!N15</f>
        <v>0</v>
      </c>
      <c r="S9" s="217">
        <f>'Prep Partner Performance'!O15</f>
        <v>0</v>
      </c>
      <c r="T9" s="217">
        <f>'Prep Partner Performance'!P15</f>
        <v>0</v>
      </c>
      <c r="U9" s="217">
        <f>'Prep Partner Performance'!Q15</f>
        <v>0</v>
      </c>
      <c r="V9" s="217">
        <f>'Prep Partner Performance'!R15</f>
        <v>0</v>
      </c>
      <c r="W9" s="217">
        <f>'Prep Partner Performance'!S15</f>
        <v>0</v>
      </c>
      <c r="X9" s="217">
        <f>'Prep Partner Performance'!T15</f>
        <v>0</v>
      </c>
      <c r="Y9" s="217">
        <f>'Prep Partner Performance'!U15</f>
        <v>0</v>
      </c>
      <c r="Z9" s="217">
        <f>'Prep Partner Performance'!V15</f>
        <v>0</v>
      </c>
      <c r="AA9" s="217">
        <f>'Prep Partner Performance'!W15</f>
        <v>0</v>
      </c>
      <c r="AB9" s="217">
        <f>'Prep Partner Performance'!X15</f>
        <v>0</v>
      </c>
      <c r="AC9" s="217">
        <f>'Prep Partner Performance'!Y15</f>
        <v>0</v>
      </c>
      <c r="AD9" s="217">
        <f>'Prep Partner Performance'!Z15</f>
        <v>0</v>
      </c>
      <c r="AE9" s="217">
        <f>'Prep Partner Performance'!AA15</f>
        <v>0</v>
      </c>
      <c r="AF9" s="217">
        <f>'Prep Partner Performance'!AB15</f>
        <v>0</v>
      </c>
      <c r="AG9" s="217">
        <f>'Prep Partner Performance'!AC15</f>
        <v>0</v>
      </c>
      <c r="AH9" s="217">
        <f>'Prep Partner Performance'!AD15</f>
        <v>0</v>
      </c>
      <c r="AI9" s="217">
        <f>'Prep Partner Performance'!AE15</f>
        <v>0</v>
      </c>
      <c r="AJ9" s="217">
        <f>'Prep Partner Performance'!AF15</f>
        <v>0</v>
      </c>
      <c r="AK9" s="217">
        <f>'Prep Partner Performance'!AG15</f>
        <v>0</v>
      </c>
      <c r="AL9" s="217">
        <f>'Prep Partner Performance'!AH15</f>
        <v>0</v>
      </c>
      <c r="AM9" s="218">
        <f t="shared" si="1"/>
        <v>0</v>
      </c>
      <c r="AN9" s="217" t="str">
        <f>'Prep Partner Performance'!B$3</f>
        <v>PrEP Partner Performance Tool version 2.0.0</v>
      </c>
      <c r="AO9" s="239" t="str">
        <f>'Prep Partner Performance'!AJ15</f>
        <v/>
      </c>
    </row>
    <row r="10" spans="1:41" x14ac:dyDescent="0.45">
      <c r="A10" s="218" t="str">
        <f t="shared" si="0"/>
        <v>202205</v>
      </c>
      <c r="B10" s="219">
        <f>'Prep Partner Performance'!AE$2</f>
        <v>2022</v>
      </c>
      <c r="C10" s="220" t="str">
        <f>'Prep Partner Performance'!Z$2</f>
        <v>05</v>
      </c>
      <c r="D10" s="218">
        <f>'Prep Partner Performance'!G$2</f>
        <v>14943</v>
      </c>
      <c r="E10" s="217" t="str">
        <f>'Prep Partner Performance'!C$2</f>
        <v>Kisima Health Centre</v>
      </c>
      <c r="F10" s="239" t="str">
        <f>'Prep Partner Performance'!B$8</f>
        <v>Number Screened (New and Restart Clients)</v>
      </c>
      <c r="G10" s="217" t="str">
        <f>'Prep Partner Performance'!C16</f>
        <v>Pregnant and Breast Feeding Women</v>
      </c>
      <c r="H10" s="217" t="str">
        <f>'Prep Partner Performance'!D16</f>
        <v>P01-09</v>
      </c>
      <c r="I10" s="217">
        <f>'Prep Partner Performance'!E16</f>
        <v>0</v>
      </c>
      <c r="J10" s="217">
        <f>'Prep Partner Performance'!F16</f>
        <v>0</v>
      </c>
      <c r="K10" s="217">
        <f>'Prep Partner Performance'!G16</f>
        <v>0</v>
      </c>
      <c r="L10" s="217">
        <f>'Prep Partner Performance'!H16</f>
        <v>0</v>
      </c>
      <c r="M10" s="217">
        <f>'Prep Partner Performance'!I16</f>
        <v>0</v>
      </c>
      <c r="N10" s="217">
        <f>'Prep Partner Performance'!J16</f>
        <v>0</v>
      </c>
      <c r="O10" s="217">
        <f>'Prep Partner Performance'!K16</f>
        <v>0</v>
      </c>
      <c r="P10" s="217">
        <f>'Prep Partner Performance'!L16</f>
        <v>0</v>
      </c>
      <c r="Q10" s="217">
        <f>'Prep Partner Performance'!M16</f>
        <v>0</v>
      </c>
      <c r="R10" s="217">
        <f>'Prep Partner Performance'!N16</f>
        <v>0</v>
      </c>
      <c r="S10" s="217">
        <f>'Prep Partner Performance'!O16</f>
        <v>0</v>
      </c>
      <c r="T10" s="217">
        <f>'Prep Partner Performance'!P16</f>
        <v>0</v>
      </c>
      <c r="U10" s="217">
        <f>'Prep Partner Performance'!Q16</f>
        <v>0</v>
      </c>
      <c r="V10" s="217">
        <f>'Prep Partner Performance'!R16</f>
        <v>0</v>
      </c>
      <c r="W10" s="217">
        <f>'Prep Partner Performance'!S16</f>
        <v>0</v>
      </c>
      <c r="X10" s="217">
        <f>'Prep Partner Performance'!T16</f>
        <v>0</v>
      </c>
      <c r="Y10" s="217">
        <f>'Prep Partner Performance'!U16</f>
        <v>0</v>
      </c>
      <c r="Z10" s="217">
        <f>'Prep Partner Performance'!V16</f>
        <v>0</v>
      </c>
      <c r="AA10" s="217">
        <f>'Prep Partner Performance'!W16</f>
        <v>0</v>
      </c>
      <c r="AB10" s="217">
        <f>'Prep Partner Performance'!X16</f>
        <v>0</v>
      </c>
      <c r="AC10" s="217">
        <f>'Prep Partner Performance'!Y16</f>
        <v>0</v>
      </c>
      <c r="AD10" s="217">
        <f>'Prep Partner Performance'!Z16</f>
        <v>0</v>
      </c>
      <c r="AE10" s="217">
        <f>'Prep Partner Performance'!AA16</f>
        <v>0</v>
      </c>
      <c r="AF10" s="217">
        <f>'Prep Partner Performance'!AB16</f>
        <v>0</v>
      </c>
      <c r="AG10" s="217">
        <f>'Prep Partner Performance'!AC16</f>
        <v>0</v>
      </c>
      <c r="AH10" s="217">
        <f>'Prep Partner Performance'!AD16</f>
        <v>0</v>
      </c>
      <c r="AI10" s="217">
        <f>'Prep Partner Performance'!AE16</f>
        <v>0</v>
      </c>
      <c r="AJ10" s="217">
        <f>'Prep Partner Performance'!AF16</f>
        <v>0</v>
      </c>
      <c r="AK10" s="217">
        <f>'Prep Partner Performance'!AG16</f>
        <v>0</v>
      </c>
      <c r="AL10" s="217">
        <f>'Prep Partner Performance'!AH16</f>
        <v>0</v>
      </c>
      <c r="AM10" s="218">
        <f t="shared" si="1"/>
        <v>0</v>
      </c>
      <c r="AN10" s="217" t="str">
        <f>'Prep Partner Performance'!B$3</f>
        <v>PrEP Partner Performance Tool version 2.0.0</v>
      </c>
      <c r="AO10" s="239" t="str">
        <f>'Prep Partner Performance'!AJ16</f>
        <v/>
      </c>
    </row>
    <row r="11" spans="1:41" x14ac:dyDescent="0.45">
      <c r="A11" s="218" t="str">
        <f t="shared" si="0"/>
        <v>202205</v>
      </c>
      <c r="B11" s="219">
        <f>'Prep Partner Performance'!AE$2</f>
        <v>2022</v>
      </c>
      <c r="C11" s="220" t="str">
        <f>'Prep Partner Performance'!Z$2</f>
        <v>05</v>
      </c>
      <c r="D11" s="218">
        <f>'Prep Partner Performance'!G$2</f>
        <v>14943</v>
      </c>
      <c r="E11" s="217" t="str">
        <f>'Prep Partner Performance'!C$2</f>
        <v>Kisima Health Centre</v>
      </c>
      <c r="F11" s="239" t="str">
        <f>'Prep Partner Performance'!B17</f>
        <v>Number Eligible for PrEP</v>
      </c>
      <c r="G11" s="217" t="str">
        <f>'Prep Partner Performance'!C17</f>
        <v>Transgender</v>
      </c>
      <c r="H11" s="217" t="str">
        <f>'Prep Partner Performance'!D17</f>
        <v>P01-10</v>
      </c>
      <c r="I11" s="217">
        <f>'Prep Partner Performance'!E17</f>
        <v>0</v>
      </c>
      <c r="J11" s="217">
        <f>'Prep Partner Performance'!F17</f>
        <v>0</v>
      </c>
      <c r="K11" s="217">
        <f>'Prep Partner Performance'!G17</f>
        <v>0</v>
      </c>
      <c r="L11" s="217">
        <f>'Prep Partner Performance'!H17</f>
        <v>0</v>
      </c>
      <c r="M11" s="217">
        <f>'Prep Partner Performance'!I17</f>
        <v>0</v>
      </c>
      <c r="N11" s="217">
        <f>'Prep Partner Performance'!J17</f>
        <v>0</v>
      </c>
      <c r="O11" s="217">
        <f>'Prep Partner Performance'!K17</f>
        <v>0</v>
      </c>
      <c r="P11" s="217">
        <f>'Prep Partner Performance'!L17</f>
        <v>0</v>
      </c>
      <c r="Q11" s="217">
        <f>'Prep Partner Performance'!M17</f>
        <v>0</v>
      </c>
      <c r="R11" s="217">
        <f>'Prep Partner Performance'!N17</f>
        <v>0</v>
      </c>
      <c r="S11" s="217">
        <f>'Prep Partner Performance'!O17</f>
        <v>0</v>
      </c>
      <c r="T11" s="217">
        <f>'Prep Partner Performance'!P17</f>
        <v>0</v>
      </c>
      <c r="U11" s="217">
        <f>'Prep Partner Performance'!Q17</f>
        <v>0</v>
      </c>
      <c r="V11" s="217">
        <f>'Prep Partner Performance'!R17</f>
        <v>0</v>
      </c>
      <c r="W11" s="217">
        <f>'Prep Partner Performance'!S17</f>
        <v>0</v>
      </c>
      <c r="X11" s="217">
        <f>'Prep Partner Performance'!T17</f>
        <v>0</v>
      </c>
      <c r="Y11" s="217">
        <f>'Prep Partner Performance'!U17</f>
        <v>0</v>
      </c>
      <c r="Z11" s="217">
        <f>'Prep Partner Performance'!V17</f>
        <v>0</v>
      </c>
      <c r="AA11" s="217">
        <f>'Prep Partner Performance'!W17</f>
        <v>0</v>
      </c>
      <c r="AB11" s="217">
        <f>'Prep Partner Performance'!X17</f>
        <v>0</v>
      </c>
      <c r="AC11" s="217">
        <f>'Prep Partner Performance'!Y17</f>
        <v>0</v>
      </c>
      <c r="AD11" s="217">
        <f>'Prep Partner Performance'!Z17</f>
        <v>0</v>
      </c>
      <c r="AE11" s="217">
        <f>'Prep Partner Performance'!AA17</f>
        <v>0</v>
      </c>
      <c r="AF11" s="217">
        <f>'Prep Partner Performance'!AB17</f>
        <v>0</v>
      </c>
      <c r="AG11" s="217">
        <f>'Prep Partner Performance'!AC17</f>
        <v>0</v>
      </c>
      <c r="AH11" s="217">
        <f>'Prep Partner Performance'!AD17</f>
        <v>0</v>
      </c>
      <c r="AI11" s="217">
        <f>'Prep Partner Performance'!AE17</f>
        <v>0</v>
      </c>
      <c r="AJ11" s="217">
        <f>'Prep Partner Performance'!AF17</f>
        <v>0</v>
      </c>
      <c r="AK11" s="217">
        <f>'Prep Partner Performance'!AG17</f>
        <v>0</v>
      </c>
      <c r="AL11" s="217">
        <f>'Prep Partner Performance'!AH17</f>
        <v>0</v>
      </c>
      <c r="AM11" s="218">
        <f t="shared" si="1"/>
        <v>0</v>
      </c>
      <c r="AN11" s="217" t="str">
        <f>'Prep Partner Performance'!B$3</f>
        <v>PrEP Partner Performance Tool version 2.0.0</v>
      </c>
      <c r="AO11" s="239" t="str">
        <f>'Prep Partner Performance'!AJ17</f>
        <v/>
      </c>
    </row>
    <row r="12" spans="1:41" x14ac:dyDescent="0.45">
      <c r="A12" s="218" t="str">
        <f t="shared" si="0"/>
        <v>202205</v>
      </c>
      <c r="B12" s="219">
        <f>'Prep Partner Performance'!AE$2</f>
        <v>2022</v>
      </c>
      <c r="C12" s="220" t="str">
        <f>'Prep Partner Performance'!Z$2</f>
        <v>05</v>
      </c>
      <c r="D12" s="218">
        <f>'Prep Partner Performance'!G$2</f>
        <v>14943</v>
      </c>
      <c r="E12" s="217" t="str">
        <f>'Prep Partner Performance'!C$2</f>
        <v>Kisima Health Centre</v>
      </c>
      <c r="F12" s="239" t="str">
        <f>'Prep Partner Performance'!B$17</f>
        <v>Number Eligible for PrEP</v>
      </c>
      <c r="G12" s="217" t="str">
        <f>'Prep Partner Performance'!C18</f>
        <v>Adolescent Girls and Young Women</v>
      </c>
      <c r="H12" s="217" t="str">
        <f>'Prep Partner Performance'!D18</f>
        <v>P01-11</v>
      </c>
      <c r="I12" s="217">
        <f>'Prep Partner Performance'!E18</f>
        <v>0</v>
      </c>
      <c r="J12" s="217">
        <f>'Prep Partner Performance'!F18</f>
        <v>0</v>
      </c>
      <c r="K12" s="217">
        <f>'Prep Partner Performance'!G18</f>
        <v>0</v>
      </c>
      <c r="L12" s="217">
        <f>'Prep Partner Performance'!H18</f>
        <v>0</v>
      </c>
      <c r="M12" s="217">
        <f>'Prep Partner Performance'!I18</f>
        <v>0</v>
      </c>
      <c r="N12" s="217">
        <f>'Prep Partner Performance'!J18</f>
        <v>0</v>
      </c>
      <c r="O12" s="217">
        <f>'Prep Partner Performance'!K18</f>
        <v>0</v>
      </c>
      <c r="P12" s="217">
        <f>'Prep Partner Performance'!L18</f>
        <v>0</v>
      </c>
      <c r="Q12" s="217">
        <f>'Prep Partner Performance'!M18</f>
        <v>0</v>
      </c>
      <c r="R12" s="217">
        <f>'Prep Partner Performance'!N18</f>
        <v>0</v>
      </c>
      <c r="S12" s="217">
        <f>'Prep Partner Performance'!O18</f>
        <v>0</v>
      </c>
      <c r="T12" s="217">
        <f>'Prep Partner Performance'!P18</f>
        <v>0</v>
      </c>
      <c r="U12" s="217">
        <f>'Prep Partner Performance'!Q18</f>
        <v>0</v>
      </c>
      <c r="V12" s="217">
        <f>'Prep Partner Performance'!R18</f>
        <v>0</v>
      </c>
      <c r="W12" s="217">
        <f>'Prep Partner Performance'!S18</f>
        <v>0</v>
      </c>
      <c r="X12" s="217">
        <f>'Prep Partner Performance'!T18</f>
        <v>0</v>
      </c>
      <c r="Y12" s="217">
        <f>'Prep Partner Performance'!U18</f>
        <v>0</v>
      </c>
      <c r="Z12" s="217">
        <f>'Prep Partner Performance'!V18</f>
        <v>0</v>
      </c>
      <c r="AA12" s="217">
        <f>'Prep Partner Performance'!W18</f>
        <v>0</v>
      </c>
      <c r="AB12" s="217">
        <f>'Prep Partner Performance'!X18</f>
        <v>0</v>
      </c>
      <c r="AC12" s="217">
        <f>'Prep Partner Performance'!Y18</f>
        <v>0</v>
      </c>
      <c r="AD12" s="217">
        <f>'Prep Partner Performance'!Z18</f>
        <v>0</v>
      </c>
      <c r="AE12" s="217">
        <f>'Prep Partner Performance'!AA18</f>
        <v>0</v>
      </c>
      <c r="AF12" s="217">
        <f>'Prep Partner Performance'!AB18</f>
        <v>0</v>
      </c>
      <c r="AG12" s="217">
        <f>'Prep Partner Performance'!AC18</f>
        <v>0</v>
      </c>
      <c r="AH12" s="217">
        <f>'Prep Partner Performance'!AD18</f>
        <v>0</v>
      </c>
      <c r="AI12" s="217">
        <f>'Prep Partner Performance'!AE18</f>
        <v>0</v>
      </c>
      <c r="AJ12" s="217">
        <f>'Prep Partner Performance'!AF18</f>
        <v>0</v>
      </c>
      <c r="AK12" s="217">
        <f>'Prep Partner Performance'!AG18</f>
        <v>0</v>
      </c>
      <c r="AL12" s="217">
        <f>'Prep Partner Performance'!AH18</f>
        <v>0</v>
      </c>
      <c r="AM12" s="218">
        <f t="shared" si="1"/>
        <v>0</v>
      </c>
      <c r="AN12" s="217" t="str">
        <f>'Prep Partner Performance'!B$3</f>
        <v>PrEP Partner Performance Tool version 2.0.0</v>
      </c>
      <c r="AO12" s="239" t="str">
        <f>'Prep Partner Performance'!AJ18</f>
        <v/>
      </c>
    </row>
    <row r="13" spans="1:41" x14ac:dyDescent="0.45">
      <c r="A13" s="218" t="str">
        <f t="shared" si="0"/>
        <v>202205</v>
      </c>
      <c r="B13" s="219">
        <f>'Prep Partner Performance'!AE$2</f>
        <v>2022</v>
      </c>
      <c r="C13" s="220" t="str">
        <f>'Prep Partner Performance'!Z$2</f>
        <v>05</v>
      </c>
      <c r="D13" s="218">
        <f>'Prep Partner Performance'!G$2</f>
        <v>14943</v>
      </c>
      <c r="E13" s="217" t="str">
        <f>'Prep Partner Performance'!C$2</f>
        <v>Kisima Health Centre</v>
      </c>
      <c r="F13" s="239" t="str">
        <f>'Prep Partner Performance'!B$17</f>
        <v>Number Eligible for PrEP</v>
      </c>
      <c r="G13" s="217" t="str">
        <f>'Prep Partner Performance'!C19</f>
        <v>Men who have Sex With Men</v>
      </c>
      <c r="H13" s="217" t="str">
        <f>'Prep Partner Performance'!D19</f>
        <v>P01-12</v>
      </c>
      <c r="I13" s="217">
        <f>'Prep Partner Performance'!E19</f>
        <v>0</v>
      </c>
      <c r="J13" s="217">
        <f>'Prep Partner Performance'!F19</f>
        <v>0</v>
      </c>
      <c r="K13" s="217">
        <f>'Prep Partner Performance'!G19</f>
        <v>0</v>
      </c>
      <c r="L13" s="217">
        <f>'Prep Partner Performance'!H19</f>
        <v>0</v>
      </c>
      <c r="M13" s="217">
        <f>'Prep Partner Performance'!I19</f>
        <v>0</v>
      </c>
      <c r="N13" s="217">
        <f>'Prep Partner Performance'!J19</f>
        <v>0</v>
      </c>
      <c r="O13" s="217">
        <f>'Prep Partner Performance'!K19</f>
        <v>0</v>
      </c>
      <c r="P13" s="217">
        <f>'Prep Partner Performance'!L19</f>
        <v>0</v>
      </c>
      <c r="Q13" s="217">
        <f>'Prep Partner Performance'!M19</f>
        <v>0</v>
      </c>
      <c r="R13" s="217">
        <f>'Prep Partner Performance'!N19</f>
        <v>0</v>
      </c>
      <c r="S13" s="217">
        <f>'Prep Partner Performance'!O19</f>
        <v>0</v>
      </c>
      <c r="T13" s="217">
        <f>'Prep Partner Performance'!P19</f>
        <v>0</v>
      </c>
      <c r="U13" s="217">
        <f>'Prep Partner Performance'!Q19</f>
        <v>0</v>
      </c>
      <c r="V13" s="217">
        <f>'Prep Partner Performance'!R19</f>
        <v>0</v>
      </c>
      <c r="W13" s="217">
        <f>'Prep Partner Performance'!S19</f>
        <v>0</v>
      </c>
      <c r="X13" s="217">
        <f>'Prep Partner Performance'!T19</f>
        <v>0</v>
      </c>
      <c r="Y13" s="217">
        <f>'Prep Partner Performance'!U19</f>
        <v>0</v>
      </c>
      <c r="Z13" s="217">
        <f>'Prep Partner Performance'!V19</f>
        <v>0</v>
      </c>
      <c r="AA13" s="217">
        <f>'Prep Partner Performance'!W19</f>
        <v>0</v>
      </c>
      <c r="AB13" s="217">
        <f>'Prep Partner Performance'!X19</f>
        <v>0</v>
      </c>
      <c r="AC13" s="217">
        <f>'Prep Partner Performance'!Y19</f>
        <v>0</v>
      </c>
      <c r="AD13" s="217">
        <f>'Prep Partner Performance'!Z19</f>
        <v>0</v>
      </c>
      <c r="AE13" s="217">
        <f>'Prep Partner Performance'!AA19</f>
        <v>0</v>
      </c>
      <c r="AF13" s="217">
        <f>'Prep Partner Performance'!AB19</f>
        <v>0</v>
      </c>
      <c r="AG13" s="217">
        <f>'Prep Partner Performance'!AC19</f>
        <v>0</v>
      </c>
      <c r="AH13" s="217">
        <f>'Prep Partner Performance'!AD19</f>
        <v>0</v>
      </c>
      <c r="AI13" s="217">
        <f>'Prep Partner Performance'!AE19</f>
        <v>0</v>
      </c>
      <c r="AJ13" s="217">
        <f>'Prep Partner Performance'!AF19</f>
        <v>0</v>
      </c>
      <c r="AK13" s="217">
        <f>'Prep Partner Performance'!AG19</f>
        <v>0</v>
      </c>
      <c r="AL13" s="217">
        <f>'Prep Partner Performance'!AH19</f>
        <v>0</v>
      </c>
      <c r="AM13" s="218">
        <f t="shared" si="1"/>
        <v>0</v>
      </c>
      <c r="AN13" s="217" t="str">
        <f>'Prep Partner Performance'!B$3</f>
        <v>PrEP Partner Performance Tool version 2.0.0</v>
      </c>
      <c r="AO13" s="239" t="str">
        <f>'Prep Partner Performance'!AJ19</f>
        <v/>
      </c>
    </row>
    <row r="14" spans="1:41" x14ac:dyDescent="0.45">
      <c r="A14" s="218" t="str">
        <f t="shared" si="0"/>
        <v>202205</v>
      </c>
      <c r="B14" s="219">
        <f>'Prep Partner Performance'!AE$2</f>
        <v>2022</v>
      </c>
      <c r="C14" s="220" t="str">
        <f>'Prep Partner Performance'!Z$2</f>
        <v>05</v>
      </c>
      <c r="D14" s="218">
        <f>'Prep Partner Performance'!G$2</f>
        <v>14943</v>
      </c>
      <c r="E14" s="217" t="str">
        <f>'Prep Partner Performance'!C$2</f>
        <v>Kisima Health Centre</v>
      </c>
      <c r="F14" s="239" t="str">
        <f>'Prep Partner Performance'!B$17</f>
        <v>Number Eligible for PrEP</v>
      </c>
      <c r="G14" s="217" t="str">
        <f>'Prep Partner Performance'!C20</f>
        <v>Men at high risk</v>
      </c>
      <c r="H14" s="217" t="str">
        <f>'Prep Partner Performance'!D20</f>
        <v>P01-13</v>
      </c>
      <c r="I14" s="217">
        <f>'Prep Partner Performance'!E20</f>
        <v>0</v>
      </c>
      <c r="J14" s="217">
        <f>'Prep Partner Performance'!F20</f>
        <v>0</v>
      </c>
      <c r="K14" s="217">
        <f>'Prep Partner Performance'!G20</f>
        <v>0</v>
      </c>
      <c r="L14" s="217">
        <f>'Prep Partner Performance'!H20</f>
        <v>0</v>
      </c>
      <c r="M14" s="217">
        <f>'Prep Partner Performance'!I20</f>
        <v>0</v>
      </c>
      <c r="N14" s="217">
        <f>'Prep Partner Performance'!J20</f>
        <v>0</v>
      </c>
      <c r="O14" s="217">
        <f>'Prep Partner Performance'!K20</f>
        <v>0</v>
      </c>
      <c r="P14" s="217">
        <f>'Prep Partner Performance'!L20</f>
        <v>0</v>
      </c>
      <c r="Q14" s="217">
        <f>'Prep Partner Performance'!M20</f>
        <v>0</v>
      </c>
      <c r="R14" s="217">
        <f>'Prep Partner Performance'!N20</f>
        <v>0</v>
      </c>
      <c r="S14" s="217">
        <f>'Prep Partner Performance'!O20</f>
        <v>0</v>
      </c>
      <c r="T14" s="217">
        <f>'Prep Partner Performance'!P20</f>
        <v>0</v>
      </c>
      <c r="U14" s="217">
        <f>'Prep Partner Performance'!Q20</f>
        <v>0</v>
      </c>
      <c r="V14" s="217">
        <f>'Prep Partner Performance'!R20</f>
        <v>0</v>
      </c>
      <c r="W14" s="217">
        <f>'Prep Partner Performance'!S20</f>
        <v>0</v>
      </c>
      <c r="X14" s="217">
        <f>'Prep Partner Performance'!T20</f>
        <v>0</v>
      </c>
      <c r="Y14" s="217">
        <f>'Prep Partner Performance'!U20</f>
        <v>0</v>
      </c>
      <c r="Z14" s="217">
        <f>'Prep Partner Performance'!V20</f>
        <v>0</v>
      </c>
      <c r="AA14" s="217">
        <f>'Prep Partner Performance'!W20</f>
        <v>0</v>
      </c>
      <c r="AB14" s="217">
        <f>'Prep Partner Performance'!X20</f>
        <v>0</v>
      </c>
      <c r="AC14" s="217">
        <f>'Prep Partner Performance'!Y20</f>
        <v>0</v>
      </c>
      <c r="AD14" s="217">
        <f>'Prep Partner Performance'!Z20</f>
        <v>0</v>
      </c>
      <c r="AE14" s="217">
        <f>'Prep Partner Performance'!AA20</f>
        <v>0</v>
      </c>
      <c r="AF14" s="217">
        <f>'Prep Partner Performance'!AB20</f>
        <v>0</v>
      </c>
      <c r="AG14" s="217">
        <f>'Prep Partner Performance'!AC20</f>
        <v>0</v>
      </c>
      <c r="AH14" s="217">
        <f>'Prep Partner Performance'!AD20</f>
        <v>0</v>
      </c>
      <c r="AI14" s="217">
        <f>'Prep Partner Performance'!AE20</f>
        <v>0</v>
      </c>
      <c r="AJ14" s="217">
        <f>'Prep Partner Performance'!AF20</f>
        <v>0</v>
      </c>
      <c r="AK14" s="217">
        <f>'Prep Partner Performance'!AG20</f>
        <v>0</v>
      </c>
      <c r="AL14" s="217">
        <f>'Prep Partner Performance'!AH20</f>
        <v>0</v>
      </c>
      <c r="AM14" s="218">
        <f t="shared" si="1"/>
        <v>0</v>
      </c>
      <c r="AN14" s="217" t="str">
        <f>'Prep Partner Performance'!B$3</f>
        <v>PrEP Partner Performance Tool version 2.0.0</v>
      </c>
      <c r="AO14" s="239" t="str">
        <f>'Prep Partner Performance'!AJ20</f>
        <v/>
      </c>
    </row>
    <row r="15" spans="1:41" x14ac:dyDescent="0.45">
      <c r="A15" s="218" t="str">
        <f t="shared" si="0"/>
        <v>202205</v>
      </c>
      <c r="B15" s="219">
        <f>'Prep Partner Performance'!AE$2</f>
        <v>2022</v>
      </c>
      <c r="C15" s="220" t="str">
        <f>'Prep Partner Performance'!Z$2</f>
        <v>05</v>
      </c>
      <c r="D15" s="218">
        <f>'Prep Partner Performance'!G$2</f>
        <v>14943</v>
      </c>
      <c r="E15" s="217" t="str">
        <f>'Prep Partner Performance'!C$2</f>
        <v>Kisima Health Centre</v>
      </c>
      <c r="F15" s="239" t="str">
        <f>'Prep Partner Performance'!B$17</f>
        <v>Number Eligible for PrEP</v>
      </c>
      <c r="G15" s="217" t="str">
        <f>'Prep Partner Performance'!C21</f>
        <v>Female Sex Workers</v>
      </c>
      <c r="H15" s="217" t="str">
        <f>'Prep Partner Performance'!D21</f>
        <v>P01-14</v>
      </c>
      <c r="I15" s="217">
        <f>'Prep Partner Performance'!E21</f>
        <v>0</v>
      </c>
      <c r="J15" s="217">
        <f>'Prep Partner Performance'!F21</f>
        <v>0</v>
      </c>
      <c r="K15" s="217">
        <f>'Prep Partner Performance'!G21</f>
        <v>0</v>
      </c>
      <c r="L15" s="217">
        <f>'Prep Partner Performance'!H21</f>
        <v>0</v>
      </c>
      <c r="M15" s="217">
        <f>'Prep Partner Performance'!I21</f>
        <v>0</v>
      </c>
      <c r="N15" s="217">
        <f>'Prep Partner Performance'!J21</f>
        <v>0</v>
      </c>
      <c r="O15" s="217">
        <f>'Prep Partner Performance'!K21</f>
        <v>0</v>
      </c>
      <c r="P15" s="217">
        <f>'Prep Partner Performance'!L21</f>
        <v>0</v>
      </c>
      <c r="Q15" s="217">
        <f>'Prep Partner Performance'!M21</f>
        <v>0</v>
      </c>
      <c r="R15" s="217">
        <f>'Prep Partner Performance'!N21</f>
        <v>0</v>
      </c>
      <c r="S15" s="217">
        <f>'Prep Partner Performance'!O21</f>
        <v>0</v>
      </c>
      <c r="T15" s="217">
        <f>'Prep Partner Performance'!P21</f>
        <v>0</v>
      </c>
      <c r="U15" s="217">
        <f>'Prep Partner Performance'!Q21</f>
        <v>0</v>
      </c>
      <c r="V15" s="217">
        <f>'Prep Partner Performance'!R21</f>
        <v>0</v>
      </c>
      <c r="W15" s="217">
        <f>'Prep Partner Performance'!S21</f>
        <v>0</v>
      </c>
      <c r="X15" s="217">
        <f>'Prep Partner Performance'!T21</f>
        <v>0</v>
      </c>
      <c r="Y15" s="217">
        <f>'Prep Partner Performance'!U21</f>
        <v>0</v>
      </c>
      <c r="Z15" s="217">
        <f>'Prep Partner Performance'!V21</f>
        <v>0</v>
      </c>
      <c r="AA15" s="217">
        <f>'Prep Partner Performance'!W21</f>
        <v>0</v>
      </c>
      <c r="AB15" s="217">
        <f>'Prep Partner Performance'!X21</f>
        <v>0</v>
      </c>
      <c r="AC15" s="217">
        <f>'Prep Partner Performance'!Y21</f>
        <v>0</v>
      </c>
      <c r="AD15" s="217">
        <f>'Prep Partner Performance'!Z21</f>
        <v>0</v>
      </c>
      <c r="AE15" s="217">
        <f>'Prep Partner Performance'!AA21</f>
        <v>0</v>
      </c>
      <c r="AF15" s="217">
        <f>'Prep Partner Performance'!AB21</f>
        <v>0</v>
      </c>
      <c r="AG15" s="217">
        <f>'Prep Partner Performance'!AC21</f>
        <v>0</v>
      </c>
      <c r="AH15" s="217">
        <f>'Prep Partner Performance'!AD21</f>
        <v>0</v>
      </c>
      <c r="AI15" s="217">
        <f>'Prep Partner Performance'!AE21</f>
        <v>0</v>
      </c>
      <c r="AJ15" s="217">
        <f>'Prep Partner Performance'!AF21</f>
        <v>0</v>
      </c>
      <c r="AK15" s="217">
        <f>'Prep Partner Performance'!AG21</f>
        <v>0</v>
      </c>
      <c r="AL15" s="217">
        <f>'Prep Partner Performance'!AH21</f>
        <v>0</v>
      </c>
      <c r="AM15" s="218">
        <f t="shared" si="1"/>
        <v>0</v>
      </c>
      <c r="AN15" s="217" t="str">
        <f>'Prep Partner Performance'!B$3</f>
        <v>PrEP Partner Performance Tool version 2.0.0</v>
      </c>
      <c r="AO15" s="239" t="str">
        <f>'Prep Partner Performance'!AJ21</f>
        <v/>
      </c>
    </row>
    <row r="16" spans="1:41" x14ac:dyDescent="0.45">
      <c r="A16" s="218" t="str">
        <f t="shared" si="0"/>
        <v>202205</v>
      </c>
      <c r="B16" s="219">
        <f>'Prep Partner Performance'!AE$2</f>
        <v>2022</v>
      </c>
      <c r="C16" s="220" t="str">
        <f>'Prep Partner Performance'!Z$2</f>
        <v>05</v>
      </c>
      <c r="D16" s="218">
        <f>'Prep Partner Performance'!G$2</f>
        <v>14943</v>
      </c>
      <c r="E16" s="217" t="str">
        <f>'Prep Partner Performance'!C$2</f>
        <v>Kisima Health Centre</v>
      </c>
      <c r="F16" s="239" t="str">
        <f>'Prep Partner Performance'!B$17</f>
        <v>Number Eligible for PrEP</v>
      </c>
      <c r="G16" s="217" t="str">
        <f>'Prep Partner Performance'!C22</f>
        <v>People who Inject Drugs</v>
      </c>
      <c r="H16" s="217" t="str">
        <f>'Prep Partner Performance'!D22</f>
        <v>P01-15</v>
      </c>
      <c r="I16" s="217">
        <f>'Prep Partner Performance'!E22</f>
        <v>0</v>
      </c>
      <c r="J16" s="217">
        <f>'Prep Partner Performance'!F22</f>
        <v>0</v>
      </c>
      <c r="K16" s="217">
        <f>'Prep Partner Performance'!G22</f>
        <v>0</v>
      </c>
      <c r="L16" s="217">
        <f>'Prep Partner Performance'!H22</f>
        <v>0</v>
      </c>
      <c r="M16" s="217">
        <f>'Prep Partner Performance'!I22</f>
        <v>0</v>
      </c>
      <c r="N16" s="217">
        <f>'Prep Partner Performance'!J22</f>
        <v>0</v>
      </c>
      <c r="O16" s="217">
        <f>'Prep Partner Performance'!K22</f>
        <v>0</v>
      </c>
      <c r="P16" s="217">
        <f>'Prep Partner Performance'!L22</f>
        <v>0</v>
      </c>
      <c r="Q16" s="217">
        <f>'Prep Partner Performance'!M22</f>
        <v>0</v>
      </c>
      <c r="R16" s="217">
        <f>'Prep Partner Performance'!N22</f>
        <v>0</v>
      </c>
      <c r="S16" s="217">
        <f>'Prep Partner Performance'!O22</f>
        <v>0</v>
      </c>
      <c r="T16" s="217">
        <f>'Prep Partner Performance'!P22</f>
        <v>0</v>
      </c>
      <c r="U16" s="217">
        <f>'Prep Partner Performance'!Q22</f>
        <v>0</v>
      </c>
      <c r="V16" s="217">
        <f>'Prep Partner Performance'!R22</f>
        <v>0</v>
      </c>
      <c r="W16" s="217">
        <f>'Prep Partner Performance'!S22</f>
        <v>0</v>
      </c>
      <c r="X16" s="217">
        <f>'Prep Partner Performance'!T22</f>
        <v>0</v>
      </c>
      <c r="Y16" s="217">
        <f>'Prep Partner Performance'!U22</f>
        <v>0</v>
      </c>
      <c r="Z16" s="217">
        <f>'Prep Partner Performance'!V22</f>
        <v>0</v>
      </c>
      <c r="AA16" s="217">
        <f>'Prep Partner Performance'!W22</f>
        <v>0</v>
      </c>
      <c r="AB16" s="217">
        <f>'Prep Partner Performance'!X22</f>
        <v>0</v>
      </c>
      <c r="AC16" s="217">
        <f>'Prep Partner Performance'!Y22</f>
        <v>0</v>
      </c>
      <c r="AD16" s="217">
        <f>'Prep Partner Performance'!Z22</f>
        <v>0</v>
      </c>
      <c r="AE16" s="217">
        <f>'Prep Partner Performance'!AA22</f>
        <v>0</v>
      </c>
      <c r="AF16" s="217">
        <f>'Prep Partner Performance'!AB22</f>
        <v>0</v>
      </c>
      <c r="AG16" s="217">
        <f>'Prep Partner Performance'!AC22</f>
        <v>0</v>
      </c>
      <c r="AH16" s="217">
        <f>'Prep Partner Performance'!AD22</f>
        <v>0</v>
      </c>
      <c r="AI16" s="217">
        <f>'Prep Partner Performance'!AE22</f>
        <v>0</v>
      </c>
      <c r="AJ16" s="217">
        <f>'Prep Partner Performance'!AF22</f>
        <v>0</v>
      </c>
      <c r="AK16" s="217">
        <f>'Prep Partner Performance'!AG22</f>
        <v>0</v>
      </c>
      <c r="AL16" s="217">
        <f>'Prep Partner Performance'!AH22</f>
        <v>0</v>
      </c>
      <c r="AM16" s="218">
        <f t="shared" si="1"/>
        <v>0</v>
      </c>
      <c r="AN16" s="217" t="str">
        <f>'Prep Partner Performance'!B$3</f>
        <v>PrEP Partner Performance Tool version 2.0.0</v>
      </c>
      <c r="AO16" s="239" t="str">
        <f>'Prep Partner Performance'!AJ22</f>
        <v/>
      </c>
    </row>
    <row r="17" spans="1:41" x14ac:dyDescent="0.45">
      <c r="A17" s="218" t="str">
        <f t="shared" ref="A17:A80" si="2">B17&amp;C17</f>
        <v>202205</v>
      </c>
      <c r="B17" s="219">
        <f>'Prep Partner Performance'!AE$2</f>
        <v>2022</v>
      </c>
      <c r="C17" s="220" t="str">
        <f>'Prep Partner Performance'!Z$2</f>
        <v>05</v>
      </c>
      <c r="D17" s="218">
        <f>'Prep Partner Performance'!G$2</f>
        <v>14943</v>
      </c>
      <c r="E17" s="217" t="str">
        <f>'Prep Partner Performance'!C$2</f>
        <v>Kisima Health Centre</v>
      </c>
      <c r="F17" s="239" t="str">
        <f>'Prep Partner Performance'!B$17</f>
        <v>Number Eligible for PrEP</v>
      </c>
      <c r="G17" s="217" t="str">
        <f>'Prep Partner Performance'!C23</f>
        <v>Other Women</v>
      </c>
      <c r="H17" s="217" t="str">
        <f>'Prep Partner Performance'!D23</f>
        <v>P01-16</v>
      </c>
      <c r="I17" s="217">
        <f>'Prep Partner Performance'!E23</f>
        <v>0</v>
      </c>
      <c r="J17" s="217">
        <f>'Prep Partner Performance'!F23</f>
        <v>0</v>
      </c>
      <c r="K17" s="217">
        <f>'Prep Partner Performance'!G23</f>
        <v>0</v>
      </c>
      <c r="L17" s="217">
        <f>'Prep Partner Performance'!H23</f>
        <v>0</v>
      </c>
      <c r="M17" s="217">
        <f>'Prep Partner Performance'!I23</f>
        <v>0</v>
      </c>
      <c r="N17" s="217">
        <f>'Prep Partner Performance'!J23</f>
        <v>0</v>
      </c>
      <c r="O17" s="217">
        <f>'Prep Partner Performance'!K23</f>
        <v>0</v>
      </c>
      <c r="P17" s="217">
        <f>'Prep Partner Performance'!L23</f>
        <v>0</v>
      </c>
      <c r="Q17" s="217">
        <f>'Prep Partner Performance'!M23</f>
        <v>0</v>
      </c>
      <c r="R17" s="217">
        <f>'Prep Partner Performance'!N23</f>
        <v>0</v>
      </c>
      <c r="S17" s="217">
        <f>'Prep Partner Performance'!O23</f>
        <v>0</v>
      </c>
      <c r="T17" s="217">
        <f>'Prep Partner Performance'!P23</f>
        <v>0</v>
      </c>
      <c r="U17" s="217">
        <f>'Prep Partner Performance'!Q23</f>
        <v>0</v>
      </c>
      <c r="V17" s="217">
        <f>'Prep Partner Performance'!R23</f>
        <v>0</v>
      </c>
      <c r="W17" s="217">
        <f>'Prep Partner Performance'!S23</f>
        <v>0</v>
      </c>
      <c r="X17" s="217">
        <f>'Prep Partner Performance'!T23</f>
        <v>0</v>
      </c>
      <c r="Y17" s="217">
        <f>'Prep Partner Performance'!U23</f>
        <v>0</v>
      </c>
      <c r="Z17" s="217">
        <f>'Prep Partner Performance'!V23</f>
        <v>0</v>
      </c>
      <c r="AA17" s="217">
        <f>'Prep Partner Performance'!W23</f>
        <v>0</v>
      </c>
      <c r="AB17" s="217">
        <f>'Prep Partner Performance'!X23</f>
        <v>0</v>
      </c>
      <c r="AC17" s="217">
        <f>'Prep Partner Performance'!Y23</f>
        <v>0</v>
      </c>
      <c r="AD17" s="217">
        <f>'Prep Partner Performance'!Z23</f>
        <v>0</v>
      </c>
      <c r="AE17" s="217">
        <f>'Prep Partner Performance'!AA23</f>
        <v>0</v>
      </c>
      <c r="AF17" s="217">
        <f>'Prep Partner Performance'!AB23</f>
        <v>0</v>
      </c>
      <c r="AG17" s="217">
        <f>'Prep Partner Performance'!AC23</f>
        <v>0</v>
      </c>
      <c r="AH17" s="217">
        <f>'Prep Partner Performance'!AD23</f>
        <v>0</v>
      </c>
      <c r="AI17" s="217">
        <f>'Prep Partner Performance'!AE23</f>
        <v>0</v>
      </c>
      <c r="AJ17" s="217">
        <f>'Prep Partner Performance'!AF23</f>
        <v>0</v>
      </c>
      <c r="AK17" s="217">
        <f>'Prep Partner Performance'!AG23</f>
        <v>0</v>
      </c>
      <c r="AL17" s="217">
        <f>'Prep Partner Performance'!AH23</f>
        <v>0</v>
      </c>
      <c r="AM17" s="218">
        <f t="shared" si="1"/>
        <v>0</v>
      </c>
      <c r="AN17" s="217" t="str">
        <f>'Prep Partner Performance'!B$3</f>
        <v>PrEP Partner Performance Tool version 2.0.0</v>
      </c>
      <c r="AO17" s="239" t="str">
        <f>'Prep Partner Performance'!AJ23</f>
        <v/>
      </c>
    </row>
    <row r="18" spans="1:41" x14ac:dyDescent="0.45">
      <c r="A18" s="218" t="str">
        <f t="shared" si="2"/>
        <v>202205</v>
      </c>
      <c r="B18" s="219">
        <f>'Prep Partner Performance'!AE$2</f>
        <v>2022</v>
      </c>
      <c r="C18" s="220" t="str">
        <f>'Prep Partner Performance'!Z$2</f>
        <v>05</v>
      </c>
      <c r="D18" s="218">
        <f>'Prep Partner Performance'!G$2</f>
        <v>14943</v>
      </c>
      <c r="E18" s="217" t="str">
        <f>'Prep Partner Performance'!C$2</f>
        <v>Kisima Health Centre</v>
      </c>
      <c r="F18" s="239" t="str">
        <f>'Prep Partner Performance'!B$17</f>
        <v>Number Eligible for PrEP</v>
      </c>
      <c r="G18" s="217" t="str">
        <f>'Prep Partner Performance'!C24</f>
        <v>Serodiscordant Couple</v>
      </c>
      <c r="H18" s="217" t="str">
        <f>'Prep Partner Performance'!D24</f>
        <v>P01-17</v>
      </c>
      <c r="I18" s="217">
        <f>'Prep Partner Performance'!E24</f>
        <v>0</v>
      </c>
      <c r="J18" s="217">
        <f>'Prep Partner Performance'!F24</f>
        <v>0</v>
      </c>
      <c r="K18" s="217">
        <f>'Prep Partner Performance'!G24</f>
        <v>0</v>
      </c>
      <c r="L18" s="217">
        <f>'Prep Partner Performance'!H24</f>
        <v>0</v>
      </c>
      <c r="M18" s="217">
        <f>'Prep Partner Performance'!I24</f>
        <v>0</v>
      </c>
      <c r="N18" s="217">
        <f>'Prep Partner Performance'!J24</f>
        <v>0</v>
      </c>
      <c r="O18" s="217">
        <f>'Prep Partner Performance'!K24</f>
        <v>0</v>
      </c>
      <c r="P18" s="217">
        <f>'Prep Partner Performance'!L24</f>
        <v>0</v>
      </c>
      <c r="Q18" s="217">
        <f>'Prep Partner Performance'!M24</f>
        <v>0</v>
      </c>
      <c r="R18" s="217">
        <f>'Prep Partner Performance'!N24</f>
        <v>0</v>
      </c>
      <c r="S18" s="217">
        <f>'Prep Partner Performance'!O24</f>
        <v>0</v>
      </c>
      <c r="T18" s="217">
        <f>'Prep Partner Performance'!P24</f>
        <v>0</v>
      </c>
      <c r="U18" s="217">
        <f>'Prep Partner Performance'!Q24</f>
        <v>0</v>
      </c>
      <c r="V18" s="217">
        <f>'Prep Partner Performance'!R24</f>
        <v>0</v>
      </c>
      <c r="W18" s="217">
        <f>'Prep Partner Performance'!S24</f>
        <v>0</v>
      </c>
      <c r="X18" s="217">
        <f>'Prep Partner Performance'!T24</f>
        <v>0</v>
      </c>
      <c r="Y18" s="217">
        <f>'Prep Partner Performance'!U24</f>
        <v>0</v>
      </c>
      <c r="Z18" s="217">
        <f>'Prep Partner Performance'!V24</f>
        <v>0</v>
      </c>
      <c r="AA18" s="217">
        <f>'Prep Partner Performance'!W24</f>
        <v>0</v>
      </c>
      <c r="AB18" s="217">
        <f>'Prep Partner Performance'!X24</f>
        <v>0</v>
      </c>
      <c r="AC18" s="217">
        <f>'Prep Partner Performance'!Y24</f>
        <v>0</v>
      </c>
      <c r="AD18" s="217">
        <f>'Prep Partner Performance'!Z24</f>
        <v>0</v>
      </c>
      <c r="AE18" s="217">
        <f>'Prep Partner Performance'!AA24</f>
        <v>0</v>
      </c>
      <c r="AF18" s="217">
        <f>'Prep Partner Performance'!AB24</f>
        <v>0</v>
      </c>
      <c r="AG18" s="217">
        <f>'Prep Partner Performance'!AC24</f>
        <v>0</v>
      </c>
      <c r="AH18" s="217">
        <f>'Prep Partner Performance'!AD24</f>
        <v>0</v>
      </c>
      <c r="AI18" s="217">
        <f>'Prep Partner Performance'!AE24</f>
        <v>0</v>
      </c>
      <c r="AJ18" s="217">
        <f>'Prep Partner Performance'!AF24</f>
        <v>0</v>
      </c>
      <c r="AK18" s="217">
        <f>'Prep Partner Performance'!AG24</f>
        <v>0</v>
      </c>
      <c r="AL18" s="217">
        <f>'Prep Partner Performance'!AH24</f>
        <v>0</v>
      </c>
      <c r="AM18" s="218">
        <f t="shared" si="1"/>
        <v>0</v>
      </c>
      <c r="AN18" s="217" t="str">
        <f>'Prep Partner Performance'!B$3</f>
        <v>PrEP Partner Performance Tool version 2.0.0</v>
      </c>
      <c r="AO18" s="239" t="str">
        <f>'Prep Partner Performance'!AJ24</f>
        <v/>
      </c>
    </row>
    <row r="19" spans="1:41" x14ac:dyDescent="0.45">
      <c r="A19" s="218" t="str">
        <f t="shared" si="2"/>
        <v>202205</v>
      </c>
      <c r="B19" s="219">
        <f>'Prep Partner Performance'!AE$2</f>
        <v>2022</v>
      </c>
      <c r="C19" s="220" t="str">
        <f>'Prep Partner Performance'!Z$2</f>
        <v>05</v>
      </c>
      <c r="D19" s="218">
        <f>'Prep Partner Performance'!G$2</f>
        <v>14943</v>
      </c>
      <c r="E19" s="217" t="str">
        <f>'Prep Partner Performance'!C$2</f>
        <v>Kisima Health Centre</v>
      </c>
      <c r="F19" s="239" t="str">
        <f>'Prep Partner Performance'!B$17</f>
        <v>Number Eligible for PrEP</v>
      </c>
      <c r="G19" s="217" t="str">
        <f>'Prep Partner Performance'!C25</f>
        <v>Pregnant and Breast Feeding Women</v>
      </c>
      <c r="H19" s="217" t="str">
        <f>'Prep Partner Performance'!D25</f>
        <v>P01-18</v>
      </c>
      <c r="I19" s="217">
        <f>'Prep Partner Performance'!E25</f>
        <v>0</v>
      </c>
      <c r="J19" s="217">
        <f>'Prep Partner Performance'!F25</f>
        <v>0</v>
      </c>
      <c r="K19" s="217">
        <f>'Prep Partner Performance'!G25</f>
        <v>0</v>
      </c>
      <c r="L19" s="217">
        <f>'Prep Partner Performance'!H25</f>
        <v>0</v>
      </c>
      <c r="M19" s="217">
        <f>'Prep Partner Performance'!I25</f>
        <v>0</v>
      </c>
      <c r="N19" s="217">
        <f>'Prep Partner Performance'!J25</f>
        <v>0</v>
      </c>
      <c r="O19" s="217">
        <f>'Prep Partner Performance'!K25</f>
        <v>0</v>
      </c>
      <c r="P19" s="217">
        <f>'Prep Partner Performance'!L25</f>
        <v>0</v>
      </c>
      <c r="Q19" s="217">
        <f>'Prep Partner Performance'!M25</f>
        <v>0</v>
      </c>
      <c r="R19" s="217">
        <f>'Prep Partner Performance'!N25</f>
        <v>0</v>
      </c>
      <c r="S19" s="217">
        <f>'Prep Partner Performance'!O25</f>
        <v>0</v>
      </c>
      <c r="T19" s="217">
        <f>'Prep Partner Performance'!P25</f>
        <v>0</v>
      </c>
      <c r="U19" s="217">
        <f>'Prep Partner Performance'!Q25</f>
        <v>0</v>
      </c>
      <c r="V19" s="217">
        <f>'Prep Partner Performance'!R25</f>
        <v>0</v>
      </c>
      <c r="W19" s="217">
        <f>'Prep Partner Performance'!S25</f>
        <v>0</v>
      </c>
      <c r="X19" s="217">
        <f>'Prep Partner Performance'!T25</f>
        <v>0</v>
      </c>
      <c r="Y19" s="217">
        <f>'Prep Partner Performance'!U25</f>
        <v>0</v>
      </c>
      <c r="Z19" s="217">
        <f>'Prep Partner Performance'!V25</f>
        <v>0</v>
      </c>
      <c r="AA19" s="217">
        <f>'Prep Partner Performance'!W25</f>
        <v>0</v>
      </c>
      <c r="AB19" s="217">
        <f>'Prep Partner Performance'!X25</f>
        <v>0</v>
      </c>
      <c r="AC19" s="217">
        <f>'Prep Partner Performance'!Y25</f>
        <v>0</v>
      </c>
      <c r="AD19" s="217">
        <f>'Prep Partner Performance'!Z25</f>
        <v>0</v>
      </c>
      <c r="AE19" s="217">
        <f>'Prep Partner Performance'!AA25</f>
        <v>0</v>
      </c>
      <c r="AF19" s="217">
        <f>'Prep Partner Performance'!AB25</f>
        <v>0</v>
      </c>
      <c r="AG19" s="217">
        <f>'Prep Partner Performance'!AC25</f>
        <v>0</v>
      </c>
      <c r="AH19" s="217">
        <f>'Prep Partner Performance'!AD25</f>
        <v>0</v>
      </c>
      <c r="AI19" s="217">
        <f>'Prep Partner Performance'!AE25</f>
        <v>0</v>
      </c>
      <c r="AJ19" s="217">
        <f>'Prep Partner Performance'!AF25</f>
        <v>0</v>
      </c>
      <c r="AK19" s="217">
        <f>'Prep Partner Performance'!AG25</f>
        <v>0</v>
      </c>
      <c r="AL19" s="217">
        <f>'Prep Partner Performance'!AH25</f>
        <v>0</v>
      </c>
      <c r="AM19" s="218">
        <f t="shared" si="1"/>
        <v>0</v>
      </c>
      <c r="AN19" s="217" t="str">
        <f>'Prep Partner Performance'!B$3</f>
        <v>PrEP Partner Performance Tool version 2.0.0</v>
      </c>
      <c r="AO19" s="239" t="str">
        <f>'Prep Partner Performance'!AJ25</f>
        <v/>
      </c>
    </row>
    <row r="20" spans="1:41" x14ac:dyDescent="0.45">
      <c r="A20" s="218" t="str">
        <f t="shared" si="2"/>
        <v>202205</v>
      </c>
      <c r="B20" s="219">
        <f>'Prep Partner Performance'!AE$2</f>
        <v>2022</v>
      </c>
      <c r="C20" s="220" t="str">
        <f>'Prep Partner Performance'!Z$2</f>
        <v>05</v>
      </c>
      <c r="D20" s="218">
        <f>'Prep Partner Performance'!G$2</f>
        <v>14943</v>
      </c>
      <c r="E20" s="217" t="str">
        <f>'Prep Partner Performance'!C$2</f>
        <v>Kisima Health Centre</v>
      </c>
      <c r="F20" s="239" t="str">
        <f>'Prep Partner Performance'!B26</f>
        <v xml:space="preserve">Number Initiated (New) on PrEP 
Pre-populated From the Form 1a for the same month.
Ensure you upload the Form1a for the month above before downloading the prep form
</v>
      </c>
      <c r="G20" s="217" t="str">
        <f>'Prep Partner Performance'!C26</f>
        <v>Transgender</v>
      </c>
      <c r="H20" s="217" t="str">
        <f>'Prep Partner Performance'!D26</f>
        <v>P01-19</v>
      </c>
      <c r="I20" s="217">
        <f>'Prep Partner Performance'!E26</f>
        <v>0</v>
      </c>
      <c r="J20" s="217">
        <f>'Prep Partner Performance'!F26</f>
        <v>0</v>
      </c>
      <c r="K20" s="217">
        <f>'Prep Partner Performance'!G26</f>
        <v>0</v>
      </c>
      <c r="L20" s="217">
        <f>'Prep Partner Performance'!H26</f>
        <v>0</v>
      </c>
      <c r="M20" s="217">
        <f>'Prep Partner Performance'!I26</f>
        <v>0</v>
      </c>
      <c r="N20" s="217">
        <f>'Prep Partner Performance'!J26</f>
        <v>0</v>
      </c>
      <c r="O20" s="217">
        <f>'Prep Partner Performance'!K26</f>
        <v>0</v>
      </c>
      <c r="P20" s="217">
        <f>'Prep Partner Performance'!L26</f>
        <v>0</v>
      </c>
      <c r="Q20" s="217">
        <f>'Prep Partner Performance'!M26</f>
        <v>0</v>
      </c>
      <c r="R20" s="217">
        <f>'Prep Partner Performance'!N26</f>
        <v>0</v>
      </c>
      <c r="S20" s="217">
        <f>'Prep Partner Performance'!O26</f>
        <v>0</v>
      </c>
      <c r="T20" s="217">
        <f>'Prep Partner Performance'!P26</f>
        <v>0</v>
      </c>
      <c r="U20" s="217">
        <f>'Prep Partner Performance'!Q26</f>
        <v>0</v>
      </c>
      <c r="V20" s="217">
        <f>'Prep Partner Performance'!R26</f>
        <v>0</v>
      </c>
      <c r="W20" s="217">
        <f>'Prep Partner Performance'!S26</f>
        <v>0</v>
      </c>
      <c r="X20" s="217">
        <f>'Prep Partner Performance'!T26</f>
        <v>0</v>
      </c>
      <c r="Y20" s="217">
        <f>'Prep Partner Performance'!U26</f>
        <v>0</v>
      </c>
      <c r="Z20" s="217">
        <f>'Prep Partner Performance'!V26</f>
        <v>0</v>
      </c>
      <c r="AA20" s="217">
        <f>'Prep Partner Performance'!W26</f>
        <v>0</v>
      </c>
      <c r="AB20" s="217">
        <f>'Prep Partner Performance'!X26</f>
        <v>0</v>
      </c>
      <c r="AC20" s="217">
        <f>'Prep Partner Performance'!Y26</f>
        <v>0</v>
      </c>
      <c r="AD20" s="217">
        <f>'Prep Partner Performance'!Z26</f>
        <v>0</v>
      </c>
      <c r="AE20" s="217">
        <f>'Prep Partner Performance'!AA26</f>
        <v>0</v>
      </c>
      <c r="AF20" s="217">
        <f>'Prep Partner Performance'!AB26</f>
        <v>0</v>
      </c>
      <c r="AG20" s="217">
        <f>'Prep Partner Performance'!AC26</f>
        <v>0</v>
      </c>
      <c r="AH20" s="217">
        <f>'Prep Partner Performance'!AD26</f>
        <v>0</v>
      </c>
      <c r="AI20" s="217">
        <f>'Prep Partner Performance'!AE26</f>
        <v>0</v>
      </c>
      <c r="AJ20" s="217">
        <f>'Prep Partner Performance'!AF26</f>
        <v>0</v>
      </c>
      <c r="AK20" s="217">
        <f>'Prep Partner Performance'!AG26</f>
        <v>0</v>
      </c>
      <c r="AL20" s="217">
        <f>'Prep Partner Performance'!AH26</f>
        <v>0</v>
      </c>
      <c r="AM20" s="218">
        <f t="shared" si="1"/>
        <v>0</v>
      </c>
      <c r="AN20" s="217" t="str">
        <f>'Prep Partner Performance'!B$3</f>
        <v>PrEP Partner Performance Tool version 2.0.0</v>
      </c>
      <c r="AO20" s="239">
        <f>'Prep Partner Performance'!AJ26</f>
        <v>0</v>
      </c>
    </row>
    <row r="21" spans="1:41" x14ac:dyDescent="0.45">
      <c r="A21" s="218" t="str">
        <f t="shared" si="2"/>
        <v>202205</v>
      </c>
      <c r="B21" s="219">
        <f>'Prep Partner Performance'!AE$2</f>
        <v>2022</v>
      </c>
      <c r="C21" s="220" t="str">
        <f>'Prep Partner Performance'!Z$2</f>
        <v>05</v>
      </c>
      <c r="D21" s="218">
        <f>'Prep Partner Performance'!G$2</f>
        <v>14943</v>
      </c>
      <c r="E21" s="217" t="str">
        <f>'Prep Partner Performance'!C$2</f>
        <v>Kisima Health Centre</v>
      </c>
      <c r="F21" s="239" t="str">
        <f>'Prep Partner Performance'!B$26</f>
        <v xml:space="preserve">Number Initiated (New) on PrEP 
Pre-populated From the Form 1a for the same month.
Ensure you upload the Form1a for the month above before downloading the prep form
</v>
      </c>
      <c r="G21" s="217" t="str">
        <f>'Prep Partner Performance'!C27</f>
        <v>Adolescent Girls and Young Women</v>
      </c>
      <c r="H21" s="217" t="str">
        <f>'Prep Partner Performance'!D27</f>
        <v>P01-20</v>
      </c>
      <c r="I21" s="217">
        <f>'Prep Partner Performance'!E27</f>
        <v>0</v>
      </c>
      <c r="J21" s="217">
        <f>'Prep Partner Performance'!F27</f>
        <v>0</v>
      </c>
      <c r="K21" s="217">
        <f>'Prep Partner Performance'!G27</f>
        <v>0</v>
      </c>
      <c r="L21" s="217">
        <f>'Prep Partner Performance'!H27</f>
        <v>0</v>
      </c>
      <c r="M21" s="217">
        <f>'Prep Partner Performance'!I27</f>
        <v>0</v>
      </c>
      <c r="N21" s="217">
        <f>'Prep Partner Performance'!J27</f>
        <v>0</v>
      </c>
      <c r="O21" s="217">
        <f>'Prep Partner Performance'!K27</f>
        <v>0</v>
      </c>
      <c r="P21" s="217">
        <f>'Prep Partner Performance'!L27</f>
        <v>0</v>
      </c>
      <c r="Q21" s="217">
        <f>'Prep Partner Performance'!M27</f>
        <v>0</v>
      </c>
      <c r="R21" s="217">
        <f>'Prep Partner Performance'!N27</f>
        <v>0</v>
      </c>
      <c r="S21" s="217">
        <f>'Prep Partner Performance'!O27</f>
        <v>0</v>
      </c>
      <c r="T21" s="217">
        <f>'Prep Partner Performance'!P27</f>
        <v>0</v>
      </c>
      <c r="U21" s="217">
        <f>'Prep Partner Performance'!Q27</f>
        <v>0</v>
      </c>
      <c r="V21" s="217">
        <f>'Prep Partner Performance'!R27</f>
        <v>0</v>
      </c>
      <c r="W21" s="217">
        <f>'Prep Partner Performance'!S27</f>
        <v>0</v>
      </c>
      <c r="X21" s="217">
        <f>'Prep Partner Performance'!T27</f>
        <v>0</v>
      </c>
      <c r="Y21" s="217">
        <f>'Prep Partner Performance'!U27</f>
        <v>0</v>
      </c>
      <c r="Z21" s="217">
        <f>'Prep Partner Performance'!V27</f>
        <v>0</v>
      </c>
      <c r="AA21" s="217">
        <f>'Prep Partner Performance'!W27</f>
        <v>0</v>
      </c>
      <c r="AB21" s="217">
        <f>'Prep Partner Performance'!X27</f>
        <v>0</v>
      </c>
      <c r="AC21" s="217">
        <f>'Prep Partner Performance'!Y27</f>
        <v>0</v>
      </c>
      <c r="AD21" s="217">
        <f>'Prep Partner Performance'!Z27</f>
        <v>0</v>
      </c>
      <c r="AE21" s="217">
        <f>'Prep Partner Performance'!AA27</f>
        <v>0</v>
      </c>
      <c r="AF21" s="217">
        <f>'Prep Partner Performance'!AB27</f>
        <v>0</v>
      </c>
      <c r="AG21" s="217">
        <f>'Prep Partner Performance'!AC27</f>
        <v>0</v>
      </c>
      <c r="AH21" s="217">
        <f>'Prep Partner Performance'!AD27</f>
        <v>0</v>
      </c>
      <c r="AI21" s="217">
        <f>'Prep Partner Performance'!AE27</f>
        <v>0</v>
      </c>
      <c r="AJ21" s="217">
        <f>'Prep Partner Performance'!AF27</f>
        <v>0</v>
      </c>
      <c r="AK21" s="217">
        <f>'Prep Partner Performance'!AG27</f>
        <v>0</v>
      </c>
      <c r="AL21" s="217">
        <f>'Prep Partner Performance'!AH27</f>
        <v>0</v>
      </c>
      <c r="AM21" s="218">
        <f t="shared" si="1"/>
        <v>0</v>
      </c>
      <c r="AN21" s="217" t="str">
        <f>'Prep Partner Performance'!B$3</f>
        <v>PrEP Partner Performance Tool version 2.0.0</v>
      </c>
      <c r="AO21" s="239">
        <f>'Prep Partner Performance'!AJ27</f>
        <v>0</v>
      </c>
    </row>
    <row r="22" spans="1:41" x14ac:dyDescent="0.45">
      <c r="A22" s="218" t="str">
        <f t="shared" si="2"/>
        <v>202205</v>
      </c>
      <c r="B22" s="219">
        <f>'Prep Partner Performance'!AE$2</f>
        <v>2022</v>
      </c>
      <c r="C22" s="220" t="str">
        <f>'Prep Partner Performance'!Z$2</f>
        <v>05</v>
      </c>
      <c r="D22" s="218">
        <f>'Prep Partner Performance'!G$2</f>
        <v>14943</v>
      </c>
      <c r="E22" s="217" t="str">
        <f>'Prep Partner Performance'!C$2</f>
        <v>Kisima Health Centre</v>
      </c>
      <c r="F22" s="239" t="str">
        <f>'Prep Partner Performance'!B$26</f>
        <v xml:space="preserve">Number Initiated (New) on PrEP 
Pre-populated From the Form 1a for the same month.
Ensure you upload the Form1a for the month above before downloading the prep form
</v>
      </c>
      <c r="G22" s="217" t="str">
        <f>'Prep Partner Performance'!C28</f>
        <v>Men who have Sex With Men</v>
      </c>
      <c r="H22" s="217" t="str">
        <f>'Prep Partner Performance'!D28</f>
        <v>P01-21</v>
      </c>
      <c r="I22" s="217">
        <f>'Prep Partner Performance'!E28</f>
        <v>0</v>
      </c>
      <c r="J22" s="217">
        <f>'Prep Partner Performance'!F28</f>
        <v>0</v>
      </c>
      <c r="K22" s="217">
        <f>'Prep Partner Performance'!G28</f>
        <v>0</v>
      </c>
      <c r="L22" s="217">
        <f>'Prep Partner Performance'!H28</f>
        <v>0</v>
      </c>
      <c r="M22" s="217">
        <f>'Prep Partner Performance'!I28</f>
        <v>0</v>
      </c>
      <c r="N22" s="217">
        <f>'Prep Partner Performance'!J28</f>
        <v>0</v>
      </c>
      <c r="O22" s="217">
        <f>'Prep Partner Performance'!K28</f>
        <v>0</v>
      </c>
      <c r="P22" s="217">
        <f>'Prep Partner Performance'!L28</f>
        <v>0</v>
      </c>
      <c r="Q22" s="217">
        <f>'Prep Partner Performance'!M28</f>
        <v>0</v>
      </c>
      <c r="R22" s="217">
        <f>'Prep Partner Performance'!N28</f>
        <v>0</v>
      </c>
      <c r="S22" s="217">
        <f>'Prep Partner Performance'!O28</f>
        <v>0</v>
      </c>
      <c r="T22" s="217">
        <f>'Prep Partner Performance'!P28</f>
        <v>0</v>
      </c>
      <c r="U22" s="217">
        <f>'Prep Partner Performance'!Q28</f>
        <v>0</v>
      </c>
      <c r="V22" s="217">
        <f>'Prep Partner Performance'!R28</f>
        <v>0</v>
      </c>
      <c r="W22" s="217">
        <f>'Prep Partner Performance'!S28</f>
        <v>0</v>
      </c>
      <c r="X22" s="217">
        <f>'Prep Partner Performance'!T28</f>
        <v>0</v>
      </c>
      <c r="Y22" s="217">
        <f>'Prep Partner Performance'!U28</f>
        <v>0</v>
      </c>
      <c r="Z22" s="217">
        <f>'Prep Partner Performance'!V28</f>
        <v>0</v>
      </c>
      <c r="AA22" s="217">
        <f>'Prep Partner Performance'!W28</f>
        <v>0</v>
      </c>
      <c r="AB22" s="217">
        <f>'Prep Partner Performance'!X28</f>
        <v>0</v>
      </c>
      <c r="AC22" s="217">
        <f>'Prep Partner Performance'!Y28</f>
        <v>0</v>
      </c>
      <c r="AD22" s="217">
        <f>'Prep Partner Performance'!Z28</f>
        <v>0</v>
      </c>
      <c r="AE22" s="217">
        <f>'Prep Partner Performance'!AA28</f>
        <v>0</v>
      </c>
      <c r="AF22" s="217">
        <f>'Prep Partner Performance'!AB28</f>
        <v>0</v>
      </c>
      <c r="AG22" s="217">
        <f>'Prep Partner Performance'!AC28</f>
        <v>0</v>
      </c>
      <c r="AH22" s="217">
        <f>'Prep Partner Performance'!AD28</f>
        <v>0</v>
      </c>
      <c r="AI22" s="217">
        <f>'Prep Partner Performance'!AE28</f>
        <v>0</v>
      </c>
      <c r="AJ22" s="217">
        <f>'Prep Partner Performance'!AF28</f>
        <v>0</v>
      </c>
      <c r="AK22" s="217">
        <f>'Prep Partner Performance'!AG28</f>
        <v>0</v>
      </c>
      <c r="AL22" s="217">
        <f>'Prep Partner Performance'!AH28</f>
        <v>0</v>
      </c>
      <c r="AM22" s="218">
        <f t="shared" si="1"/>
        <v>0</v>
      </c>
      <c r="AN22" s="217" t="str">
        <f>'Prep Partner Performance'!B$3</f>
        <v>PrEP Partner Performance Tool version 2.0.0</v>
      </c>
      <c r="AO22" s="239">
        <f>'Prep Partner Performance'!AJ28</f>
        <v>0</v>
      </c>
    </row>
    <row r="23" spans="1:41" x14ac:dyDescent="0.45">
      <c r="A23" s="218" t="str">
        <f t="shared" si="2"/>
        <v>202205</v>
      </c>
      <c r="B23" s="219">
        <f>'Prep Partner Performance'!AE$2</f>
        <v>2022</v>
      </c>
      <c r="C23" s="220" t="str">
        <f>'Prep Partner Performance'!Z$2</f>
        <v>05</v>
      </c>
      <c r="D23" s="218">
        <f>'Prep Partner Performance'!G$2</f>
        <v>14943</v>
      </c>
      <c r="E23" s="217" t="str">
        <f>'Prep Partner Performance'!C$2</f>
        <v>Kisima Health Centre</v>
      </c>
      <c r="F23" s="239" t="str">
        <f>'Prep Partner Performance'!B$26</f>
        <v xml:space="preserve">Number Initiated (New) on PrEP 
Pre-populated From the Form 1a for the same month.
Ensure you upload the Form1a for the month above before downloading the prep form
</v>
      </c>
      <c r="G23" s="217" t="str">
        <f>'Prep Partner Performance'!C29</f>
        <v>Men at high risk</v>
      </c>
      <c r="H23" s="217" t="str">
        <f>'Prep Partner Performance'!D29</f>
        <v>P01-22</v>
      </c>
      <c r="I23" s="217">
        <f>'Prep Partner Performance'!E29</f>
        <v>0</v>
      </c>
      <c r="J23" s="217">
        <f>'Prep Partner Performance'!F29</f>
        <v>0</v>
      </c>
      <c r="K23" s="217">
        <f>'Prep Partner Performance'!G29</f>
        <v>0</v>
      </c>
      <c r="L23" s="217">
        <f>'Prep Partner Performance'!H29</f>
        <v>0</v>
      </c>
      <c r="M23" s="217">
        <f>'Prep Partner Performance'!I29</f>
        <v>0</v>
      </c>
      <c r="N23" s="217">
        <f>'Prep Partner Performance'!J29</f>
        <v>0</v>
      </c>
      <c r="O23" s="217">
        <f>'Prep Partner Performance'!K29</f>
        <v>0</v>
      </c>
      <c r="P23" s="217">
        <f>'Prep Partner Performance'!L29</f>
        <v>0</v>
      </c>
      <c r="Q23" s="217">
        <f>'Prep Partner Performance'!M29</f>
        <v>0</v>
      </c>
      <c r="R23" s="217">
        <f>'Prep Partner Performance'!N29</f>
        <v>0</v>
      </c>
      <c r="S23" s="217">
        <f>'Prep Partner Performance'!O29</f>
        <v>0</v>
      </c>
      <c r="T23" s="217">
        <f>'Prep Partner Performance'!P29</f>
        <v>0</v>
      </c>
      <c r="U23" s="217">
        <f>'Prep Partner Performance'!Q29</f>
        <v>0</v>
      </c>
      <c r="V23" s="217">
        <f>'Prep Partner Performance'!R29</f>
        <v>0</v>
      </c>
      <c r="W23" s="217">
        <f>'Prep Partner Performance'!S29</f>
        <v>0</v>
      </c>
      <c r="X23" s="217">
        <f>'Prep Partner Performance'!T29</f>
        <v>0</v>
      </c>
      <c r="Y23" s="217">
        <f>'Prep Partner Performance'!U29</f>
        <v>0</v>
      </c>
      <c r="Z23" s="217">
        <f>'Prep Partner Performance'!V29</f>
        <v>0</v>
      </c>
      <c r="AA23" s="217">
        <f>'Prep Partner Performance'!W29</f>
        <v>0</v>
      </c>
      <c r="AB23" s="217">
        <f>'Prep Partner Performance'!X29</f>
        <v>0</v>
      </c>
      <c r="AC23" s="217">
        <f>'Prep Partner Performance'!Y29</f>
        <v>0</v>
      </c>
      <c r="AD23" s="217">
        <f>'Prep Partner Performance'!Z29</f>
        <v>0</v>
      </c>
      <c r="AE23" s="217">
        <f>'Prep Partner Performance'!AA29</f>
        <v>0</v>
      </c>
      <c r="AF23" s="217">
        <f>'Prep Partner Performance'!AB29</f>
        <v>0</v>
      </c>
      <c r="AG23" s="217">
        <f>'Prep Partner Performance'!AC29</f>
        <v>0</v>
      </c>
      <c r="AH23" s="217">
        <f>'Prep Partner Performance'!AD29</f>
        <v>0</v>
      </c>
      <c r="AI23" s="217">
        <f>'Prep Partner Performance'!AE29</f>
        <v>0</v>
      </c>
      <c r="AJ23" s="217">
        <f>'Prep Partner Performance'!AF29</f>
        <v>0</v>
      </c>
      <c r="AK23" s="217">
        <f>'Prep Partner Performance'!AG29</f>
        <v>0</v>
      </c>
      <c r="AL23" s="217">
        <f>'Prep Partner Performance'!AH29</f>
        <v>0</v>
      </c>
      <c r="AM23" s="218">
        <f t="shared" si="1"/>
        <v>0</v>
      </c>
      <c r="AN23" s="217" t="str">
        <f>'Prep Partner Performance'!B$3</f>
        <v>PrEP Partner Performance Tool version 2.0.0</v>
      </c>
      <c r="AO23" s="239">
        <f>'Prep Partner Performance'!AJ29</f>
        <v>0</v>
      </c>
    </row>
    <row r="24" spans="1:41" x14ac:dyDescent="0.45">
      <c r="A24" s="218" t="str">
        <f t="shared" si="2"/>
        <v>202205</v>
      </c>
      <c r="B24" s="219">
        <f>'Prep Partner Performance'!AE$2</f>
        <v>2022</v>
      </c>
      <c r="C24" s="220" t="str">
        <f>'Prep Partner Performance'!Z$2</f>
        <v>05</v>
      </c>
      <c r="D24" s="218">
        <f>'Prep Partner Performance'!G$2</f>
        <v>14943</v>
      </c>
      <c r="E24" s="217" t="str">
        <f>'Prep Partner Performance'!C$2</f>
        <v>Kisima Health Centre</v>
      </c>
      <c r="F24" s="239" t="str">
        <f>'Prep Partner Performance'!B$26</f>
        <v xml:space="preserve">Number Initiated (New) on PrEP 
Pre-populated From the Form 1a for the same month.
Ensure you upload the Form1a for the month above before downloading the prep form
</v>
      </c>
      <c r="G24" s="217" t="str">
        <f>'Prep Partner Performance'!C30</f>
        <v>Female Sex Workers</v>
      </c>
      <c r="H24" s="217" t="str">
        <f>'Prep Partner Performance'!D30</f>
        <v>P01-23</v>
      </c>
      <c r="I24" s="217">
        <f>'Prep Partner Performance'!E30</f>
        <v>0</v>
      </c>
      <c r="J24" s="217">
        <f>'Prep Partner Performance'!F30</f>
        <v>0</v>
      </c>
      <c r="K24" s="217">
        <f>'Prep Partner Performance'!G30</f>
        <v>0</v>
      </c>
      <c r="L24" s="217">
        <f>'Prep Partner Performance'!H30</f>
        <v>0</v>
      </c>
      <c r="M24" s="217">
        <f>'Prep Partner Performance'!I30</f>
        <v>0</v>
      </c>
      <c r="N24" s="217">
        <f>'Prep Partner Performance'!J30</f>
        <v>0</v>
      </c>
      <c r="O24" s="217">
        <f>'Prep Partner Performance'!K30</f>
        <v>0</v>
      </c>
      <c r="P24" s="217">
        <f>'Prep Partner Performance'!L30</f>
        <v>0</v>
      </c>
      <c r="Q24" s="217">
        <f>'Prep Partner Performance'!M30</f>
        <v>0</v>
      </c>
      <c r="R24" s="217">
        <f>'Prep Partner Performance'!N30</f>
        <v>0</v>
      </c>
      <c r="S24" s="217">
        <f>'Prep Partner Performance'!O30</f>
        <v>0</v>
      </c>
      <c r="T24" s="217">
        <f>'Prep Partner Performance'!P30</f>
        <v>0</v>
      </c>
      <c r="U24" s="217">
        <f>'Prep Partner Performance'!Q30</f>
        <v>0</v>
      </c>
      <c r="V24" s="217">
        <f>'Prep Partner Performance'!R30</f>
        <v>0</v>
      </c>
      <c r="W24" s="217">
        <f>'Prep Partner Performance'!S30</f>
        <v>0</v>
      </c>
      <c r="X24" s="217">
        <f>'Prep Partner Performance'!T30</f>
        <v>0</v>
      </c>
      <c r="Y24" s="217">
        <f>'Prep Partner Performance'!U30</f>
        <v>0</v>
      </c>
      <c r="Z24" s="217">
        <f>'Prep Partner Performance'!V30</f>
        <v>0</v>
      </c>
      <c r="AA24" s="217">
        <f>'Prep Partner Performance'!W30</f>
        <v>0</v>
      </c>
      <c r="AB24" s="217">
        <f>'Prep Partner Performance'!X30</f>
        <v>0</v>
      </c>
      <c r="AC24" s="217">
        <f>'Prep Partner Performance'!Y30</f>
        <v>0</v>
      </c>
      <c r="AD24" s="217">
        <f>'Prep Partner Performance'!Z30</f>
        <v>0</v>
      </c>
      <c r="AE24" s="217">
        <f>'Prep Partner Performance'!AA30</f>
        <v>0</v>
      </c>
      <c r="AF24" s="217">
        <f>'Prep Partner Performance'!AB30</f>
        <v>0</v>
      </c>
      <c r="AG24" s="217">
        <f>'Prep Partner Performance'!AC30</f>
        <v>0</v>
      </c>
      <c r="AH24" s="217">
        <f>'Prep Partner Performance'!AD30</f>
        <v>0</v>
      </c>
      <c r="AI24" s="217">
        <f>'Prep Partner Performance'!AE30</f>
        <v>0</v>
      </c>
      <c r="AJ24" s="217">
        <f>'Prep Partner Performance'!AF30</f>
        <v>0</v>
      </c>
      <c r="AK24" s="217">
        <f>'Prep Partner Performance'!AG30</f>
        <v>0</v>
      </c>
      <c r="AL24" s="217">
        <f>'Prep Partner Performance'!AH30</f>
        <v>0</v>
      </c>
      <c r="AM24" s="218">
        <f t="shared" si="1"/>
        <v>0</v>
      </c>
      <c r="AN24" s="217" t="str">
        <f>'Prep Partner Performance'!B$3</f>
        <v>PrEP Partner Performance Tool version 2.0.0</v>
      </c>
      <c r="AO24" s="239">
        <f>'Prep Partner Performance'!AJ30</f>
        <v>0</v>
      </c>
    </row>
    <row r="25" spans="1:41" x14ac:dyDescent="0.45">
      <c r="A25" s="218" t="str">
        <f t="shared" si="2"/>
        <v>202205</v>
      </c>
      <c r="B25" s="219">
        <f>'Prep Partner Performance'!AE$2</f>
        <v>2022</v>
      </c>
      <c r="C25" s="220" t="str">
        <f>'Prep Partner Performance'!Z$2</f>
        <v>05</v>
      </c>
      <c r="D25" s="218">
        <f>'Prep Partner Performance'!G$2</f>
        <v>14943</v>
      </c>
      <c r="E25" s="217" t="str">
        <f>'Prep Partner Performance'!C$2</f>
        <v>Kisima Health Centre</v>
      </c>
      <c r="F25" s="239" t="str">
        <f>'Prep Partner Performance'!B$26</f>
        <v xml:space="preserve">Number Initiated (New) on PrEP 
Pre-populated From the Form 1a for the same month.
Ensure you upload the Form1a for the month above before downloading the prep form
</v>
      </c>
      <c r="G25" s="217" t="str">
        <f>'Prep Partner Performance'!C31</f>
        <v>People who Inject Drugs</v>
      </c>
      <c r="H25" s="217" t="str">
        <f>'Prep Partner Performance'!D31</f>
        <v>P01-24</v>
      </c>
      <c r="I25" s="217">
        <f>'Prep Partner Performance'!E31</f>
        <v>0</v>
      </c>
      <c r="J25" s="217">
        <f>'Prep Partner Performance'!F31</f>
        <v>0</v>
      </c>
      <c r="K25" s="217">
        <f>'Prep Partner Performance'!G31</f>
        <v>0</v>
      </c>
      <c r="L25" s="217">
        <f>'Prep Partner Performance'!H31</f>
        <v>0</v>
      </c>
      <c r="M25" s="217">
        <f>'Prep Partner Performance'!I31</f>
        <v>0</v>
      </c>
      <c r="N25" s="217">
        <f>'Prep Partner Performance'!J31</f>
        <v>0</v>
      </c>
      <c r="O25" s="217">
        <f>'Prep Partner Performance'!K31</f>
        <v>0</v>
      </c>
      <c r="P25" s="217">
        <f>'Prep Partner Performance'!L31</f>
        <v>0</v>
      </c>
      <c r="Q25" s="217">
        <f>'Prep Partner Performance'!M31</f>
        <v>0</v>
      </c>
      <c r="R25" s="217">
        <f>'Prep Partner Performance'!N31</f>
        <v>0</v>
      </c>
      <c r="S25" s="217">
        <f>'Prep Partner Performance'!O31</f>
        <v>0</v>
      </c>
      <c r="T25" s="217">
        <f>'Prep Partner Performance'!P31</f>
        <v>0</v>
      </c>
      <c r="U25" s="217">
        <f>'Prep Partner Performance'!Q31</f>
        <v>0</v>
      </c>
      <c r="V25" s="217">
        <f>'Prep Partner Performance'!R31</f>
        <v>0</v>
      </c>
      <c r="W25" s="217">
        <f>'Prep Partner Performance'!S31</f>
        <v>0</v>
      </c>
      <c r="X25" s="217">
        <f>'Prep Partner Performance'!T31</f>
        <v>0</v>
      </c>
      <c r="Y25" s="217">
        <f>'Prep Partner Performance'!U31</f>
        <v>0</v>
      </c>
      <c r="Z25" s="217">
        <f>'Prep Partner Performance'!V31</f>
        <v>0</v>
      </c>
      <c r="AA25" s="217">
        <f>'Prep Partner Performance'!W31</f>
        <v>0</v>
      </c>
      <c r="AB25" s="217">
        <f>'Prep Partner Performance'!X31</f>
        <v>0</v>
      </c>
      <c r="AC25" s="217">
        <f>'Prep Partner Performance'!Y31</f>
        <v>0</v>
      </c>
      <c r="AD25" s="217">
        <f>'Prep Partner Performance'!Z31</f>
        <v>0</v>
      </c>
      <c r="AE25" s="217">
        <f>'Prep Partner Performance'!AA31</f>
        <v>0</v>
      </c>
      <c r="AF25" s="217">
        <f>'Prep Partner Performance'!AB31</f>
        <v>0</v>
      </c>
      <c r="AG25" s="217">
        <f>'Prep Partner Performance'!AC31</f>
        <v>0</v>
      </c>
      <c r="AH25" s="217">
        <f>'Prep Partner Performance'!AD31</f>
        <v>0</v>
      </c>
      <c r="AI25" s="217">
        <f>'Prep Partner Performance'!AE31</f>
        <v>0</v>
      </c>
      <c r="AJ25" s="217">
        <f>'Prep Partner Performance'!AF31</f>
        <v>0</v>
      </c>
      <c r="AK25" s="217">
        <f>'Prep Partner Performance'!AG31</f>
        <v>0</v>
      </c>
      <c r="AL25" s="217">
        <f>'Prep Partner Performance'!AH31</f>
        <v>0</v>
      </c>
      <c r="AM25" s="218">
        <f t="shared" si="1"/>
        <v>0</v>
      </c>
      <c r="AN25" s="217" t="str">
        <f>'Prep Partner Performance'!B$3</f>
        <v>PrEP Partner Performance Tool version 2.0.0</v>
      </c>
      <c r="AO25" s="239">
        <f>'Prep Partner Performance'!AJ31</f>
        <v>0</v>
      </c>
    </row>
    <row r="26" spans="1:41" x14ac:dyDescent="0.45">
      <c r="A26" s="218" t="str">
        <f t="shared" si="2"/>
        <v>202205</v>
      </c>
      <c r="B26" s="219">
        <f>'Prep Partner Performance'!AE$2</f>
        <v>2022</v>
      </c>
      <c r="C26" s="220" t="str">
        <f>'Prep Partner Performance'!Z$2</f>
        <v>05</v>
      </c>
      <c r="D26" s="218">
        <f>'Prep Partner Performance'!G$2</f>
        <v>14943</v>
      </c>
      <c r="E26" s="217" t="str">
        <f>'Prep Partner Performance'!C$2</f>
        <v>Kisima Health Centre</v>
      </c>
      <c r="F26" s="239" t="str">
        <f>'Prep Partner Performance'!B$26</f>
        <v xml:space="preserve">Number Initiated (New) on PrEP 
Pre-populated From the Form 1a for the same month.
Ensure you upload the Form1a for the month above before downloading the prep form
</v>
      </c>
      <c r="G26" s="217" t="str">
        <f>'Prep Partner Performance'!C32</f>
        <v>Other Women</v>
      </c>
      <c r="H26" s="217" t="str">
        <f>'Prep Partner Performance'!D32</f>
        <v>P01-25</v>
      </c>
      <c r="I26" s="217">
        <f>'Prep Partner Performance'!E32</f>
        <v>0</v>
      </c>
      <c r="J26" s="217">
        <f>'Prep Partner Performance'!F32</f>
        <v>0</v>
      </c>
      <c r="K26" s="217">
        <f>'Prep Partner Performance'!G32</f>
        <v>0</v>
      </c>
      <c r="L26" s="217">
        <f>'Prep Partner Performance'!H32</f>
        <v>0</v>
      </c>
      <c r="M26" s="217">
        <f>'Prep Partner Performance'!I32</f>
        <v>0</v>
      </c>
      <c r="N26" s="217">
        <f>'Prep Partner Performance'!J32</f>
        <v>0</v>
      </c>
      <c r="O26" s="217">
        <f>'Prep Partner Performance'!K32</f>
        <v>0</v>
      </c>
      <c r="P26" s="217">
        <f>'Prep Partner Performance'!L32</f>
        <v>0</v>
      </c>
      <c r="Q26" s="217">
        <f>'Prep Partner Performance'!M32</f>
        <v>0</v>
      </c>
      <c r="R26" s="217">
        <f>'Prep Partner Performance'!N32</f>
        <v>0</v>
      </c>
      <c r="S26" s="217">
        <f>'Prep Partner Performance'!O32</f>
        <v>0</v>
      </c>
      <c r="T26" s="217">
        <f>'Prep Partner Performance'!P32</f>
        <v>0</v>
      </c>
      <c r="U26" s="217">
        <f>'Prep Partner Performance'!Q32</f>
        <v>0</v>
      </c>
      <c r="V26" s="217">
        <f>'Prep Partner Performance'!R32</f>
        <v>0</v>
      </c>
      <c r="W26" s="217">
        <f>'Prep Partner Performance'!S32</f>
        <v>0</v>
      </c>
      <c r="X26" s="217">
        <f>'Prep Partner Performance'!T32</f>
        <v>0</v>
      </c>
      <c r="Y26" s="217">
        <f>'Prep Partner Performance'!U32</f>
        <v>0</v>
      </c>
      <c r="Z26" s="217">
        <f>'Prep Partner Performance'!V32</f>
        <v>0</v>
      </c>
      <c r="AA26" s="217">
        <f>'Prep Partner Performance'!W32</f>
        <v>0</v>
      </c>
      <c r="AB26" s="217">
        <f>'Prep Partner Performance'!X32</f>
        <v>0</v>
      </c>
      <c r="AC26" s="217">
        <f>'Prep Partner Performance'!Y32</f>
        <v>0</v>
      </c>
      <c r="AD26" s="217">
        <f>'Prep Partner Performance'!Z32</f>
        <v>0</v>
      </c>
      <c r="AE26" s="217">
        <f>'Prep Partner Performance'!AA32</f>
        <v>0</v>
      </c>
      <c r="AF26" s="217">
        <f>'Prep Partner Performance'!AB32</f>
        <v>0</v>
      </c>
      <c r="AG26" s="217">
        <f>'Prep Partner Performance'!AC32</f>
        <v>0</v>
      </c>
      <c r="AH26" s="217">
        <f>'Prep Partner Performance'!AD32</f>
        <v>0</v>
      </c>
      <c r="AI26" s="217">
        <f>'Prep Partner Performance'!AE32</f>
        <v>0</v>
      </c>
      <c r="AJ26" s="217">
        <f>'Prep Partner Performance'!AF32</f>
        <v>0</v>
      </c>
      <c r="AK26" s="217">
        <f>'Prep Partner Performance'!AG32</f>
        <v>0</v>
      </c>
      <c r="AL26" s="217">
        <f>'Prep Partner Performance'!AH32</f>
        <v>0</v>
      </c>
      <c r="AM26" s="218">
        <f t="shared" si="1"/>
        <v>0</v>
      </c>
      <c r="AN26" s="217" t="str">
        <f>'Prep Partner Performance'!B$3</f>
        <v>PrEP Partner Performance Tool version 2.0.0</v>
      </c>
      <c r="AO26" s="239">
        <f>'Prep Partner Performance'!AJ32</f>
        <v>0</v>
      </c>
    </row>
    <row r="27" spans="1:41" x14ac:dyDescent="0.45">
      <c r="A27" s="218" t="str">
        <f t="shared" si="2"/>
        <v>202205</v>
      </c>
      <c r="B27" s="219">
        <f>'Prep Partner Performance'!AE$2</f>
        <v>2022</v>
      </c>
      <c r="C27" s="220" t="str">
        <f>'Prep Partner Performance'!Z$2</f>
        <v>05</v>
      </c>
      <c r="D27" s="218">
        <f>'Prep Partner Performance'!G$2</f>
        <v>14943</v>
      </c>
      <c r="E27" s="217" t="str">
        <f>'Prep Partner Performance'!C$2</f>
        <v>Kisima Health Centre</v>
      </c>
      <c r="F27" s="239" t="str">
        <f>'Prep Partner Performance'!B$26</f>
        <v xml:space="preserve">Number Initiated (New) on PrEP 
Pre-populated From the Form 1a for the same month.
Ensure you upload the Form1a for the month above before downloading the prep form
</v>
      </c>
      <c r="G27" s="217" t="str">
        <f>'Prep Partner Performance'!C33</f>
        <v>Serodiscordant Couple</v>
      </c>
      <c r="H27" s="217" t="str">
        <f>'Prep Partner Performance'!D33</f>
        <v>P01-26</v>
      </c>
      <c r="I27" s="217">
        <f>'Prep Partner Performance'!E33</f>
        <v>0</v>
      </c>
      <c r="J27" s="217">
        <f>'Prep Partner Performance'!F33</f>
        <v>0</v>
      </c>
      <c r="K27" s="217">
        <f>'Prep Partner Performance'!G33</f>
        <v>0</v>
      </c>
      <c r="L27" s="217">
        <f>'Prep Partner Performance'!H33</f>
        <v>0</v>
      </c>
      <c r="M27" s="217">
        <f>'Prep Partner Performance'!I33</f>
        <v>0</v>
      </c>
      <c r="N27" s="217">
        <f>'Prep Partner Performance'!J33</f>
        <v>0</v>
      </c>
      <c r="O27" s="217">
        <f>'Prep Partner Performance'!K33</f>
        <v>0</v>
      </c>
      <c r="P27" s="217">
        <f>'Prep Partner Performance'!L33</f>
        <v>0</v>
      </c>
      <c r="Q27" s="217">
        <f>'Prep Partner Performance'!M33</f>
        <v>0</v>
      </c>
      <c r="R27" s="217">
        <f>'Prep Partner Performance'!N33</f>
        <v>0</v>
      </c>
      <c r="S27" s="217">
        <f>'Prep Partner Performance'!O33</f>
        <v>0</v>
      </c>
      <c r="T27" s="217">
        <f>'Prep Partner Performance'!P33</f>
        <v>0</v>
      </c>
      <c r="U27" s="217">
        <f>'Prep Partner Performance'!Q33</f>
        <v>0</v>
      </c>
      <c r="V27" s="217">
        <f>'Prep Partner Performance'!R33</f>
        <v>0</v>
      </c>
      <c r="W27" s="217">
        <f>'Prep Partner Performance'!S33</f>
        <v>0</v>
      </c>
      <c r="X27" s="217">
        <f>'Prep Partner Performance'!T33</f>
        <v>0</v>
      </c>
      <c r="Y27" s="217">
        <f>'Prep Partner Performance'!U33</f>
        <v>0</v>
      </c>
      <c r="Z27" s="217">
        <f>'Prep Partner Performance'!V33</f>
        <v>0</v>
      </c>
      <c r="AA27" s="217">
        <f>'Prep Partner Performance'!W33</f>
        <v>0</v>
      </c>
      <c r="AB27" s="217">
        <f>'Prep Partner Performance'!X33</f>
        <v>0</v>
      </c>
      <c r="AC27" s="217">
        <f>'Prep Partner Performance'!Y33</f>
        <v>0</v>
      </c>
      <c r="AD27" s="217">
        <f>'Prep Partner Performance'!Z33</f>
        <v>0</v>
      </c>
      <c r="AE27" s="217">
        <f>'Prep Partner Performance'!AA33</f>
        <v>0</v>
      </c>
      <c r="AF27" s="217">
        <f>'Prep Partner Performance'!AB33</f>
        <v>0</v>
      </c>
      <c r="AG27" s="217">
        <f>'Prep Partner Performance'!AC33</f>
        <v>0</v>
      </c>
      <c r="AH27" s="217">
        <f>'Prep Partner Performance'!AD33</f>
        <v>0</v>
      </c>
      <c r="AI27" s="217">
        <f>'Prep Partner Performance'!AE33</f>
        <v>0</v>
      </c>
      <c r="AJ27" s="217">
        <f>'Prep Partner Performance'!AF33</f>
        <v>0</v>
      </c>
      <c r="AK27" s="217">
        <f>'Prep Partner Performance'!AG33</f>
        <v>0</v>
      </c>
      <c r="AL27" s="217">
        <f>'Prep Partner Performance'!AH33</f>
        <v>0</v>
      </c>
      <c r="AM27" s="218">
        <f t="shared" si="1"/>
        <v>0</v>
      </c>
      <c r="AN27" s="217" t="str">
        <f>'Prep Partner Performance'!B$3</f>
        <v>PrEP Partner Performance Tool version 2.0.0</v>
      </c>
      <c r="AO27" s="239">
        <f>'Prep Partner Performance'!AJ33</f>
        <v>0</v>
      </c>
    </row>
    <row r="28" spans="1:41" x14ac:dyDescent="0.45">
      <c r="A28" s="218" t="str">
        <f t="shared" si="2"/>
        <v>202205</v>
      </c>
      <c r="B28" s="219">
        <f>'Prep Partner Performance'!AE$2</f>
        <v>2022</v>
      </c>
      <c r="C28" s="220" t="str">
        <f>'Prep Partner Performance'!Z$2</f>
        <v>05</v>
      </c>
      <c r="D28" s="218">
        <f>'Prep Partner Performance'!G$2</f>
        <v>14943</v>
      </c>
      <c r="E28" s="217" t="str">
        <f>'Prep Partner Performance'!C$2</f>
        <v>Kisima Health Centre</v>
      </c>
      <c r="F28" s="239" t="str">
        <f>'Prep Partner Performance'!B$26</f>
        <v xml:space="preserve">Number Initiated (New) on PrEP 
Pre-populated From the Form 1a for the same month.
Ensure you upload the Form1a for the month above before downloading the prep form
</v>
      </c>
      <c r="G28" s="217" t="str">
        <f>'Prep Partner Performance'!C34</f>
        <v>Pregnant and Breast Feeding Women</v>
      </c>
      <c r="H28" s="217" t="str">
        <f>'Prep Partner Performance'!D34</f>
        <v>P01-27</v>
      </c>
      <c r="I28" s="217">
        <f>'Prep Partner Performance'!E34</f>
        <v>0</v>
      </c>
      <c r="J28" s="217">
        <f>'Prep Partner Performance'!F34</f>
        <v>0</v>
      </c>
      <c r="K28" s="217">
        <f>'Prep Partner Performance'!G34</f>
        <v>0</v>
      </c>
      <c r="L28" s="217">
        <f>'Prep Partner Performance'!H34</f>
        <v>0</v>
      </c>
      <c r="M28" s="217">
        <f>'Prep Partner Performance'!I34</f>
        <v>0</v>
      </c>
      <c r="N28" s="217">
        <f>'Prep Partner Performance'!J34</f>
        <v>0</v>
      </c>
      <c r="O28" s="217">
        <f>'Prep Partner Performance'!K34</f>
        <v>0</v>
      </c>
      <c r="P28" s="217">
        <f>'Prep Partner Performance'!L34</f>
        <v>0</v>
      </c>
      <c r="Q28" s="217">
        <f>'Prep Partner Performance'!M34</f>
        <v>0</v>
      </c>
      <c r="R28" s="217">
        <f>'Prep Partner Performance'!N34</f>
        <v>0</v>
      </c>
      <c r="S28" s="217">
        <f>'Prep Partner Performance'!O34</f>
        <v>0</v>
      </c>
      <c r="T28" s="217">
        <f>'Prep Partner Performance'!P34</f>
        <v>0</v>
      </c>
      <c r="U28" s="217">
        <f>'Prep Partner Performance'!Q34</f>
        <v>0</v>
      </c>
      <c r="V28" s="217">
        <f>'Prep Partner Performance'!R34</f>
        <v>0</v>
      </c>
      <c r="W28" s="217">
        <f>'Prep Partner Performance'!S34</f>
        <v>0</v>
      </c>
      <c r="X28" s="217">
        <f>'Prep Partner Performance'!T34</f>
        <v>0</v>
      </c>
      <c r="Y28" s="217">
        <f>'Prep Partner Performance'!U34</f>
        <v>0</v>
      </c>
      <c r="Z28" s="217">
        <f>'Prep Partner Performance'!V34</f>
        <v>0</v>
      </c>
      <c r="AA28" s="217">
        <f>'Prep Partner Performance'!W34</f>
        <v>0</v>
      </c>
      <c r="AB28" s="217">
        <f>'Prep Partner Performance'!X34</f>
        <v>0</v>
      </c>
      <c r="AC28" s="217">
        <f>'Prep Partner Performance'!Y34</f>
        <v>0</v>
      </c>
      <c r="AD28" s="217">
        <f>'Prep Partner Performance'!Z34</f>
        <v>0</v>
      </c>
      <c r="AE28" s="217">
        <f>'Prep Partner Performance'!AA34</f>
        <v>0</v>
      </c>
      <c r="AF28" s="217">
        <f>'Prep Partner Performance'!AB34</f>
        <v>0</v>
      </c>
      <c r="AG28" s="217">
        <f>'Prep Partner Performance'!AC34</f>
        <v>0</v>
      </c>
      <c r="AH28" s="217">
        <f>'Prep Partner Performance'!AD34</f>
        <v>0</v>
      </c>
      <c r="AI28" s="217">
        <f>'Prep Partner Performance'!AE34</f>
        <v>0</v>
      </c>
      <c r="AJ28" s="217">
        <f>'Prep Partner Performance'!AF34</f>
        <v>0</v>
      </c>
      <c r="AK28" s="217">
        <f>'Prep Partner Performance'!AG34</f>
        <v>0</v>
      </c>
      <c r="AL28" s="217">
        <f>'Prep Partner Performance'!AH34</f>
        <v>0</v>
      </c>
      <c r="AM28" s="218">
        <f t="shared" si="1"/>
        <v>0</v>
      </c>
      <c r="AN28" s="217" t="str">
        <f>'Prep Partner Performance'!B$3</f>
        <v>PrEP Partner Performance Tool version 2.0.0</v>
      </c>
      <c r="AO28" s="239">
        <f>'Prep Partner Performance'!AJ34</f>
        <v>0</v>
      </c>
    </row>
    <row r="29" spans="1:41" x14ac:dyDescent="0.45">
      <c r="A29" s="218" t="str">
        <f t="shared" si="2"/>
        <v>202205</v>
      </c>
      <c r="B29" s="219">
        <f>'Prep Partner Performance'!AE$2</f>
        <v>2022</v>
      </c>
      <c r="C29" s="220" t="str">
        <f>'Prep Partner Performance'!Z$2</f>
        <v>05</v>
      </c>
      <c r="D29" s="218">
        <f>'Prep Partner Performance'!G$2</f>
        <v>14943</v>
      </c>
      <c r="E29" s="217" t="str">
        <f>'Prep Partner Performance'!C$2</f>
        <v>Kisima Health Centre</v>
      </c>
      <c r="F29" s="239" t="str">
        <f>'Prep Partner Performance'!B35</f>
        <v>Number Continuing (Refills) PrEP</v>
      </c>
      <c r="G29" s="217" t="str">
        <f>'Prep Partner Performance'!C35</f>
        <v>Transgender</v>
      </c>
      <c r="H29" s="217" t="str">
        <f>'Prep Partner Performance'!D35</f>
        <v>P01-28</v>
      </c>
      <c r="I29" s="217">
        <f>'Prep Partner Performance'!E35</f>
        <v>0</v>
      </c>
      <c r="J29" s="217">
        <f>'Prep Partner Performance'!F35</f>
        <v>0</v>
      </c>
      <c r="K29" s="217">
        <f>'Prep Partner Performance'!G35</f>
        <v>0</v>
      </c>
      <c r="L29" s="217">
        <f>'Prep Partner Performance'!H35</f>
        <v>0</v>
      </c>
      <c r="M29" s="217">
        <f>'Prep Partner Performance'!I35</f>
        <v>0</v>
      </c>
      <c r="N29" s="217">
        <f>'Prep Partner Performance'!J35</f>
        <v>0</v>
      </c>
      <c r="O29" s="217">
        <f>'Prep Partner Performance'!K35</f>
        <v>0</v>
      </c>
      <c r="P29" s="217">
        <f>'Prep Partner Performance'!L35</f>
        <v>0</v>
      </c>
      <c r="Q29" s="217">
        <f>'Prep Partner Performance'!M35</f>
        <v>0</v>
      </c>
      <c r="R29" s="217">
        <f>'Prep Partner Performance'!N35</f>
        <v>0</v>
      </c>
      <c r="S29" s="217">
        <f>'Prep Partner Performance'!O35</f>
        <v>0</v>
      </c>
      <c r="T29" s="217">
        <f>'Prep Partner Performance'!P35</f>
        <v>0</v>
      </c>
      <c r="U29" s="217">
        <f>'Prep Partner Performance'!Q35</f>
        <v>0</v>
      </c>
      <c r="V29" s="217">
        <f>'Prep Partner Performance'!R35</f>
        <v>0</v>
      </c>
      <c r="W29" s="217">
        <f>'Prep Partner Performance'!S35</f>
        <v>0</v>
      </c>
      <c r="X29" s="217">
        <f>'Prep Partner Performance'!T35</f>
        <v>0</v>
      </c>
      <c r="Y29" s="217">
        <f>'Prep Partner Performance'!U35</f>
        <v>0</v>
      </c>
      <c r="Z29" s="217">
        <f>'Prep Partner Performance'!V35</f>
        <v>0</v>
      </c>
      <c r="AA29" s="217">
        <f>'Prep Partner Performance'!W35</f>
        <v>0</v>
      </c>
      <c r="AB29" s="217">
        <f>'Prep Partner Performance'!X35</f>
        <v>0</v>
      </c>
      <c r="AC29" s="217">
        <f>'Prep Partner Performance'!Y35</f>
        <v>0</v>
      </c>
      <c r="AD29" s="217">
        <f>'Prep Partner Performance'!Z35</f>
        <v>0</v>
      </c>
      <c r="AE29" s="217">
        <f>'Prep Partner Performance'!AA35</f>
        <v>0</v>
      </c>
      <c r="AF29" s="217">
        <f>'Prep Partner Performance'!AB35</f>
        <v>0</v>
      </c>
      <c r="AG29" s="217">
        <f>'Prep Partner Performance'!AC35</f>
        <v>0</v>
      </c>
      <c r="AH29" s="217">
        <f>'Prep Partner Performance'!AD35</f>
        <v>0</v>
      </c>
      <c r="AI29" s="217">
        <f>'Prep Partner Performance'!AE35</f>
        <v>0</v>
      </c>
      <c r="AJ29" s="217">
        <f>'Prep Partner Performance'!AF35</f>
        <v>0</v>
      </c>
      <c r="AK29" s="217">
        <f>'Prep Partner Performance'!AG35</f>
        <v>0</v>
      </c>
      <c r="AL29" s="217">
        <f>'Prep Partner Performance'!AH35</f>
        <v>0</v>
      </c>
      <c r="AM29" s="218">
        <f t="shared" si="1"/>
        <v>0</v>
      </c>
      <c r="AN29" s="217" t="str">
        <f>'Prep Partner Performance'!B$3</f>
        <v>PrEP Partner Performance Tool version 2.0.0</v>
      </c>
      <c r="AO29" s="239" t="str">
        <f>'Prep Partner Performance'!AJ35</f>
        <v/>
      </c>
    </row>
    <row r="30" spans="1:41" x14ac:dyDescent="0.45">
      <c r="A30" s="218" t="str">
        <f t="shared" si="2"/>
        <v>202205</v>
      </c>
      <c r="B30" s="219">
        <f>'Prep Partner Performance'!AE$2</f>
        <v>2022</v>
      </c>
      <c r="C30" s="220" t="str">
        <f>'Prep Partner Performance'!Z$2</f>
        <v>05</v>
      </c>
      <c r="D30" s="218">
        <f>'Prep Partner Performance'!G$2</f>
        <v>14943</v>
      </c>
      <c r="E30" s="217" t="str">
        <f>'Prep Partner Performance'!C$2</f>
        <v>Kisima Health Centre</v>
      </c>
      <c r="F30" s="239" t="str">
        <f>'Prep Partner Performance'!B$35</f>
        <v>Number Continuing (Refills) PrEP</v>
      </c>
      <c r="G30" s="217" t="str">
        <f>'Prep Partner Performance'!C36</f>
        <v>Adolescent Girls and Young Women</v>
      </c>
      <c r="H30" s="217" t="str">
        <f>'Prep Partner Performance'!D36</f>
        <v>P01-29</v>
      </c>
      <c r="I30" s="217">
        <f>'Prep Partner Performance'!E36</f>
        <v>0</v>
      </c>
      <c r="J30" s="217">
        <f>'Prep Partner Performance'!F36</f>
        <v>0</v>
      </c>
      <c r="K30" s="217">
        <f>'Prep Partner Performance'!G36</f>
        <v>0</v>
      </c>
      <c r="L30" s="217">
        <f>'Prep Partner Performance'!H36</f>
        <v>0</v>
      </c>
      <c r="M30" s="217">
        <f>'Prep Partner Performance'!I36</f>
        <v>0</v>
      </c>
      <c r="N30" s="217">
        <f>'Prep Partner Performance'!J36</f>
        <v>0</v>
      </c>
      <c r="O30" s="217">
        <f>'Prep Partner Performance'!K36</f>
        <v>0</v>
      </c>
      <c r="P30" s="217">
        <f>'Prep Partner Performance'!L36</f>
        <v>0</v>
      </c>
      <c r="Q30" s="217">
        <f>'Prep Partner Performance'!M36</f>
        <v>0</v>
      </c>
      <c r="R30" s="217">
        <f>'Prep Partner Performance'!N36</f>
        <v>0</v>
      </c>
      <c r="S30" s="217">
        <f>'Prep Partner Performance'!O36</f>
        <v>0</v>
      </c>
      <c r="T30" s="217">
        <f>'Prep Partner Performance'!P36</f>
        <v>0</v>
      </c>
      <c r="U30" s="217">
        <f>'Prep Partner Performance'!Q36</f>
        <v>0</v>
      </c>
      <c r="V30" s="217">
        <f>'Prep Partner Performance'!R36</f>
        <v>0</v>
      </c>
      <c r="W30" s="217">
        <f>'Prep Partner Performance'!S36</f>
        <v>0</v>
      </c>
      <c r="X30" s="217">
        <f>'Prep Partner Performance'!T36</f>
        <v>0</v>
      </c>
      <c r="Y30" s="217">
        <f>'Prep Partner Performance'!U36</f>
        <v>0</v>
      </c>
      <c r="Z30" s="217">
        <f>'Prep Partner Performance'!V36</f>
        <v>0</v>
      </c>
      <c r="AA30" s="217">
        <f>'Prep Partner Performance'!W36</f>
        <v>0</v>
      </c>
      <c r="AB30" s="217">
        <f>'Prep Partner Performance'!X36</f>
        <v>0</v>
      </c>
      <c r="AC30" s="217">
        <f>'Prep Partner Performance'!Y36</f>
        <v>0</v>
      </c>
      <c r="AD30" s="217">
        <f>'Prep Partner Performance'!Z36</f>
        <v>0</v>
      </c>
      <c r="AE30" s="217">
        <f>'Prep Partner Performance'!AA36</f>
        <v>0</v>
      </c>
      <c r="AF30" s="217">
        <f>'Prep Partner Performance'!AB36</f>
        <v>0</v>
      </c>
      <c r="AG30" s="217">
        <f>'Prep Partner Performance'!AC36</f>
        <v>0</v>
      </c>
      <c r="AH30" s="217">
        <f>'Prep Partner Performance'!AD36</f>
        <v>0</v>
      </c>
      <c r="AI30" s="217">
        <f>'Prep Partner Performance'!AE36</f>
        <v>0</v>
      </c>
      <c r="AJ30" s="217">
        <f>'Prep Partner Performance'!AF36</f>
        <v>0</v>
      </c>
      <c r="AK30" s="217">
        <f>'Prep Partner Performance'!AG36</f>
        <v>0</v>
      </c>
      <c r="AL30" s="217">
        <f>'Prep Partner Performance'!AH36</f>
        <v>0</v>
      </c>
      <c r="AM30" s="218">
        <f t="shared" si="1"/>
        <v>0</v>
      </c>
      <c r="AN30" s="217" t="str">
        <f>'Prep Partner Performance'!B$3</f>
        <v>PrEP Partner Performance Tool version 2.0.0</v>
      </c>
      <c r="AO30" s="239" t="str">
        <f>'Prep Partner Performance'!AJ36</f>
        <v/>
      </c>
    </row>
    <row r="31" spans="1:41" x14ac:dyDescent="0.45">
      <c r="A31" s="218" t="str">
        <f t="shared" si="2"/>
        <v>202205</v>
      </c>
      <c r="B31" s="219">
        <f>'Prep Partner Performance'!AE$2</f>
        <v>2022</v>
      </c>
      <c r="C31" s="220" t="str">
        <f>'Prep Partner Performance'!Z$2</f>
        <v>05</v>
      </c>
      <c r="D31" s="218">
        <f>'Prep Partner Performance'!G$2</f>
        <v>14943</v>
      </c>
      <c r="E31" s="217" t="str">
        <f>'Prep Partner Performance'!C$2</f>
        <v>Kisima Health Centre</v>
      </c>
      <c r="F31" s="239" t="str">
        <f>'Prep Partner Performance'!B$35</f>
        <v>Number Continuing (Refills) PrEP</v>
      </c>
      <c r="G31" s="217" t="str">
        <f>'Prep Partner Performance'!C37</f>
        <v>Men who have Sex With Men</v>
      </c>
      <c r="H31" s="217" t="str">
        <f>'Prep Partner Performance'!D37</f>
        <v>P01-30</v>
      </c>
      <c r="I31" s="217">
        <f>'Prep Partner Performance'!E37</f>
        <v>0</v>
      </c>
      <c r="J31" s="217">
        <f>'Prep Partner Performance'!F37</f>
        <v>0</v>
      </c>
      <c r="K31" s="217">
        <f>'Prep Partner Performance'!G37</f>
        <v>0</v>
      </c>
      <c r="L31" s="217">
        <f>'Prep Partner Performance'!H37</f>
        <v>0</v>
      </c>
      <c r="M31" s="217">
        <f>'Prep Partner Performance'!I37</f>
        <v>0</v>
      </c>
      <c r="N31" s="217">
        <f>'Prep Partner Performance'!J37</f>
        <v>0</v>
      </c>
      <c r="O31" s="217">
        <f>'Prep Partner Performance'!K37</f>
        <v>0</v>
      </c>
      <c r="P31" s="217">
        <f>'Prep Partner Performance'!L37</f>
        <v>0</v>
      </c>
      <c r="Q31" s="217">
        <f>'Prep Partner Performance'!M37</f>
        <v>0</v>
      </c>
      <c r="R31" s="217">
        <f>'Prep Partner Performance'!N37</f>
        <v>0</v>
      </c>
      <c r="S31" s="217">
        <f>'Prep Partner Performance'!O37</f>
        <v>0</v>
      </c>
      <c r="T31" s="217">
        <f>'Prep Partner Performance'!P37</f>
        <v>0</v>
      </c>
      <c r="U31" s="217">
        <f>'Prep Partner Performance'!Q37</f>
        <v>0</v>
      </c>
      <c r="V31" s="217">
        <f>'Prep Partner Performance'!R37</f>
        <v>0</v>
      </c>
      <c r="W31" s="217">
        <f>'Prep Partner Performance'!S37</f>
        <v>0</v>
      </c>
      <c r="X31" s="217">
        <f>'Prep Partner Performance'!T37</f>
        <v>0</v>
      </c>
      <c r="Y31" s="217">
        <f>'Prep Partner Performance'!U37</f>
        <v>0</v>
      </c>
      <c r="Z31" s="217">
        <f>'Prep Partner Performance'!V37</f>
        <v>0</v>
      </c>
      <c r="AA31" s="217">
        <f>'Prep Partner Performance'!W37</f>
        <v>0</v>
      </c>
      <c r="AB31" s="217">
        <f>'Prep Partner Performance'!X37</f>
        <v>0</v>
      </c>
      <c r="AC31" s="217">
        <f>'Prep Partner Performance'!Y37</f>
        <v>0</v>
      </c>
      <c r="AD31" s="217">
        <f>'Prep Partner Performance'!Z37</f>
        <v>0</v>
      </c>
      <c r="AE31" s="217">
        <f>'Prep Partner Performance'!AA37</f>
        <v>0</v>
      </c>
      <c r="AF31" s="217">
        <f>'Prep Partner Performance'!AB37</f>
        <v>0</v>
      </c>
      <c r="AG31" s="217">
        <f>'Prep Partner Performance'!AC37</f>
        <v>0</v>
      </c>
      <c r="AH31" s="217">
        <f>'Prep Partner Performance'!AD37</f>
        <v>0</v>
      </c>
      <c r="AI31" s="217">
        <f>'Prep Partner Performance'!AE37</f>
        <v>0</v>
      </c>
      <c r="AJ31" s="217">
        <f>'Prep Partner Performance'!AF37</f>
        <v>0</v>
      </c>
      <c r="AK31" s="217">
        <f>'Prep Partner Performance'!AG37</f>
        <v>0</v>
      </c>
      <c r="AL31" s="217">
        <f>'Prep Partner Performance'!AH37</f>
        <v>0</v>
      </c>
      <c r="AM31" s="218">
        <f t="shared" si="1"/>
        <v>0</v>
      </c>
      <c r="AN31" s="217" t="str">
        <f>'Prep Partner Performance'!B$3</f>
        <v>PrEP Partner Performance Tool version 2.0.0</v>
      </c>
      <c r="AO31" s="239" t="str">
        <f>'Prep Partner Performance'!AJ37</f>
        <v/>
      </c>
    </row>
    <row r="32" spans="1:41" x14ac:dyDescent="0.45">
      <c r="A32" s="218" t="str">
        <f t="shared" si="2"/>
        <v>202205</v>
      </c>
      <c r="B32" s="219">
        <f>'Prep Partner Performance'!AE$2</f>
        <v>2022</v>
      </c>
      <c r="C32" s="220" t="str">
        <f>'Prep Partner Performance'!Z$2</f>
        <v>05</v>
      </c>
      <c r="D32" s="218">
        <f>'Prep Partner Performance'!G$2</f>
        <v>14943</v>
      </c>
      <c r="E32" s="217" t="str">
        <f>'Prep Partner Performance'!C$2</f>
        <v>Kisima Health Centre</v>
      </c>
      <c r="F32" s="239" t="str">
        <f>'Prep Partner Performance'!B$35</f>
        <v>Number Continuing (Refills) PrEP</v>
      </c>
      <c r="G32" s="217" t="str">
        <f>'Prep Partner Performance'!C38</f>
        <v>Men at high risk</v>
      </c>
      <c r="H32" s="217" t="str">
        <f>'Prep Partner Performance'!D38</f>
        <v>P01-31</v>
      </c>
      <c r="I32" s="217">
        <f>'Prep Partner Performance'!E38</f>
        <v>0</v>
      </c>
      <c r="J32" s="217">
        <f>'Prep Partner Performance'!F38</f>
        <v>0</v>
      </c>
      <c r="K32" s="217">
        <f>'Prep Partner Performance'!G38</f>
        <v>0</v>
      </c>
      <c r="L32" s="217">
        <f>'Prep Partner Performance'!H38</f>
        <v>0</v>
      </c>
      <c r="M32" s="217">
        <f>'Prep Partner Performance'!I38</f>
        <v>0</v>
      </c>
      <c r="N32" s="217">
        <f>'Prep Partner Performance'!J38</f>
        <v>0</v>
      </c>
      <c r="O32" s="217">
        <f>'Prep Partner Performance'!K38</f>
        <v>0</v>
      </c>
      <c r="P32" s="217">
        <f>'Prep Partner Performance'!L38</f>
        <v>0</v>
      </c>
      <c r="Q32" s="217">
        <f>'Prep Partner Performance'!M38</f>
        <v>0</v>
      </c>
      <c r="R32" s="217">
        <f>'Prep Partner Performance'!N38</f>
        <v>0</v>
      </c>
      <c r="S32" s="217">
        <f>'Prep Partner Performance'!O38</f>
        <v>0</v>
      </c>
      <c r="T32" s="217">
        <f>'Prep Partner Performance'!P38</f>
        <v>0</v>
      </c>
      <c r="U32" s="217">
        <f>'Prep Partner Performance'!Q38</f>
        <v>0</v>
      </c>
      <c r="V32" s="217">
        <f>'Prep Partner Performance'!R38</f>
        <v>0</v>
      </c>
      <c r="W32" s="217">
        <f>'Prep Partner Performance'!S38</f>
        <v>0</v>
      </c>
      <c r="X32" s="217">
        <f>'Prep Partner Performance'!T38</f>
        <v>0</v>
      </c>
      <c r="Y32" s="217">
        <f>'Prep Partner Performance'!U38</f>
        <v>0</v>
      </c>
      <c r="Z32" s="217">
        <f>'Prep Partner Performance'!V38</f>
        <v>0</v>
      </c>
      <c r="AA32" s="217">
        <f>'Prep Partner Performance'!W38</f>
        <v>0</v>
      </c>
      <c r="AB32" s="217">
        <f>'Prep Partner Performance'!X38</f>
        <v>0</v>
      </c>
      <c r="AC32" s="217">
        <f>'Prep Partner Performance'!Y38</f>
        <v>0</v>
      </c>
      <c r="AD32" s="217">
        <f>'Prep Partner Performance'!Z38</f>
        <v>0</v>
      </c>
      <c r="AE32" s="217">
        <f>'Prep Partner Performance'!AA38</f>
        <v>0</v>
      </c>
      <c r="AF32" s="217">
        <f>'Prep Partner Performance'!AB38</f>
        <v>0</v>
      </c>
      <c r="AG32" s="217">
        <f>'Prep Partner Performance'!AC38</f>
        <v>0</v>
      </c>
      <c r="AH32" s="217">
        <f>'Prep Partner Performance'!AD38</f>
        <v>0</v>
      </c>
      <c r="AI32" s="217">
        <f>'Prep Partner Performance'!AE38</f>
        <v>0</v>
      </c>
      <c r="AJ32" s="217">
        <f>'Prep Partner Performance'!AF38</f>
        <v>0</v>
      </c>
      <c r="AK32" s="217">
        <f>'Prep Partner Performance'!AG38</f>
        <v>0</v>
      </c>
      <c r="AL32" s="217">
        <f>'Prep Partner Performance'!AH38</f>
        <v>0</v>
      </c>
      <c r="AM32" s="218">
        <f t="shared" si="1"/>
        <v>0</v>
      </c>
      <c r="AN32" s="217" t="str">
        <f>'Prep Partner Performance'!B$3</f>
        <v>PrEP Partner Performance Tool version 2.0.0</v>
      </c>
      <c r="AO32" s="239" t="str">
        <f>'Prep Partner Performance'!AJ38</f>
        <v/>
      </c>
    </row>
    <row r="33" spans="1:41" x14ac:dyDescent="0.45">
      <c r="A33" s="218" t="str">
        <f t="shared" si="2"/>
        <v>202205</v>
      </c>
      <c r="B33" s="219">
        <f>'Prep Partner Performance'!AE$2</f>
        <v>2022</v>
      </c>
      <c r="C33" s="220" t="str">
        <f>'Prep Partner Performance'!Z$2</f>
        <v>05</v>
      </c>
      <c r="D33" s="218">
        <f>'Prep Partner Performance'!G$2</f>
        <v>14943</v>
      </c>
      <c r="E33" s="217" t="str">
        <f>'Prep Partner Performance'!C$2</f>
        <v>Kisima Health Centre</v>
      </c>
      <c r="F33" s="239" t="str">
        <f>'Prep Partner Performance'!B$35</f>
        <v>Number Continuing (Refills) PrEP</v>
      </c>
      <c r="G33" s="217" t="str">
        <f>'Prep Partner Performance'!C39</f>
        <v>Female Sex Workers</v>
      </c>
      <c r="H33" s="217" t="str">
        <f>'Prep Partner Performance'!D39</f>
        <v>P01-32</v>
      </c>
      <c r="I33" s="217">
        <f>'Prep Partner Performance'!E39</f>
        <v>0</v>
      </c>
      <c r="J33" s="217">
        <f>'Prep Partner Performance'!F39</f>
        <v>0</v>
      </c>
      <c r="K33" s="217">
        <f>'Prep Partner Performance'!G39</f>
        <v>0</v>
      </c>
      <c r="L33" s="217">
        <f>'Prep Partner Performance'!H39</f>
        <v>0</v>
      </c>
      <c r="M33" s="217">
        <f>'Prep Partner Performance'!I39</f>
        <v>0</v>
      </c>
      <c r="N33" s="217">
        <f>'Prep Partner Performance'!J39</f>
        <v>0</v>
      </c>
      <c r="O33" s="217">
        <f>'Prep Partner Performance'!K39</f>
        <v>0</v>
      </c>
      <c r="P33" s="217">
        <f>'Prep Partner Performance'!L39</f>
        <v>0</v>
      </c>
      <c r="Q33" s="217">
        <f>'Prep Partner Performance'!M39</f>
        <v>0</v>
      </c>
      <c r="R33" s="217">
        <f>'Prep Partner Performance'!N39</f>
        <v>0</v>
      </c>
      <c r="S33" s="217">
        <f>'Prep Partner Performance'!O39</f>
        <v>0</v>
      </c>
      <c r="T33" s="217">
        <f>'Prep Partner Performance'!P39</f>
        <v>0</v>
      </c>
      <c r="U33" s="217">
        <f>'Prep Partner Performance'!Q39</f>
        <v>0</v>
      </c>
      <c r="V33" s="217">
        <f>'Prep Partner Performance'!R39</f>
        <v>0</v>
      </c>
      <c r="W33" s="217">
        <f>'Prep Partner Performance'!S39</f>
        <v>0</v>
      </c>
      <c r="X33" s="217">
        <f>'Prep Partner Performance'!T39</f>
        <v>0</v>
      </c>
      <c r="Y33" s="217">
        <f>'Prep Partner Performance'!U39</f>
        <v>0</v>
      </c>
      <c r="Z33" s="217">
        <f>'Prep Partner Performance'!V39</f>
        <v>0</v>
      </c>
      <c r="AA33" s="217">
        <f>'Prep Partner Performance'!W39</f>
        <v>0</v>
      </c>
      <c r="AB33" s="217">
        <f>'Prep Partner Performance'!X39</f>
        <v>0</v>
      </c>
      <c r="AC33" s="217">
        <f>'Prep Partner Performance'!Y39</f>
        <v>0</v>
      </c>
      <c r="AD33" s="217">
        <f>'Prep Partner Performance'!Z39</f>
        <v>0</v>
      </c>
      <c r="AE33" s="217">
        <f>'Prep Partner Performance'!AA39</f>
        <v>0</v>
      </c>
      <c r="AF33" s="217">
        <f>'Prep Partner Performance'!AB39</f>
        <v>0</v>
      </c>
      <c r="AG33" s="217">
        <f>'Prep Partner Performance'!AC39</f>
        <v>0</v>
      </c>
      <c r="AH33" s="217">
        <f>'Prep Partner Performance'!AD39</f>
        <v>0</v>
      </c>
      <c r="AI33" s="217">
        <f>'Prep Partner Performance'!AE39</f>
        <v>0</v>
      </c>
      <c r="AJ33" s="217">
        <f>'Prep Partner Performance'!AF39</f>
        <v>0</v>
      </c>
      <c r="AK33" s="217">
        <f>'Prep Partner Performance'!AG39</f>
        <v>0</v>
      </c>
      <c r="AL33" s="217">
        <f>'Prep Partner Performance'!AH39</f>
        <v>0</v>
      </c>
      <c r="AM33" s="218">
        <f t="shared" si="1"/>
        <v>0</v>
      </c>
      <c r="AN33" s="217" t="str">
        <f>'Prep Partner Performance'!B$3</f>
        <v>PrEP Partner Performance Tool version 2.0.0</v>
      </c>
      <c r="AO33" s="239" t="str">
        <f>'Prep Partner Performance'!AJ39</f>
        <v/>
      </c>
    </row>
    <row r="34" spans="1:41" x14ac:dyDescent="0.45">
      <c r="A34" s="218" t="str">
        <f t="shared" si="2"/>
        <v>202205</v>
      </c>
      <c r="B34" s="219">
        <f>'Prep Partner Performance'!AE$2</f>
        <v>2022</v>
      </c>
      <c r="C34" s="220" t="str">
        <f>'Prep Partner Performance'!Z$2</f>
        <v>05</v>
      </c>
      <c r="D34" s="218">
        <f>'Prep Partner Performance'!G$2</f>
        <v>14943</v>
      </c>
      <c r="E34" s="217" t="str">
        <f>'Prep Partner Performance'!C$2</f>
        <v>Kisima Health Centre</v>
      </c>
      <c r="F34" s="239" t="str">
        <f>'Prep Partner Performance'!B$35</f>
        <v>Number Continuing (Refills) PrEP</v>
      </c>
      <c r="G34" s="217" t="str">
        <f>'Prep Partner Performance'!C40</f>
        <v>People who Inject Drugs</v>
      </c>
      <c r="H34" s="217" t="str">
        <f>'Prep Partner Performance'!D40</f>
        <v>P01-33</v>
      </c>
      <c r="I34" s="217">
        <f>'Prep Partner Performance'!E40</f>
        <v>0</v>
      </c>
      <c r="J34" s="217">
        <f>'Prep Partner Performance'!F40</f>
        <v>0</v>
      </c>
      <c r="K34" s="217">
        <f>'Prep Partner Performance'!G40</f>
        <v>0</v>
      </c>
      <c r="L34" s="217">
        <f>'Prep Partner Performance'!H40</f>
        <v>0</v>
      </c>
      <c r="M34" s="217">
        <f>'Prep Partner Performance'!I40</f>
        <v>0</v>
      </c>
      <c r="N34" s="217">
        <f>'Prep Partner Performance'!J40</f>
        <v>0</v>
      </c>
      <c r="O34" s="217">
        <f>'Prep Partner Performance'!K40</f>
        <v>0</v>
      </c>
      <c r="P34" s="217">
        <f>'Prep Partner Performance'!L40</f>
        <v>0</v>
      </c>
      <c r="Q34" s="217">
        <f>'Prep Partner Performance'!M40</f>
        <v>0</v>
      </c>
      <c r="R34" s="217">
        <f>'Prep Partner Performance'!N40</f>
        <v>0</v>
      </c>
      <c r="S34" s="217">
        <f>'Prep Partner Performance'!O40</f>
        <v>0</v>
      </c>
      <c r="T34" s="217">
        <f>'Prep Partner Performance'!P40</f>
        <v>0</v>
      </c>
      <c r="U34" s="217">
        <f>'Prep Partner Performance'!Q40</f>
        <v>0</v>
      </c>
      <c r="V34" s="217">
        <f>'Prep Partner Performance'!R40</f>
        <v>0</v>
      </c>
      <c r="W34" s="217">
        <f>'Prep Partner Performance'!S40</f>
        <v>0</v>
      </c>
      <c r="X34" s="217">
        <f>'Prep Partner Performance'!T40</f>
        <v>0</v>
      </c>
      <c r="Y34" s="217">
        <f>'Prep Partner Performance'!U40</f>
        <v>0</v>
      </c>
      <c r="Z34" s="217">
        <f>'Prep Partner Performance'!V40</f>
        <v>0</v>
      </c>
      <c r="AA34" s="217">
        <f>'Prep Partner Performance'!W40</f>
        <v>0</v>
      </c>
      <c r="AB34" s="217">
        <f>'Prep Partner Performance'!X40</f>
        <v>0</v>
      </c>
      <c r="AC34" s="217">
        <f>'Prep Partner Performance'!Y40</f>
        <v>0</v>
      </c>
      <c r="AD34" s="217">
        <f>'Prep Partner Performance'!Z40</f>
        <v>0</v>
      </c>
      <c r="AE34" s="217">
        <f>'Prep Partner Performance'!AA40</f>
        <v>0</v>
      </c>
      <c r="AF34" s="217">
        <f>'Prep Partner Performance'!AB40</f>
        <v>0</v>
      </c>
      <c r="AG34" s="217">
        <f>'Prep Partner Performance'!AC40</f>
        <v>0</v>
      </c>
      <c r="AH34" s="217">
        <f>'Prep Partner Performance'!AD40</f>
        <v>0</v>
      </c>
      <c r="AI34" s="217">
        <f>'Prep Partner Performance'!AE40</f>
        <v>0</v>
      </c>
      <c r="AJ34" s="217">
        <f>'Prep Partner Performance'!AF40</f>
        <v>0</v>
      </c>
      <c r="AK34" s="217">
        <f>'Prep Partner Performance'!AG40</f>
        <v>0</v>
      </c>
      <c r="AL34" s="217">
        <f>'Prep Partner Performance'!AH40</f>
        <v>0</v>
      </c>
      <c r="AM34" s="218">
        <f t="shared" si="1"/>
        <v>0</v>
      </c>
      <c r="AN34" s="217" t="str">
        <f>'Prep Partner Performance'!B$3</f>
        <v>PrEP Partner Performance Tool version 2.0.0</v>
      </c>
      <c r="AO34" s="239" t="str">
        <f>'Prep Partner Performance'!AJ40</f>
        <v/>
      </c>
    </row>
    <row r="35" spans="1:41" x14ac:dyDescent="0.45">
      <c r="A35" s="218" t="str">
        <f t="shared" si="2"/>
        <v>202205</v>
      </c>
      <c r="B35" s="219">
        <f>'Prep Partner Performance'!AE$2</f>
        <v>2022</v>
      </c>
      <c r="C35" s="220" t="str">
        <f>'Prep Partner Performance'!Z$2</f>
        <v>05</v>
      </c>
      <c r="D35" s="218">
        <f>'Prep Partner Performance'!G$2</f>
        <v>14943</v>
      </c>
      <c r="E35" s="217" t="str">
        <f>'Prep Partner Performance'!C$2</f>
        <v>Kisima Health Centre</v>
      </c>
      <c r="F35" s="239" t="str">
        <f>'Prep Partner Performance'!B$35</f>
        <v>Number Continuing (Refills) PrEP</v>
      </c>
      <c r="G35" s="217" t="str">
        <f>'Prep Partner Performance'!C41</f>
        <v>Other Women</v>
      </c>
      <c r="H35" s="217" t="str">
        <f>'Prep Partner Performance'!D41</f>
        <v>P01-34</v>
      </c>
      <c r="I35" s="217">
        <f>'Prep Partner Performance'!E41</f>
        <v>0</v>
      </c>
      <c r="J35" s="217">
        <f>'Prep Partner Performance'!F41</f>
        <v>0</v>
      </c>
      <c r="K35" s="217">
        <f>'Prep Partner Performance'!G41</f>
        <v>0</v>
      </c>
      <c r="L35" s="217">
        <f>'Prep Partner Performance'!H41</f>
        <v>0</v>
      </c>
      <c r="M35" s="217">
        <f>'Prep Partner Performance'!I41</f>
        <v>0</v>
      </c>
      <c r="N35" s="217">
        <f>'Prep Partner Performance'!J41</f>
        <v>0</v>
      </c>
      <c r="O35" s="217">
        <f>'Prep Partner Performance'!K41</f>
        <v>0</v>
      </c>
      <c r="P35" s="217">
        <f>'Prep Partner Performance'!L41</f>
        <v>0</v>
      </c>
      <c r="Q35" s="217">
        <f>'Prep Partner Performance'!M41</f>
        <v>0</v>
      </c>
      <c r="R35" s="217">
        <f>'Prep Partner Performance'!N41</f>
        <v>0</v>
      </c>
      <c r="S35" s="217">
        <f>'Prep Partner Performance'!O41</f>
        <v>0</v>
      </c>
      <c r="T35" s="217">
        <f>'Prep Partner Performance'!P41</f>
        <v>0</v>
      </c>
      <c r="U35" s="217">
        <f>'Prep Partner Performance'!Q41</f>
        <v>0</v>
      </c>
      <c r="V35" s="217">
        <f>'Prep Partner Performance'!R41</f>
        <v>0</v>
      </c>
      <c r="W35" s="217">
        <f>'Prep Partner Performance'!S41</f>
        <v>0</v>
      </c>
      <c r="X35" s="217">
        <f>'Prep Partner Performance'!T41</f>
        <v>0</v>
      </c>
      <c r="Y35" s="217">
        <f>'Prep Partner Performance'!U41</f>
        <v>0</v>
      </c>
      <c r="Z35" s="217">
        <f>'Prep Partner Performance'!V41</f>
        <v>0</v>
      </c>
      <c r="AA35" s="217">
        <f>'Prep Partner Performance'!W41</f>
        <v>0</v>
      </c>
      <c r="AB35" s="217">
        <f>'Prep Partner Performance'!X41</f>
        <v>0</v>
      </c>
      <c r="AC35" s="217">
        <f>'Prep Partner Performance'!Y41</f>
        <v>0</v>
      </c>
      <c r="AD35" s="217">
        <f>'Prep Partner Performance'!Z41</f>
        <v>0</v>
      </c>
      <c r="AE35" s="217">
        <f>'Prep Partner Performance'!AA41</f>
        <v>0</v>
      </c>
      <c r="AF35" s="217">
        <f>'Prep Partner Performance'!AB41</f>
        <v>0</v>
      </c>
      <c r="AG35" s="217">
        <f>'Prep Partner Performance'!AC41</f>
        <v>0</v>
      </c>
      <c r="AH35" s="217">
        <f>'Prep Partner Performance'!AD41</f>
        <v>0</v>
      </c>
      <c r="AI35" s="217">
        <f>'Prep Partner Performance'!AE41</f>
        <v>0</v>
      </c>
      <c r="AJ35" s="217">
        <f>'Prep Partner Performance'!AF41</f>
        <v>0</v>
      </c>
      <c r="AK35" s="217">
        <f>'Prep Partner Performance'!AG41</f>
        <v>0</v>
      </c>
      <c r="AL35" s="217">
        <f>'Prep Partner Performance'!AH41</f>
        <v>0</v>
      </c>
      <c r="AM35" s="218">
        <f t="shared" si="1"/>
        <v>0</v>
      </c>
      <c r="AN35" s="217" t="str">
        <f>'Prep Partner Performance'!B$3</f>
        <v>PrEP Partner Performance Tool version 2.0.0</v>
      </c>
      <c r="AO35" s="239" t="str">
        <f>'Prep Partner Performance'!AJ41</f>
        <v/>
      </c>
    </row>
    <row r="36" spans="1:41" x14ac:dyDescent="0.45">
      <c r="A36" s="218" t="str">
        <f t="shared" si="2"/>
        <v>202205</v>
      </c>
      <c r="B36" s="219">
        <f>'Prep Partner Performance'!AE$2</f>
        <v>2022</v>
      </c>
      <c r="C36" s="220" t="str">
        <f>'Prep Partner Performance'!Z$2</f>
        <v>05</v>
      </c>
      <c r="D36" s="218">
        <f>'Prep Partner Performance'!G$2</f>
        <v>14943</v>
      </c>
      <c r="E36" s="217" t="str">
        <f>'Prep Partner Performance'!C$2</f>
        <v>Kisima Health Centre</v>
      </c>
      <c r="F36" s="239" t="str">
        <f>'Prep Partner Performance'!B$35</f>
        <v>Number Continuing (Refills) PrEP</v>
      </c>
      <c r="G36" s="217" t="str">
        <f>'Prep Partner Performance'!C42</f>
        <v>Serodiscordant Couple</v>
      </c>
      <c r="H36" s="217" t="str">
        <f>'Prep Partner Performance'!D42</f>
        <v>P01-35</v>
      </c>
      <c r="I36" s="217">
        <f>'Prep Partner Performance'!E42</f>
        <v>0</v>
      </c>
      <c r="J36" s="217">
        <f>'Prep Partner Performance'!F42</f>
        <v>0</v>
      </c>
      <c r="K36" s="217">
        <f>'Prep Partner Performance'!G42</f>
        <v>0</v>
      </c>
      <c r="L36" s="217">
        <f>'Prep Partner Performance'!H42</f>
        <v>0</v>
      </c>
      <c r="M36" s="217">
        <f>'Prep Partner Performance'!I42</f>
        <v>0</v>
      </c>
      <c r="N36" s="217">
        <f>'Prep Partner Performance'!J42</f>
        <v>0</v>
      </c>
      <c r="O36" s="217">
        <f>'Prep Partner Performance'!K42</f>
        <v>0</v>
      </c>
      <c r="P36" s="217">
        <f>'Prep Partner Performance'!L42</f>
        <v>0</v>
      </c>
      <c r="Q36" s="217">
        <f>'Prep Partner Performance'!M42</f>
        <v>0</v>
      </c>
      <c r="R36" s="217">
        <f>'Prep Partner Performance'!N42</f>
        <v>0</v>
      </c>
      <c r="S36" s="217">
        <f>'Prep Partner Performance'!O42</f>
        <v>0</v>
      </c>
      <c r="T36" s="217">
        <f>'Prep Partner Performance'!P42</f>
        <v>0</v>
      </c>
      <c r="U36" s="217">
        <f>'Prep Partner Performance'!Q42</f>
        <v>0</v>
      </c>
      <c r="V36" s="217">
        <f>'Prep Partner Performance'!R42</f>
        <v>0</v>
      </c>
      <c r="W36" s="217">
        <f>'Prep Partner Performance'!S42</f>
        <v>0</v>
      </c>
      <c r="X36" s="217">
        <f>'Prep Partner Performance'!T42</f>
        <v>0</v>
      </c>
      <c r="Y36" s="217">
        <f>'Prep Partner Performance'!U42</f>
        <v>0</v>
      </c>
      <c r="Z36" s="217">
        <f>'Prep Partner Performance'!V42</f>
        <v>0</v>
      </c>
      <c r="AA36" s="217">
        <f>'Prep Partner Performance'!W42</f>
        <v>0</v>
      </c>
      <c r="AB36" s="217">
        <f>'Prep Partner Performance'!X42</f>
        <v>0</v>
      </c>
      <c r="AC36" s="217">
        <f>'Prep Partner Performance'!Y42</f>
        <v>0</v>
      </c>
      <c r="AD36" s="217">
        <f>'Prep Partner Performance'!Z42</f>
        <v>0</v>
      </c>
      <c r="AE36" s="217">
        <f>'Prep Partner Performance'!AA42</f>
        <v>0</v>
      </c>
      <c r="AF36" s="217">
        <f>'Prep Partner Performance'!AB42</f>
        <v>0</v>
      </c>
      <c r="AG36" s="217">
        <f>'Prep Partner Performance'!AC42</f>
        <v>0</v>
      </c>
      <c r="AH36" s="217">
        <f>'Prep Partner Performance'!AD42</f>
        <v>0</v>
      </c>
      <c r="AI36" s="217">
        <f>'Prep Partner Performance'!AE42</f>
        <v>0</v>
      </c>
      <c r="AJ36" s="217">
        <f>'Prep Partner Performance'!AF42</f>
        <v>0</v>
      </c>
      <c r="AK36" s="217">
        <f>'Prep Partner Performance'!AG42</f>
        <v>0</v>
      </c>
      <c r="AL36" s="217">
        <f>'Prep Partner Performance'!AH42</f>
        <v>0</v>
      </c>
      <c r="AM36" s="218">
        <f t="shared" si="1"/>
        <v>0</v>
      </c>
      <c r="AN36" s="217" t="str">
        <f>'Prep Partner Performance'!B$3</f>
        <v>PrEP Partner Performance Tool version 2.0.0</v>
      </c>
      <c r="AO36" s="239" t="str">
        <f>'Prep Partner Performance'!AJ42</f>
        <v/>
      </c>
    </row>
    <row r="37" spans="1:41" x14ac:dyDescent="0.45">
      <c r="A37" s="218" t="str">
        <f t="shared" si="2"/>
        <v>202205</v>
      </c>
      <c r="B37" s="219">
        <f>'Prep Partner Performance'!AE$2</f>
        <v>2022</v>
      </c>
      <c r="C37" s="220" t="str">
        <f>'Prep Partner Performance'!Z$2</f>
        <v>05</v>
      </c>
      <c r="D37" s="218">
        <f>'Prep Partner Performance'!G$2</f>
        <v>14943</v>
      </c>
      <c r="E37" s="217" t="str">
        <f>'Prep Partner Performance'!C$2</f>
        <v>Kisima Health Centre</v>
      </c>
      <c r="F37" s="239" t="str">
        <f>'Prep Partner Performance'!B$35</f>
        <v>Number Continuing (Refills) PrEP</v>
      </c>
      <c r="G37" s="217" t="str">
        <f>'Prep Partner Performance'!C43</f>
        <v>Pregnant and Breast Feeding Women</v>
      </c>
      <c r="H37" s="217" t="str">
        <f>'Prep Partner Performance'!D43</f>
        <v>P01-36</v>
      </c>
      <c r="I37" s="217">
        <f>'Prep Partner Performance'!E43</f>
        <v>0</v>
      </c>
      <c r="J37" s="217">
        <f>'Prep Partner Performance'!F43</f>
        <v>0</v>
      </c>
      <c r="K37" s="217">
        <f>'Prep Partner Performance'!G43</f>
        <v>0</v>
      </c>
      <c r="L37" s="217">
        <f>'Prep Partner Performance'!H43</f>
        <v>0</v>
      </c>
      <c r="M37" s="217">
        <f>'Prep Partner Performance'!I43</f>
        <v>0</v>
      </c>
      <c r="N37" s="217">
        <f>'Prep Partner Performance'!J43</f>
        <v>0</v>
      </c>
      <c r="O37" s="217">
        <f>'Prep Partner Performance'!K43</f>
        <v>0</v>
      </c>
      <c r="P37" s="217">
        <f>'Prep Partner Performance'!L43</f>
        <v>0</v>
      </c>
      <c r="Q37" s="217">
        <f>'Prep Partner Performance'!M43</f>
        <v>0</v>
      </c>
      <c r="R37" s="217">
        <f>'Prep Partner Performance'!N43</f>
        <v>0</v>
      </c>
      <c r="S37" s="217">
        <f>'Prep Partner Performance'!O43</f>
        <v>0</v>
      </c>
      <c r="T37" s="217">
        <f>'Prep Partner Performance'!P43</f>
        <v>0</v>
      </c>
      <c r="U37" s="217">
        <f>'Prep Partner Performance'!Q43</f>
        <v>0</v>
      </c>
      <c r="V37" s="217">
        <f>'Prep Partner Performance'!R43</f>
        <v>0</v>
      </c>
      <c r="W37" s="217">
        <f>'Prep Partner Performance'!S43</f>
        <v>0</v>
      </c>
      <c r="X37" s="217">
        <f>'Prep Partner Performance'!T43</f>
        <v>0</v>
      </c>
      <c r="Y37" s="217">
        <f>'Prep Partner Performance'!U43</f>
        <v>0</v>
      </c>
      <c r="Z37" s="217">
        <f>'Prep Partner Performance'!V43</f>
        <v>0</v>
      </c>
      <c r="AA37" s="217">
        <f>'Prep Partner Performance'!W43</f>
        <v>0</v>
      </c>
      <c r="AB37" s="217">
        <f>'Prep Partner Performance'!X43</f>
        <v>0</v>
      </c>
      <c r="AC37" s="217">
        <f>'Prep Partner Performance'!Y43</f>
        <v>0</v>
      </c>
      <c r="AD37" s="217">
        <f>'Prep Partner Performance'!Z43</f>
        <v>0</v>
      </c>
      <c r="AE37" s="217">
        <f>'Prep Partner Performance'!AA43</f>
        <v>0</v>
      </c>
      <c r="AF37" s="217">
        <f>'Prep Partner Performance'!AB43</f>
        <v>0</v>
      </c>
      <c r="AG37" s="217">
        <f>'Prep Partner Performance'!AC43</f>
        <v>0</v>
      </c>
      <c r="AH37" s="217">
        <f>'Prep Partner Performance'!AD43</f>
        <v>0</v>
      </c>
      <c r="AI37" s="217">
        <f>'Prep Partner Performance'!AE43</f>
        <v>0</v>
      </c>
      <c r="AJ37" s="217">
        <f>'Prep Partner Performance'!AF43</f>
        <v>0</v>
      </c>
      <c r="AK37" s="217">
        <f>'Prep Partner Performance'!AG43</f>
        <v>0</v>
      </c>
      <c r="AL37" s="217">
        <f>'Prep Partner Performance'!AH43</f>
        <v>0</v>
      </c>
      <c r="AM37" s="218">
        <f t="shared" si="1"/>
        <v>0</v>
      </c>
      <c r="AN37" s="217" t="str">
        <f>'Prep Partner Performance'!B$3</f>
        <v>PrEP Partner Performance Tool version 2.0.0</v>
      </c>
      <c r="AO37" s="239" t="str">
        <f>'Prep Partner Performance'!AJ43</f>
        <v/>
      </c>
    </row>
    <row r="38" spans="1:41" x14ac:dyDescent="0.45">
      <c r="A38" s="218" t="str">
        <f t="shared" si="2"/>
        <v>202205</v>
      </c>
      <c r="B38" s="219">
        <f>'Prep Partner Performance'!AE$2</f>
        <v>2022</v>
      </c>
      <c r="C38" s="220" t="str">
        <f>'Prep Partner Performance'!Z$2</f>
        <v>05</v>
      </c>
      <c r="D38" s="218">
        <f>'Prep Partner Performance'!G$2</f>
        <v>14943</v>
      </c>
      <c r="E38" s="217" t="str">
        <f>'Prep Partner Performance'!C$2</f>
        <v>Kisima Health Centre</v>
      </c>
      <c r="F38" s="239" t="str">
        <f>'Prep Partner Performance'!B44</f>
        <v>Number Restarting PrEP</v>
      </c>
      <c r="G38" s="217" t="str">
        <f>'Prep Partner Performance'!C44</f>
        <v>Transgender</v>
      </c>
      <c r="H38" s="217" t="str">
        <f>'Prep Partner Performance'!D44</f>
        <v>P01-37</v>
      </c>
      <c r="I38" s="217">
        <f>'Prep Partner Performance'!E44</f>
        <v>0</v>
      </c>
      <c r="J38" s="217">
        <f>'Prep Partner Performance'!F44</f>
        <v>0</v>
      </c>
      <c r="K38" s="217">
        <f>'Prep Partner Performance'!G44</f>
        <v>0</v>
      </c>
      <c r="L38" s="217">
        <f>'Prep Partner Performance'!H44</f>
        <v>0</v>
      </c>
      <c r="M38" s="217">
        <f>'Prep Partner Performance'!I44</f>
        <v>0</v>
      </c>
      <c r="N38" s="217">
        <f>'Prep Partner Performance'!J44</f>
        <v>0</v>
      </c>
      <c r="O38" s="217">
        <f>'Prep Partner Performance'!K44</f>
        <v>0</v>
      </c>
      <c r="P38" s="217">
        <f>'Prep Partner Performance'!L44</f>
        <v>0</v>
      </c>
      <c r="Q38" s="217">
        <f>'Prep Partner Performance'!M44</f>
        <v>0</v>
      </c>
      <c r="R38" s="217">
        <f>'Prep Partner Performance'!N44</f>
        <v>0</v>
      </c>
      <c r="S38" s="217">
        <f>'Prep Partner Performance'!O44</f>
        <v>0</v>
      </c>
      <c r="T38" s="217">
        <f>'Prep Partner Performance'!P44</f>
        <v>0</v>
      </c>
      <c r="U38" s="217">
        <f>'Prep Partner Performance'!Q44</f>
        <v>0</v>
      </c>
      <c r="V38" s="217">
        <f>'Prep Partner Performance'!R44</f>
        <v>0</v>
      </c>
      <c r="W38" s="217">
        <f>'Prep Partner Performance'!S44</f>
        <v>0</v>
      </c>
      <c r="X38" s="217">
        <f>'Prep Partner Performance'!T44</f>
        <v>0</v>
      </c>
      <c r="Y38" s="217">
        <f>'Prep Partner Performance'!U44</f>
        <v>0</v>
      </c>
      <c r="Z38" s="217">
        <f>'Prep Partner Performance'!V44</f>
        <v>0</v>
      </c>
      <c r="AA38" s="217">
        <f>'Prep Partner Performance'!W44</f>
        <v>0</v>
      </c>
      <c r="AB38" s="217">
        <f>'Prep Partner Performance'!X44</f>
        <v>0</v>
      </c>
      <c r="AC38" s="217">
        <f>'Prep Partner Performance'!Y44</f>
        <v>0</v>
      </c>
      <c r="AD38" s="217">
        <f>'Prep Partner Performance'!Z44</f>
        <v>0</v>
      </c>
      <c r="AE38" s="217">
        <f>'Prep Partner Performance'!AA44</f>
        <v>0</v>
      </c>
      <c r="AF38" s="217">
        <f>'Prep Partner Performance'!AB44</f>
        <v>0</v>
      </c>
      <c r="AG38" s="217">
        <f>'Prep Partner Performance'!AC44</f>
        <v>0</v>
      </c>
      <c r="AH38" s="217">
        <f>'Prep Partner Performance'!AD44</f>
        <v>0</v>
      </c>
      <c r="AI38" s="217">
        <f>'Prep Partner Performance'!AE44</f>
        <v>0</v>
      </c>
      <c r="AJ38" s="217">
        <f>'Prep Partner Performance'!AF44</f>
        <v>0</v>
      </c>
      <c r="AK38" s="217">
        <f>'Prep Partner Performance'!AG44</f>
        <v>0</v>
      </c>
      <c r="AL38" s="217">
        <f>'Prep Partner Performance'!AH44</f>
        <v>0</v>
      </c>
      <c r="AM38" s="218">
        <f t="shared" si="1"/>
        <v>0</v>
      </c>
      <c r="AN38" s="217" t="str">
        <f>'Prep Partner Performance'!B$3</f>
        <v>PrEP Partner Performance Tool version 2.0.0</v>
      </c>
      <c r="AO38" s="239" t="str">
        <f>'Prep Partner Performance'!AJ44</f>
        <v/>
      </c>
    </row>
    <row r="39" spans="1:41" x14ac:dyDescent="0.45">
      <c r="A39" s="218" t="str">
        <f t="shared" si="2"/>
        <v>202205</v>
      </c>
      <c r="B39" s="219">
        <f>'Prep Partner Performance'!AE$2</f>
        <v>2022</v>
      </c>
      <c r="C39" s="220" t="str">
        <f>'Prep Partner Performance'!Z$2</f>
        <v>05</v>
      </c>
      <c r="D39" s="218">
        <f>'Prep Partner Performance'!G$2</f>
        <v>14943</v>
      </c>
      <c r="E39" s="217" t="str">
        <f>'Prep Partner Performance'!C$2</f>
        <v>Kisima Health Centre</v>
      </c>
      <c r="F39" s="239" t="str">
        <f>'Prep Partner Performance'!B$44</f>
        <v>Number Restarting PrEP</v>
      </c>
      <c r="G39" s="217" t="str">
        <f>'Prep Partner Performance'!C45</f>
        <v>Adolescent Girls and Young Women</v>
      </c>
      <c r="H39" s="217" t="str">
        <f>'Prep Partner Performance'!D45</f>
        <v>P01-38</v>
      </c>
      <c r="I39" s="217">
        <f>'Prep Partner Performance'!E45</f>
        <v>0</v>
      </c>
      <c r="J39" s="217">
        <f>'Prep Partner Performance'!F45</f>
        <v>0</v>
      </c>
      <c r="K39" s="217">
        <f>'Prep Partner Performance'!G45</f>
        <v>0</v>
      </c>
      <c r="L39" s="217">
        <f>'Prep Partner Performance'!H45</f>
        <v>0</v>
      </c>
      <c r="M39" s="217">
        <f>'Prep Partner Performance'!I45</f>
        <v>0</v>
      </c>
      <c r="N39" s="217">
        <f>'Prep Partner Performance'!J45</f>
        <v>0</v>
      </c>
      <c r="O39" s="217">
        <f>'Prep Partner Performance'!K45</f>
        <v>0</v>
      </c>
      <c r="P39" s="217">
        <f>'Prep Partner Performance'!L45</f>
        <v>0</v>
      </c>
      <c r="Q39" s="217">
        <f>'Prep Partner Performance'!M45</f>
        <v>0</v>
      </c>
      <c r="R39" s="217">
        <f>'Prep Partner Performance'!N45</f>
        <v>0</v>
      </c>
      <c r="S39" s="217">
        <f>'Prep Partner Performance'!O45</f>
        <v>0</v>
      </c>
      <c r="T39" s="217">
        <f>'Prep Partner Performance'!P45</f>
        <v>0</v>
      </c>
      <c r="U39" s="217">
        <f>'Prep Partner Performance'!Q45</f>
        <v>0</v>
      </c>
      <c r="V39" s="217">
        <f>'Prep Partner Performance'!R45</f>
        <v>0</v>
      </c>
      <c r="W39" s="217">
        <f>'Prep Partner Performance'!S45</f>
        <v>0</v>
      </c>
      <c r="X39" s="217">
        <f>'Prep Partner Performance'!T45</f>
        <v>0</v>
      </c>
      <c r="Y39" s="217">
        <f>'Prep Partner Performance'!U45</f>
        <v>0</v>
      </c>
      <c r="Z39" s="217">
        <f>'Prep Partner Performance'!V45</f>
        <v>0</v>
      </c>
      <c r="AA39" s="217">
        <f>'Prep Partner Performance'!W45</f>
        <v>0</v>
      </c>
      <c r="AB39" s="217">
        <f>'Prep Partner Performance'!X45</f>
        <v>0</v>
      </c>
      <c r="AC39" s="217">
        <f>'Prep Partner Performance'!Y45</f>
        <v>0</v>
      </c>
      <c r="AD39" s="217">
        <f>'Prep Partner Performance'!Z45</f>
        <v>0</v>
      </c>
      <c r="AE39" s="217">
        <f>'Prep Partner Performance'!AA45</f>
        <v>0</v>
      </c>
      <c r="AF39" s="217">
        <f>'Prep Partner Performance'!AB45</f>
        <v>0</v>
      </c>
      <c r="AG39" s="217">
        <f>'Prep Partner Performance'!AC45</f>
        <v>0</v>
      </c>
      <c r="AH39" s="217">
        <f>'Prep Partner Performance'!AD45</f>
        <v>0</v>
      </c>
      <c r="AI39" s="217">
        <f>'Prep Partner Performance'!AE45</f>
        <v>0</v>
      </c>
      <c r="AJ39" s="217">
        <f>'Prep Partner Performance'!AF45</f>
        <v>0</v>
      </c>
      <c r="AK39" s="217">
        <f>'Prep Partner Performance'!AG45</f>
        <v>0</v>
      </c>
      <c r="AL39" s="217">
        <f>'Prep Partner Performance'!AH45</f>
        <v>0</v>
      </c>
      <c r="AM39" s="218">
        <f t="shared" si="1"/>
        <v>0</v>
      </c>
      <c r="AN39" s="217" t="str">
        <f>'Prep Partner Performance'!B$3</f>
        <v>PrEP Partner Performance Tool version 2.0.0</v>
      </c>
      <c r="AO39" s="239" t="str">
        <f>'Prep Partner Performance'!AJ45</f>
        <v/>
      </c>
    </row>
    <row r="40" spans="1:41" x14ac:dyDescent="0.45">
      <c r="A40" s="218" t="str">
        <f t="shared" si="2"/>
        <v>202205</v>
      </c>
      <c r="B40" s="219">
        <f>'Prep Partner Performance'!AE$2</f>
        <v>2022</v>
      </c>
      <c r="C40" s="220" t="str">
        <f>'Prep Partner Performance'!Z$2</f>
        <v>05</v>
      </c>
      <c r="D40" s="218">
        <f>'Prep Partner Performance'!G$2</f>
        <v>14943</v>
      </c>
      <c r="E40" s="217" t="str">
        <f>'Prep Partner Performance'!C$2</f>
        <v>Kisima Health Centre</v>
      </c>
      <c r="F40" s="239" t="str">
        <f>'Prep Partner Performance'!B$44</f>
        <v>Number Restarting PrEP</v>
      </c>
      <c r="G40" s="217" t="str">
        <f>'Prep Partner Performance'!C46</f>
        <v>Men who have Sex With Men</v>
      </c>
      <c r="H40" s="217" t="str">
        <f>'Prep Partner Performance'!D46</f>
        <v>P01-39</v>
      </c>
      <c r="I40" s="217">
        <f>'Prep Partner Performance'!E46</f>
        <v>0</v>
      </c>
      <c r="J40" s="217">
        <f>'Prep Partner Performance'!F46</f>
        <v>0</v>
      </c>
      <c r="K40" s="217">
        <f>'Prep Partner Performance'!G46</f>
        <v>0</v>
      </c>
      <c r="L40" s="217">
        <f>'Prep Partner Performance'!H46</f>
        <v>0</v>
      </c>
      <c r="M40" s="217">
        <f>'Prep Partner Performance'!I46</f>
        <v>0</v>
      </c>
      <c r="N40" s="217">
        <f>'Prep Partner Performance'!J46</f>
        <v>0</v>
      </c>
      <c r="O40" s="217">
        <f>'Prep Partner Performance'!K46</f>
        <v>0</v>
      </c>
      <c r="P40" s="217">
        <f>'Prep Partner Performance'!L46</f>
        <v>0</v>
      </c>
      <c r="Q40" s="217">
        <f>'Prep Partner Performance'!M46</f>
        <v>0</v>
      </c>
      <c r="R40" s="217">
        <f>'Prep Partner Performance'!N46</f>
        <v>0</v>
      </c>
      <c r="S40" s="217">
        <f>'Prep Partner Performance'!O46</f>
        <v>0</v>
      </c>
      <c r="T40" s="217">
        <f>'Prep Partner Performance'!P46</f>
        <v>0</v>
      </c>
      <c r="U40" s="217">
        <f>'Prep Partner Performance'!Q46</f>
        <v>0</v>
      </c>
      <c r="V40" s="217">
        <f>'Prep Partner Performance'!R46</f>
        <v>0</v>
      </c>
      <c r="W40" s="217">
        <f>'Prep Partner Performance'!S46</f>
        <v>0</v>
      </c>
      <c r="X40" s="217">
        <f>'Prep Partner Performance'!T46</f>
        <v>0</v>
      </c>
      <c r="Y40" s="217">
        <f>'Prep Partner Performance'!U46</f>
        <v>0</v>
      </c>
      <c r="Z40" s="217">
        <f>'Prep Partner Performance'!V46</f>
        <v>0</v>
      </c>
      <c r="AA40" s="217">
        <f>'Prep Partner Performance'!W46</f>
        <v>0</v>
      </c>
      <c r="AB40" s="217">
        <f>'Prep Partner Performance'!X46</f>
        <v>0</v>
      </c>
      <c r="AC40" s="217">
        <f>'Prep Partner Performance'!Y46</f>
        <v>0</v>
      </c>
      <c r="AD40" s="217">
        <f>'Prep Partner Performance'!Z46</f>
        <v>0</v>
      </c>
      <c r="AE40" s="217">
        <f>'Prep Partner Performance'!AA46</f>
        <v>0</v>
      </c>
      <c r="AF40" s="217">
        <f>'Prep Partner Performance'!AB46</f>
        <v>0</v>
      </c>
      <c r="AG40" s="217">
        <f>'Prep Partner Performance'!AC46</f>
        <v>0</v>
      </c>
      <c r="AH40" s="217">
        <f>'Prep Partner Performance'!AD46</f>
        <v>0</v>
      </c>
      <c r="AI40" s="217">
        <f>'Prep Partner Performance'!AE46</f>
        <v>0</v>
      </c>
      <c r="AJ40" s="217">
        <f>'Prep Partner Performance'!AF46</f>
        <v>0</v>
      </c>
      <c r="AK40" s="217">
        <f>'Prep Partner Performance'!AG46</f>
        <v>0</v>
      </c>
      <c r="AL40" s="217">
        <f>'Prep Partner Performance'!AH46</f>
        <v>0</v>
      </c>
      <c r="AM40" s="218">
        <f t="shared" si="1"/>
        <v>0</v>
      </c>
      <c r="AN40" s="217" t="str">
        <f>'Prep Partner Performance'!B$3</f>
        <v>PrEP Partner Performance Tool version 2.0.0</v>
      </c>
      <c r="AO40" s="239" t="str">
        <f>'Prep Partner Performance'!AJ46</f>
        <v/>
      </c>
    </row>
    <row r="41" spans="1:41" x14ac:dyDescent="0.45">
      <c r="A41" s="218" t="str">
        <f t="shared" si="2"/>
        <v>202205</v>
      </c>
      <c r="B41" s="219">
        <f>'Prep Partner Performance'!AE$2</f>
        <v>2022</v>
      </c>
      <c r="C41" s="220" t="str">
        <f>'Prep Partner Performance'!Z$2</f>
        <v>05</v>
      </c>
      <c r="D41" s="218">
        <f>'Prep Partner Performance'!G$2</f>
        <v>14943</v>
      </c>
      <c r="E41" s="217" t="str">
        <f>'Prep Partner Performance'!C$2</f>
        <v>Kisima Health Centre</v>
      </c>
      <c r="F41" s="239" t="str">
        <f>'Prep Partner Performance'!B$44</f>
        <v>Number Restarting PrEP</v>
      </c>
      <c r="G41" s="217" t="str">
        <f>'Prep Partner Performance'!C47</f>
        <v>Men at high risk</v>
      </c>
      <c r="H41" s="217" t="str">
        <f>'Prep Partner Performance'!D47</f>
        <v>P01-40</v>
      </c>
      <c r="I41" s="217">
        <f>'Prep Partner Performance'!E47</f>
        <v>0</v>
      </c>
      <c r="J41" s="217">
        <f>'Prep Partner Performance'!F47</f>
        <v>0</v>
      </c>
      <c r="K41" s="217">
        <f>'Prep Partner Performance'!G47</f>
        <v>0</v>
      </c>
      <c r="L41" s="217">
        <f>'Prep Partner Performance'!H47</f>
        <v>0</v>
      </c>
      <c r="M41" s="217">
        <f>'Prep Partner Performance'!I47</f>
        <v>0</v>
      </c>
      <c r="N41" s="217">
        <f>'Prep Partner Performance'!J47</f>
        <v>0</v>
      </c>
      <c r="O41" s="217">
        <f>'Prep Partner Performance'!K47</f>
        <v>0</v>
      </c>
      <c r="P41" s="217">
        <f>'Prep Partner Performance'!L47</f>
        <v>0</v>
      </c>
      <c r="Q41" s="217">
        <f>'Prep Partner Performance'!M47</f>
        <v>0</v>
      </c>
      <c r="R41" s="217">
        <f>'Prep Partner Performance'!N47</f>
        <v>0</v>
      </c>
      <c r="S41" s="217">
        <f>'Prep Partner Performance'!O47</f>
        <v>0</v>
      </c>
      <c r="T41" s="217">
        <f>'Prep Partner Performance'!P47</f>
        <v>0</v>
      </c>
      <c r="U41" s="217">
        <f>'Prep Partner Performance'!Q47</f>
        <v>0</v>
      </c>
      <c r="V41" s="217">
        <f>'Prep Partner Performance'!R47</f>
        <v>0</v>
      </c>
      <c r="W41" s="217">
        <f>'Prep Partner Performance'!S47</f>
        <v>0</v>
      </c>
      <c r="X41" s="217">
        <f>'Prep Partner Performance'!T47</f>
        <v>0</v>
      </c>
      <c r="Y41" s="217">
        <f>'Prep Partner Performance'!U47</f>
        <v>0</v>
      </c>
      <c r="Z41" s="217">
        <f>'Prep Partner Performance'!V47</f>
        <v>0</v>
      </c>
      <c r="AA41" s="217">
        <f>'Prep Partner Performance'!W47</f>
        <v>0</v>
      </c>
      <c r="AB41" s="217">
        <f>'Prep Partner Performance'!X47</f>
        <v>0</v>
      </c>
      <c r="AC41" s="217">
        <f>'Prep Partner Performance'!Y47</f>
        <v>0</v>
      </c>
      <c r="AD41" s="217">
        <f>'Prep Partner Performance'!Z47</f>
        <v>0</v>
      </c>
      <c r="AE41" s="217">
        <f>'Prep Partner Performance'!AA47</f>
        <v>0</v>
      </c>
      <c r="AF41" s="217">
        <f>'Prep Partner Performance'!AB47</f>
        <v>0</v>
      </c>
      <c r="AG41" s="217">
        <f>'Prep Partner Performance'!AC47</f>
        <v>0</v>
      </c>
      <c r="AH41" s="217">
        <f>'Prep Partner Performance'!AD47</f>
        <v>0</v>
      </c>
      <c r="AI41" s="217">
        <f>'Prep Partner Performance'!AE47</f>
        <v>0</v>
      </c>
      <c r="AJ41" s="217">
        <f>'Prep Partner Performance'!AF47</f>
        <v>0</v>
      </c>
      <c r="AK41" s="217">
        <f>'Prep Partner Performance'!AG47</f>
        <v>0</v>
      </c>
      <c r="AL41" s="217">
        <f>'Prep Partner Performance'!AH47</f>
        <v>0</v>
      </c>
      <c r="AM41" s="218">
        <f t="shared" si="1"/>
        <v>0</v>
      </c>
      <c r="AN41" s="217" t="str">
        <f>'Prep Partner Performance'!B$3</f>
        <v>PrEP Partner Performance Tool version 2.0.0</v>
      </c>
      <c r="AO41" s="239" t="str">
        <f>'Prep Partner Performance'!AJ47</f>
        <v/>
      </c>
    </row>
    <row r="42" spans="1:41" x14ac:dyDescent="0.45">
      <c r="A42" s="218" t="str">
        <f t="shared" si="2"/>
        <v>202205</v>
      </c>
      <c r="B42" s="219">
        <f>'Prep Partner Performance'!AE$2</f>
        <v>2022</v>
      </c>
      <c r="C42" s="220" t="str">
        <f>'Prep Partner Performance'!Z$2</f>
        <v>05</v>
      </c>
      <c r="D42" s="218">
        <f>'Prep Partner Performance'!G$2</f>
        <v>14943</v>
      </c>
      <c r="E42" s="217" t="str">
        <f>'Prep Partner Performance'!C$2</f>
        <v>Kisima Health Centre</v>
      </c>
      <c r="F42" s="239" t="str">
        <f>'Prep Partner Performance'!B$44</f>
        <v>Number Restarting PrEP</v>
      </c>
      <c r="G42" s="217" t="str">
        <f>'Prep Partner Performance'!C48</f>
        <v>Female Sex Workers</v>
      </c>
      <c r="H42" s="217" t="str">
        <f>'Prep Partner Performance'!D48</f>
        <v>P01-41</v>
      </c>
      <c r="I42" s="217">
        <f>'Prep Partner Performance'!E48</f>
        <v>0</v>
      </c>
      <c r="J42" s="217">
        <f>'Prep Partner Performance'!F48</f>
        <v>0</v>
      </c>
      <c r="K42" s="217">
        <f>'Prep Partner Performance'!G48</f>
        <v>0</v>
      </c>
      <c r="L42" s="217">
        <f>'Prep Partner Performance'!H48</f>
        <v>0</v>
      </c>
      <c r="M42" s="217">
        <f>'Prep Partner Performance'!I48</f>
        <v>0</v>
      </c>
      <c r="N42" s="217">
        <f>'Prep Partner Performance'!J48</f>
        <v>0</v>
      </c>
      <c r="O42" s="217">
        <f>'Prep Partner Performance'!K48</f>
        <v>0</v>
      </c>
      <c r="P42" s="217">
        <f>'Prep Partner Performance'!L48</f>
        <v>0</v>
      </c>
      <c r="Q42" s="217">
        <f>'Prep Partner Performance'!M48</f>
        <v>0</v>
      </c>
      <c r="R42" s="217">
        <f>'Prep Partner Performance'!N48</f>
        <v>0</v>
      </c>
      <c r="S42" s="217">
        <f>'Prep Partner Performance'!O48</f>
        <v>0</v>
      </c>
      <c r="T42" s="217">
        <f>'Prep Partner Performance'!P48</f>
        <v>0</v>
      </c>
      <c r="U42" s="217">
        <f>'Prep Partner Performance'!Q48</f>
        <v>0</v>
      </c>
      <c r="V42" s="217">
        <f>'Prep Partner Performance'!R48</f>
        <v>0</v>
      </c>
      <c r="W42" s="217">
        <f>'Prep Partner Performance'!S48</f>
        <v>0</v>
      </c>
      <c r="X42" s="217">
        <f>'Prep Partner Performance'!T48</f>
        <v>0</v>
      </c>
      <c r="Y42" s="217">
        <f>'Prep Partner Performance'!U48</f>
        <v>0</v>
      </c>
      <c r="Z42" s="217">
        <f>'Prep Partner Performance'!V48</f>
        <v>0</v>
      </c>
      <c r="AA42" s="217">
        <f>'Prep Partner Performance'!W48</f>
        <v>0</v>
      </c>
      <c r="AB42" s="217">
        <f>'Prep Partner Performance'!X48</f>
        <v>0</v>
      </c>
      <c r="AC42" s="217">
        <f>'Prep Partner Performance'!Y48</f>
        <v>0</v>
      </c>
      <c r="AD42" s="217">
        <f>'Prep Partner Performance'!Z48</f>
        <v>0</v>
      </c>
      <c r="AE42" s="217">
        <f>'Prep Partner Performance'!AA48</f>
        <v>0</v>
      </c>
      <c r="AF42" s="217">
        <f>'Prep Partner Performance'!AB48</f>
        <v>0</v>
      </c>
      <c r="AG42" s="217">
        <f>'Prep Partner Performance'!AC48</f>
        <v>0</v>
      </c>
      <c r="AH42" s="217">
        <f>'Prep Partner Performance'!AD48</f>
        <v>0</v>
      </c>
      <c r="AI42" s="217">
        <f>'Prep Partner Performance'!AE48</f>
        <v>0</v>
      </c>
      <c r="AJ42" s="217">
        <f>'Prep Partner Performance'!AF48</f>
        <v>0</v>
      </c>
      <c r="AK42" s="217">
        <f>'Prep Partner Performance'!AG48</f>
        <v>0</v>
      </c>
      <c r="AL42" s="217">
        <f>'Prep Partner Performance'!AH48</f>
        <v>0</v>
      </c>
      <c r="AM42" s="218">
        <f t="shared" si="1"/>
        <v>0</v>
      </c>
      <c r="AN42" s="217" t="str">
        <f>'Prep Partner Performance'!B$3</f>
        <v>PrEP Partner Performance Tool version 2.0.0</v>
      </c>
      <c r="AO42" s="239" t="str">
        <f>'Prep Partner Performance'!AJ48</f>
        <v/>
      </c>
    </row>
    <row r="43" spans="1:41" x14ac:dyDescent="0.45">
      <c r="A43" s="218" t="str">
        <f t="shared" si="2"/>
        <v>202205</v>
      </c>
      <c r="B43" s="219">
        <f>'Prep Partner Performance'!AE$2</f>
        <v>2022</v>
      </c>
      <c r="C43" s="220" t="str">
        <f>'Prep Partner Performance'!Z$2</f>
        <v>05</v>
      </c>
      <c r="D43" s="218">
        <f>'Prep Partner Performance'!G$2</f>
        <v>14943</v>
      </c>
      <c r="E43" s="217" t="str">
        <f>'Prep Partner Performance'!C$2</f>
        <v>Kisima Health Centre</v>
      </c>
      <c r="F43" s="239" t="str">
        <f>'Prep Partner Performance'!B$44</f>
        <v>Number Restarting PrEP</v>
      </c>
      <c r="G43" s="217" t="str">
        <f>'Prep Partner Performance'!C49</f>
        <v>People who Inject Drugs</v>
      </c>
      <c r="H43" s="217" t="str">
        <f>'Prep Partner Performance'!D49</f>
        <v>P01-42</v>
      </c>
      <c r="I43" s="217">
        <f>'Prep Partner Performance'!E49</f>
        <v>0</v>
      </c>
      <c r="J43" s="217">
        <f>'Prep Partner Performance'!F49</f>
        <v>0</v>
      </c>
      <c r="K43" s="217">
        <f>'Prep Partner Performance'!G49</f>
        <v>0</v>
      </c>
      <c r="L43" s="217">
        <f>'Prep Partner Performance'!H49</f>
        <v>0</v>
      </c>
      <c r="M43" s="217">
        <f>'Prep Partner Performance'!I49</f>
        <v>0</v>
      </c>
      <c r="N43" s="217">
        <f>'Prep Partner Performance'!J49</f>
        <v>0</v>
      </c>
      <c r="O43" s="217">
        <f>'Prep Partner Performance'!K49</f>
        <v>0</v>
      </c>
      <c r="P43" s="217">
        <f>'Prep Partner Performance'!L49</f>
        <v>0</v>
      </c>
      <c r="Q43" s="217">
        <f>'Prep Partner Performance'!M49</f>
        <v>0</v>
      </c>
      <c r="R43" s="217">
        <f>'Prep Partner Performance'!N49</f>
        <v>0</v>
      </c>
      <c r="S43" s="217">
        <f>'Prep Partner Performance'!O49</f>
        <v>0</v>
      </c>
      <c r="T43" s="217">
        <f>'Prep Partner Performance'!P49</f>
        <v>0</v>
      </c>
      <c r="U43" s="217">
        <f>'Prep Partner Performance'!Q49</f>
        <v>0</v>
      </c>
      <c r="V43" s="217">
        <f>'Prep Partner Performance'!R49</f>
        <v>0</v>
      </c>
      <c r="W43" s="217">
        <f>'Prep Partner Performance'!S49</f>
        <v>0</v>
      </c>
      <c r="X43" s="217">
        <f>'Prep Partner Performance'!T49</f>
        <v>0</v>
      </c>
      <c r="Y43" s="217">
        <f>'Prep Partner Performance'!U49</f>
        <v>0</v>
      </c>
      <c r="Z43" s="217">
        <f>'Prep Partner Performance'!V49</f>
        <v>0</v>
      </c>
      <c r="AA43" s="217">
        <f>'Prep Partner Performance'!W49</f>
        <v>0</v>
      </c>
      <c r="AB43" s="217">
        <f>'Prep Partner Performance'!X49</f>
        <v>0</v>
      </c>
      <c r="AC43" s="217">
        <f>'Prep Partner Performance'!Y49</f>
        <v>0</v>
      </c>
      <c r="AD43" s="217">
        <f>'Prep Partner Performance'!Z49</f>
        <v>0</v>
      </c>
      <c r="AE43" s="217">
        <f>'Prep Partner Performance'!AA49</f>
        <v>0</v>
      </c>
      <c r="AF43" s="217">
        <f>'Prep Partner Performance'!AB49</f>
        <v>0</v>
      </c>
      <c r="AG43" s="217">
        <f>'Prep Partner Performance'!AC49</f>
        <v>0</v>
      </c>
      <c r="AH43" s="217">
        <f>'Prep Partner Performance'!AD49</f>
        <v>0</v>
      </c>
      <c r="AI43" s="217">
        <f>'Prep Partner Performance'!AE49</f>
        <v>0</v>
      </c>
      <c r="AJ43" s="217">
        <f>'Prep Partner Performance'!AF49</f>
        <v>0</v>
      </c>
      <c r="AK43" s="217">
        <f>'Prep Partner Performance'!AG49</f>
        <v>0</v>
      </c>
      <c r="AL43" s="217">
        <f>'Prep Partner Performance'!AH49</f>
        <v>0</v>
      </c>
      <c r="AM43" s="218">
        <f t="shared" si="1"/>
        <v>0</v>
      </c>
      <c r="AN43" s="217" t="str">
        <f>'Prep Partner Performance'!B$3</f>
        <v>PrEP Partner Performance Tool version 2.0.0</v>
      </c>
      <c r="AO43" s="239" t="str">
        <f>'Prep Partner Performance'!AJ49</f>
        <v/>
      </c>
    </row>
    <row r="44" spans="1:41" x14ac:dyDescent="0.45">
      <c r="A44" s="218" t="str">
        <f t="shared" si="2"/>
        <v>202205</v>
      </c>
      <c r="B44" s="219">
        <f>'Prep Partner Performance'!AE$2</f>
        <v>2022</v>
      </c>
      <c r="C44" s="220" t="str">
        <f>'Prep Partner Performance'!Z$2</f>
        <v>05</v>
      </c>
      <c r="D44" s="218">
        <f>'Prep Partner Performance'!G$2</f>
        <v>14943</v>
      </c>
      <c r="E44" s="217" t="str">
        <f>'Prep Partner Performance'!C$2</f>
        <v>Kisima Health Centre</v>
      </c>
      <c r="F44" s="239" t="str">
        <f>'Prep Partner Performance'!B$44</f>
        <v>Number Restarting PrEP</v>
      </c>
      <c r="G44" s="217" t="str">
        <f>'Prep Partner Performance'!C50</f>
        <v>Other Women</v>
      </c>
      <c r="H44" s="217" t="str">
        <f>'Prep Partner Performance'!D50</f>
        <v>P01-43</v>
      </c>
      <c r="I44" s="217">
        <f>'Prep Partner Performance'!E50</f>
        <v>0</v>
      </c>
      <c r="J44" s="217">
        <f>'Prep Partner Performance'!F50</f>
        <v>0</v>
      </c>
      <c r="K44" s="217">
        <f>'Prep Partner Performance'!G50</f>
        <v>0</v>
      </c>
      <c r="L44" s="217">
        <f>'Prep Partner Performance'!H50</f>
        <v>0</v>
      </c>
      <c r="M44" s="217">
        <f>'Prep Partner Performance'!I50</f>
        <v>0</v>
      </c>
      <c r="N44" s="217">
        <f>'Prep Partner Performance'!J50</f>
        <v>0</v>
      </c>
      <c r="O44" s="217">
        <f>'Prep Partner Performance'!K50</f>
        <v>0</v>
      </c>
      <c r="P44" s="217">
        <f>'Prep Partner Performance'!L50</f>
        <v>0</v>
      </c>
      <c r="Q44" s="217">
        <f>'Prep Partner Performance'!M50</f>
        <v>0</v>
      </c>
      <c r="R44" s="217">
        <f>'Prep Partner Performance'!N50</f>
        <v>0</v>
      </c>
      <c r="S44" s="217">
        <f>'Prep Partner Performance'!O50</f>
        <v>0</v>
      </c>
      <c r="T44" s="217">
        <f>'Prep Partner Performance'!P50</f>
        <v>0</v>
      </c>
      <c r="U44" s="217">
        <f>'Prep Partner Performance'!Q50</f>
        <v>0</v>
      </c>
      <c r="V44" s="217">
        <f>'Prep Partner Performance'!R50</f>
        <v>0</v>
      </c>
      <c r="W44" s="217">
        <f>'Prep Partner Performance'!S50</f>
        <v>0</v>
      </c>
      <c r="X44" s="217">
        <f>'Prep Partner Performance'!T50</f>
        <v>0</v>
      </c>
      <c r="Y44" s="217">
        <f>'Prep Partner Performance'!U50</f>
        <v>0</v>
      </c>
      <c r="Z44" s="217">
        <f>'Prep Partner Performance'!V50</f>
        <v>0</v>
      </c>
      <c r="AA44" s="217">
        <f>'Prep Partner Performance'!W50</f>
        <v>0</v>
      </c>
      <c r="AB44" s="217">
        <f>'Prep Partner Performance'!X50</f>
        <v>0</v>
      </c>
      <c r="AC44" s="217">
        <f>'Prep Partner Performance'!Y50</f>
        <v>0</v>
      </c>
      <c r="AD44" s="217">
        <f>'Prep Partner Performance'!Z50</f>
        <v>0</v>
      </c>
      <c r="AE44" s="217">
        <f>'Prep Partner Performance'!AA50</f>
        <v>0</v>
      </c>
      <c r="AF44" s="217">
        <f>'Prep Partner Performance'!AB50</f>
        <v>0</v>
      </c>
      <c r="AG44" s="217">
        <f>'Prep Partner Performance'!AC50</f>
        <v>0</v>
      </c>
      <c r="AH44" s="217">
        <f>'Prep Partner Performance'!AD50</f>
        <v>0</v>
      </c>
      <c r="AI44" s="217">
        <f>'Prep Partner Performance'!AE50</f>
        <v>0</v>
      </c>
      <c r="AJ44" s="217">
        <f>'Prep Partner Performance'!AF50</f>
        <v>0</v>
      </c>
      <c r="AK44" s="217">
        <f>'Prep Partner Performance'!AG50</f>
        <v>0</v>
      </c>
      <c r="AL44" s="217">
        <f>'Prep Partner Performance'!AH50</f>
        <v>0</v>
      </c>
      <c r="AM44" s="218">
        <f t="shared" si="1"/>
        <v>0</v>
      </c>
      <c r="AN44" s="217" t="str">
        <f>'Prep Partner Performance'!B$3</f>
        <v>PrEP Partner Performance Tool version 2.0.0</v>
      </c>
      <c r="AO44" s="239" t="str">
        <f>'Prep Partner Performance'!AJ50</f>
        <v/>
      </c>
    </row>
    <row r="45" spans="1:41" x14ac:dyDescent="0.45">
      <c r="A45" s="218" t="str">
        <f t="shared" si="2"/>
        <v>202205</v>
      </c>
      <c r="B45" s="219">
        <f>'Prep Partner Performance'!AE$2</f>
        <v>2022</v>
      </c>
      <c r="C45" s="220" t="str">
        <f>'Prep Partner Performance'!Z$2</f>
        <v>05</v>
      </c>
      <c r="D45" s="218">
        <f>'Prep Partner Performance'!G$2</f>
        <v>14943</v>
      </c>
      <c r="E45" s="217" t="str">
        <f>'Prep Partner Performance'!C$2</f>
        <v>Kisima Health Centre</v>
      </c>
      <c r="F45" s="239" t="str">
        <f>'Prep Partner Performance'!B$44</f>
        <v>Number Restarting PrEP</v>
      </c>
      <c r="G45" s="217" t="str">
        <f>'Prep Partner Performance'!C51</f>
        <v>Serodiscordant Couple</v>
      </c>
      <c r="H45" s="217" t="str">
        <f>'Prep Partner Performance'!D51</f>
        <v>P01-44</v>
      </c>
      <c r="I45" s="217">
        <f>'Prep Partner Performance'!E51</f>
        <v>0</v>
      </c>
      <c r="J45" s="217">
        <f>'Prep Partner Performance'!F51</f>
        <v>0</v>
      </c>
      <c r="K45" s="217">
        <f>'Prep Partner Performance'!G51</f>
        <v>0</v>
      </c>
      <c r="L45" s="217">
        <f>'Prep Partner Performance'!H51</f>
        <v>0</v>
      </c>
      <c r="M45" s="217">
        <f>'Prep Partner Performance'!I51</f>
        <v>0</v>
      </c>
      <c r="N45" s="217">
        <f>'Prep Partner Performance'!J51</f>
        <v>0</v>
      </c>
      <c r="O45" s="217">
        <f>'Prep Partner Performance'!K51</f>
        <v>0</v>
      </c>
      <c r="P45" s="217">
        <f>'Prep Partner Performance'!L51</f>
        <v>0</v>
      </c>
      <c r="Q45" s="217">
        <f>'Prep Partner Performance'!M51</f>
        <v>0</v>
      </c>
      <c r="R45" s="217">
        <f>'Prep Partner Performance'!N51</f>
        <v>0</v>
      </c>
      <c r="S45" s="217">
        <f>'Prep Partner Performance'!O51</f>
        <v>0</v>
      </c>
      <c r="T45" s="217">
        <f>'Prep Partner Performance'!P51</f>
        <v>0</v>
      </c>
      <c r="U45" s="217">
        <f>'Prep Partner Performance'!Q51</f>
        <v>0</v>
      </c>
      <c r="V45" s="217">
        <f>'Prep Partner Performance'!R51</f>
        <v>0</v>
      </c>
      <c r="W45" s="217">
        <f>'Prep Partner Performance'!S51</f>
        <v>0</v>
      </c>
      <c r="X45" s="217">
        <f>'Prep Partner Performance'!T51</f>
        <v>0</v>
      </c>
      <c r="Y45" s="217">
        <f>'Prep Partner Performance'!U51</f>
        <v>0</v>
      </c>
      <c r="Z45" s="217">
        <f>'Prep Partner Performance'!V51</f>
        <v>0</v>
      </c>
      <c r="AA45" s="217">
        <f>'Prep Partner Performance'!W51</f>
        <v>0</v>
      </c>
      <c r="AB45" s="217">
        <f>'Prep Partner Performance'!X51</f>
        <v>0</v>
      </c>
      <c r="AC45" s="217">
        <f>'Prep Partner Performance'!Y51</f>
        <v>0</v>
      </c>
      <c r="AD45" s="217">
        <f>'Prep Partner Performance'!Z51</f>
        <v>0</v>
      </c>
      <c r="AE45" s="217">
        <f>'Prep Partner Performance'!AA51</f>
        <v>0</v>
      </c>
      <c r="AF45" s="217">
        <f>'Prep Partner Performance'!AB51</f>
        <v>0</v>
      </c>
      <c r="AG45" s="217">
        <f>'Prep Partner Performance'!AC51</f>
        <v>0</v>
      </c>
      <c r="AH45" s="217">
        <f>'Prep Partner Performance'!AD51</f>
        <v>0</v>
      </c>
      <c r="AI45" s="217">
        <f>'Prep Partner Performance'!AE51</f>
        <v>0</v>
      </c>
      <c r="AJ45" s="217">
        <f>'Prep Partner Performance'!AF51</f>
        <v>0</v>
      </c>
      <c r="AK45" s="217">
        <f>'Prep Partner Performance'!AG51</f>
        <v>0</v>
      </c>
      <c r="AL45" s="217">
        <f>'Prep Partner Performance'!AH51</f>
        <v>0</v>
      </c>
      <c r="AM45" s="218">
        <f t="shared" si="1"/>
        <v>0</v>
      </c>
      <c r="AN45" s="217" t="str">
        <f>'Prep Partner Performance'!B$3</f>
        <v>PrEP Partner Performance Tool version 2.0.0</v>
      </c>
      <c r="AO45" s="239" t="str">
        <f>'Prep Partner Performance'!AJ51</f>
        <v/>
      </c>
    </row>
    <row r="46" spans="1:41" x14ac:dyDescent="0.45">
      <c r="A46" s="218" t="str">
        <f t="shared" si="2"/>
        <v>202205</v>
      </c>
      <c r="B46" s="219">
        <f>'Prep Partner Performance'!AE$2</f>
        <v>2022</v>
      </c>
      <c r="C46" s="220" t="str">
        <f>'Prep Partner Performance'!Z$2</f>
        <v>05</v>
      </c>
      <c r="D46" s="218">
        <f>'Prep Partner Performance'!G$2</f>
        <v>14943</v>
      </c>
      <c r="E46" s="217" t="str">
        <f>'Prep Partner Performance'!C$2</f>
        <v>Kisima Health Centre</v>
      </c>
      <c r="F46" s="239" t="str">
        <f>'Prep Partner Performance'!B$44</f>
        <v>Number Restarting PrEP</v>
      </c>
      <c r="G46" s="217" t="str">
        <f>'Prep Partner Performance'!C52</f>
        <v>Pregnant and Breast Feeding Women</v>
      </c>
      <c r="H46" s="217" t="str">
        <f>'Prep Partner Performance'!D52</f>
        <v>P01-45</v>
      </c>
      <c r="I46" s="217">
        <f>'Prep Partner Performance'!E52</f>
        <v>0</v>
      </c>
      <c r="J46" s="217">
        <f>'Prep Partner Performance'!F52</f>
        <v>0</v>
      </c>
      <c r="K46" s="217">
        <f>'Prep Partner Performance'!G52</f>
        <v>0</v>
      </c>
      <c r="L46" s="217">
        <f>'Prep Partner Performance'!H52</f>
        <v>0</v>
      </c>
      <c r="M46" s="217">
        <f>'Prep Partner Performance'!I52</f>
        <v>0</v>
      </c>
      <c r="N46" s="217">
        <f>'Prep Partner Performance'!J52</f>
        <v>0</v>
      </c>
      <c r="O46" s="217">
        <f>'Prep Partner Performance'!K52</f>
        <v>0</v>
      </c>
      <c r="P46" s="217">
        <f>'Prep Partner Performance'!L52</f>
        <v>0</v>
      </c>
      <c r="Q46" s="217">
        <f>'Prep Partner Performance'!M52</f>
        <v>0</v>
      </c>
      <c r="R46" s="217">
        <f>'Prep Partner Performance'!N52</f>
        <v>0</v>
      </c>
      <c r="S46" s="217">
        <f>'Prep Partner Performance'!O52</f>
        <v>0</v>
      </c>
      <c r="T46" s="217">
        <f>'Prep Partner Performance'!P52</f>
        <v>0</v>
      </c>
      <c r="U46" s="217">
        <f>'Prep Partner Performance'!Q52</f>
        <v>0</v>
      </c>
      <c r="V46" s="217">
        <f>'Prep Partner Performance'!R52</f>
        <v>0</v>
      </c>
      <c r="W46" s="217">
        <f>'Prep Partner Performance'!S52</f>
        <v>0</v>
      </c>
      <c r="X46" s="217">
        <f>'Prep Partner Performance'!T52</f>
        <v>0</v>
      </c>
      <c r="Y46" s="217">
        <f>'Prep Partner Performance'!U52</f>
        <v>0</v>
      </c>
      <c r="Z46" s="217">
        <f>'Prep Partner Performance'!V52</f>
        <v>0</v>
      </c>
      <c r="AA46" s="217">
        <f>'Prep Partner Performance'!W52</f>
        <v>0</v>
      </c>
      <c r="AB46" s="217">
        <f>'Prep Partner Performance'!X52</f>
        <v>0</v>
      </c>
      <c r="AC46" s="217">
        <f>'Prep Partner Performance'!Y52</f>
        <v>0</v>
      </c>
      <c r="AD46" s="217">
        <f>'Prep Partner Performance'!Z52</f>
        <v>0</v>
      </c>
      <c r="AE46" s="217">
        <f>'Prep Partner Performance'!AA52</f>
        <v>0</v>
      </c>
      <c r="AF46" s="217">
        <f>'Prep Partner Performance'!AB52</f>
        <v>0</v>
      </c>
      <c r="AG46" s="217">
        <f>'Prep Partner Performance'!AC52</f>
        <v>0</v>
      </c>
      <c r="AH46" s="217">
        <f>'Prep Partner Performance'!AD52</f>
        <v>0</v>
      </c>
      <c r="AI46" s="217">
        <f>'Prep Partner Performance'!AE52</f>
        <v>0</v>
      </c>
      <c r="AJ46" s="217">
        <f>'Prep Partner Performance'!AF52</f>
        <v>0</v>
      </c>
      <c r="AK46" s="217">
        <f>'Prep Partner Performance'!AG52</f>
        <v>0</v>
      </c>
      <c r="AL46" s="217">
        <f>'Prep Partner Performance'!AH52</f>
        <v>0</v>
      </c>
      <c r="AM46" s="218">
        <f t="shared" si="1"/>
        <v>0</v>
      </c>
      <c r="AN46" s="217" t="str">
        <f>'Prep Partner Performance'!B$3</f>
        <v>PrEP Partner Performance Tool version 2.0.0</v>
      </c>
      <c r="AO46" s="239" t="str">
        <f>'Prep Partner Performance'!AJ52</f>
        <v/>
      </c>
    </row>
    <row r="47" spans="1:41" x14ac:dyDescent="0.45">
      <c r="A47" s="218" t="str">
        <f t="shared" si="2"/>
        <v>202205</v>
      </c>
      <c r="B47" s="219">
        <f>'Prep Partner Performance'!AE$2</f>
        <v>2022</v>
      </c>
      <c r="C47" s="220" t="str">
        <f>'Prep Partner Performance'!Z$2</f>
        <v>05</v>
      </c>
      <c r="D47" s="218">
        <f>'Prep Partner Performance'!G$2</f>
        <v>14943</v>
      </c>
      <c r="E47" s="217" t="str">
        <f>'Prep Partner Performance'!C$2</f>
        <v>Kisima Health Centre</v>
      </c>
      <c r="F47" s="239" t="str">
        <f>'Prep Partner Performance'!B53</f>
        <v>Number of Clients who had a Refill at  Month 1</v>
      </c>
      <c r="G47" s="217" t="str">
        <f>'Prep Partner Performance'!C53</f>
        <v>Transgender</v>
      </c>
      <c r="H47" s="217" t="str">
        <f>'Prep Partner Performance'!D53</f>
        <v>P01-46</v>
      </c>
      <c r="I47" s="217">
        <f>'Prep Partner Performance'!E53</f>
        <v>0</v>
      </c>
      <c r="J47" s="217">
        <f>'Prep Partner Performance'!F53</f>
        <v>0</v>
      </c>
      <c r="K47" s="217">
        <f>'Prep Partner Performance'!G53</f>
        <v>0</v>
      </c>
      <c r="L47" s="217">
        <f>'Prep Partner Performance'!H53</f>
        <v>0</v>
      </c>
      <c r="M47" s="217">
        <f>'Prep Partner Performance'!I53</f>
        <v>0</v>
      </c>
      <c r="N47" s="217">
        <f>'Prep Partner Performance'!J53</f>
        <v>0</v>
      </c>
      <c r="O47" s="217">
        <f>'Prep Partner Performance'!K53</f>
        <v>0</v>
      </c>
      <c r="P47" s="217">
        <f>'Prep Partner Performance'!L53</f>
        <v>0</v>
      </c>
      <c r="Q47" s="217">
        <f>'Prep Partner Performance'!M53</f>
        <v>0</v>
      </c>
      <c r="R47" s="217">
        <f>'Prep Partner Performance'!N53</f>
        <v>0</v>
      </c>
      <c r="S47" s="217">
        <f>'Prep Partner Performance'!O53</f>
        <v>0</v>
      </c>
      <c r="T47" s="217">
        <f>'Prep Partner Performance'!P53</f>
        <v>0</v>
      </c>
      <c r="U47" s="217">
        <f>'Prep Partner Performance'!Q53</f>
        <v>0</v>
      </c>
      <c r="V47" s="217">
        <f>'Prep Partner Performance'!R53</f>
        <v>0</v>
      </c>
      <c r="W47" s="217">
        <f>'Prep Partner Performance'!S53</f>
        <v>0</v>
      </c>
      <c r="X47" s="217">
        <f>'Prep Partner Performance'!T53</f>
        <v>0</v>
      </c>
      <c r="Y47" s="217">
        <f>'Prep Partner Performance'!U53</f>
        <v>0</v>
      </c>
      <c r="Z47" s="217">
        <f>'Prep Partner Performance'!V53</f>
        <v>0</v>
      </c>
      <c r="AA47" s="217">
        <f>'Prep Partner Performance'!W53</f>
        <v>0</v>
      </c>
      <c r="AB47" s="217">
        <f>'Prep Partner Performance'!X53</f>
        <v>0</v>
      </c>
      <c r="AC47" s="217">
        <f>'Prep Partner Performance'!Y53</f>
        <v>0</v>
      </c>
      <c r="AD47" s="217">
        <f>'Prep Partner Performance'!Z53</f>
        <v>0</v>
      </c>
      <c r="AE47" s="217">
        <f>'Prep Partner Performance'!AA53</f>
        <v>0</v>
      </c>
      <c r="AF47" s="217">
        <f>'Prep Partner Performance'!AB53</f>
        <v>0</v>
      </c>
      <c r="AG47" s="217">
        <f>'Prep Partner Performance'!AC53</f>
        <v>0</v>
      </c>
      <c r="AH47" s="217">
        <f>'Prep Partner Performance'!AD53</f>
        <v>0</v>
      </c>
      <c r="AI47" s="217">
        <f>'Prep Partner Performance'!AE53</f>
        <v>0</v>
      </c>
      <c r="AJ47" s="217">
        <f>'Prep Partner Performance'!AF53</f>
        <v>0</v>
      </c>
      <c r="AK47" s="217">
        <f>'Prep Partner Performance'!AG53</f>
        <v>0</v>
      </c>
      <c r="AL47" s="217">
        <f>'Prep Partner Performance'!AH53</f>
        <v>0</v>
      </c>
      <c r="AM47" s="218">
        <f t="shared" si="1"/>
        <v>0</v>
      </c>
      <c r="AN47" s="217" t="str">
        <f>'Prep Partner Performance'!B$3</f>
        <v>PrEP Partner Performance Tool version 2.0.0</v>
      </c>
      <c r="AO47" s="239" t="str">
        <f>'Prep Partner Performance'!AJ53</f>
        <v/>
      </c>
    </row>
    <row r="48" spans="1:41" x14ac:dyDescent="0.45">
      <c r="A48" s="218" t="str">
        <f t="shared" si="2"/>
        <v>202205</v>
      </c>
      <c r="B48" s="219">
        <f>'Prep Partner Performance'!AE$2</f>
        <v>2022</v>
      </c>
      <c r="C48" s="220" t="str">
        <f>'Prep Partner Performance'!Z$2</f>
        <v>05</v>
      </c>
      <c r="D48" s="218">
        <f>'Prep Partner Performance'!G$2</f>
        <v>14943</v>
      </c>
      <c r="E48" s="217" t="str">
        <f>'Prep Partner Performance'!C$2</f>
        <v>Kisima Health Centre</v>
      </c>
      <c r="F48" s="239" t="str">
        <f>'Prep Partner Performance'!B$53</f>
        <v>Number of Clients who had a Refill at  Month 1</v>
      </c>
      <c r="G48" s="217" t="str">
        <f>'Prep Partner Performance'!C54</f>
        <v>Adolescent Girls and Young Women</v>
      </c>
      <c r="H48" s="217" t="str">
        <f>'Prep Partner Performance'!D54</f>
        <v>P01-47</v>
      </c>
      <c r="I48" s="217">
        <f>'Prep Partner Performance'!E54</f>
        <v>0</v>
      </c>
      <c r="J48" s="217">
        <f>'Prep Partner Performance'!F54</f>
        <v>0</v>
      </c>
      <c r="K48" s="217">
        <f>'Prep Partner Performance'!G54</f>
        <v>0</v>
      </c>
      <c r="L48" s="217">
        <f>'Prep Partner Performance'!H54</f>
        <v>0</v>
      </c>
      <c r="M48" s="217">
        <f>'Prep Partner Performance'!I54</f>
        <v>0</v>
      </c>
      <c r="N48" s="217">
        <f>'Prep Partner Performance'!J54</f>
        <v>0</v>
      </c>
      <c r="O48" s="217">
        <f>'Prep Partner Performance'!K54</f>
        <v>0</v>
      </c>
      <c r="P48" s="217">
        <f>'Prep Partner Performance'!L54</f>
        <v>0</v>
      </c>
      <c r="Q48" s="217">
        <f>'Prep Partner Performance'!M54</f>
        <v>0</v>
      </c>
      <c r="R48" s="217">
        <f>'Prep Partner Performance'!N54</f>
        <v>0</v>
      </c>
      <c r="S48" s="217">
        <f>'Prep Partner Performance'!O54</f>
        <v>0</v>
      </c>
      <c r="T48" s="217">
        <f>'Prep Partner Performance'!P54</f>
        <v>0</v>
      </c>
      <c r="U48" s="217">
        <f>'Prep Partner Performance'!Q54</f>
        <v>0</v>
      </c>
      <c r="V48" s="217">
        <f>'Prep Partner Performance'!R54</f>
        <v>0</v>
      </c>
      <c r="W48" s="217">
        <f>'Prep Partner Performance'!S54</f>
        <v>0</v>
      </c>
      <c r="X48" s="217">
        <f>'Prep Partner Performance'!T54</f>
        <v>0</v>
      </c>
      <c r="Y48" s="217">
        <f>'Prep Partner Performance'!U54</f>
        <v>0</v>
      </c>
      <c r="Z48" s="217">
        <f>'Prep Partner Performance'!V54</f>
        <v>0</v>
      </c>
      <c r="AA48" s="217">
        <f>'Prep Partner Performance'!W54</f>
        <v>0</v>
      </c>
      <c r="AB48" s="217">
        <f>'Prep Partner Performance'!X54</f>
        <v>0</v>
      </c>
      <c r="AC48" s="217">
        <f>'Prep Partner Performance'!Y54</f>
        <v>0</v>
      </c>
      <c r="AD48" s="217">
        <f>'Prep Partner Performance'!Z54</f>
        <v>0</v>
      </c>
      <c r="AE48" s="217">
        <f>'Prep Partner Performance'!AA54</f>
        <v>0</v>
      </c>
      <c r="AF48" s="217">
        <f>'Prep Partner Performance'!AB54</f>
        <v>0</v>
      </c>
      <c r="AG48" s="217">
        <f>'Prep Partner Performance'!AC54</f>
        <v>0</v>
      </c>
      <c r="AH48" s="217">
        <f>'Prep Partner Performance'!AD54</f>
        <v>0</v>
      </c>
      <c r="AI48" s="217">
        <f>'Prep Partner Performance'!AE54</f>
        <v>0</v>
      </c>
      <c r="AJ48" s="217">
        <f>'Prep Partner Performance'!AF54</f>
        <v>0</v>
      </c>
      <c r="AK48" s="217">
        <f>'Prep Partner Performance'!AG54</f>
        <v>0</v>
      </c>
      <c r="AL48" s="217">
        <f>'Prep Partner Performance'!AH54</f>
        <v>0</v>
      </c>
      <c r="AM48" s="218">
        <f t="shared" si="1"/>
        <v>0</v>
      </c>
      <c r="AN48" s="217" t="str">
        <f>'Prep Partner Performance'!B$3</f>
        <v>PrEP Partner Performance Tool version 2.0.0</v>
      </c>
      <c r="AO48" s="239" t="str">
        <f>'Prep Partner Performance'!AJ54</f>
        <v/>
      </c>
    </row>
    <row r="49" spans="1:41" x14ac:dyDescent="0.45">
      <c r="A49" s="218" t="str">
        <f t="shared" si="2"/>
        <v>202205</v>
      </c>
      <c r="B49" s="219">
        <f>'Prep Partner Performance'!AE$2</f>
        <v>2022</v>
      </c>
      <c r="C49" s="220" t="str">
        <f>'Prep Partner Performance'!Z$2</f>
        <v>05</v>
      </c>
      <c r="D49" s="218">
        <f>'Prep Partner Performance'!G$2</f>
        <v>14943</v>
      </c>
      <c r="E49" s="217" t="str">
        <f>'Prep Partner Performance'!C$2</f>
        <v>Kisima Health Centre</v>
      </c>
      <c r="F49" s="239" t="str">
        <f>'Prep Partner Performance'!B$53</f>
        <v>Number of Clients who had a Refill at  Month 1</v>
      </c>
      <c r="G49" s="217" t="str">
        <f>'Prep Partner Performance'!C55</f>
        <v>Men who have Sex With Men</v>
      </c>
      <c r="H49" s="217" t="str">
        <f>'Prep Partner Performance'!D55</f>
        <v>P01-48</v>
      </c>
      <c r="I49" s="217">
        <f>'Prep Partner Performance'!E55</f>
        <v>0</v>
      </c>
      <c r="J49" s="217">
        <f>'Prep Partner Performance'!F55</f>
        <v>0</v>
      </c>
      <c r="K49" s="217">
        <f>'Prep Partner Performance'!G55</f>
        <v>0</v>
      </c>
      <c r="L49" s="217">
        <f>'Prep Partner Performance'!H55</f>
        <v>0</v>
      </c>
      <c r="M49" s="217">
        <f>'Prep Partner Performance'!I55</f>
        <v>0</v>
      </c>
      <c r="N49" s="217">
        <f>'Prep Partner Performance'!J55</f>
        <v>0</v>
      </c>
      <c r="O49" s="217">
        <f>'Prep Partner Performance'!K55</f>
        <v>0</v>
      </c>
      <c r="P49" s="217">
        <f>'Prep Partner Performance'!L55</f>
        <v>0</v>
      </c>
      <c r="Q49" s="217">
        <f>'Prep Partner Performance'!M55</f>
        <v>0</v>
      </c>
      <c r="R49" s="217">
        <f>'Prep Partner Performance'!N55</f>
        <v>0</v>
      </c>
      <c r="S49" s="217">
        <f>'Prep Partner Performance'!O55</f>
        <v>0</v>
      </c>
      <c r="T49" s="217">
        <f>'Prep Partner Performance'!P55</f>
        <v>0</v>
      </c>
      <c r="U49" s="217">
        <f>'Prep Partner Performance'!Q55</f>
        <v>0</v>
      </c>
      <c r="V49" s="217">
        <f>'Prep Partner Performance'!R55</f>
        <v>0</v>
      </c>
      <c r="W49" s="217">
        <f>'Prep Partner Performance'!S55</f>
        <v>0</v>
      </c>
      <c r="X49" s="217">
        <f>'Prep Partner Performance'!T55</f>
        <v>0</v>
      </c>
      <c r="Y49" s="217">
        <f>'Prep Partner Performance'!U55</f>
        <v>0</v>
      </c>
      <c r="Z49" s="217">
        <f>'Prep Partner Performance'!V55</f>
        <v>0</v>
      </c>
      <c r="AA49" s="217">
        <f>'Prep Partner Performance'!W55</f>
        <v>0</v>
      </c>
      <c r="AB49" s="217">
        <f>'Prep Partner Performance'!X55</f>
        <v>0</v>
      </c>
      <c r="AC49" s="217">
        <f>'Prep Partner Performance'!Y55</f>
        <v>0</v>
      </c>
      <c r="AD49" s="217">
        <f>'Prep Partner Performance'!Z55</f>
        <v>0</v>
      </c>
      <c r="AE49" s="217">
        <f>'Prep Partner Performance'!AA55</f>
        <v>0</v>
      </c>
      <c r="AF49" s="217">
        <f>'Prep Partner Performance'!AB55</f>
        <v>0</v>
      </c>
      <c r="AG49" s="217">
        <f>'Prep Partner Performance'!AC55</f>
        <v>0</v>
      </c>
      <c r="AH49" s="217">
        <f>'Prep Partner Performance'!AD55</f>
        <v>0</v>
      </c>
      <c r="AI49" s="217">
        <f>'Prep Partner Performance'!AE55</f>
        <v>0</v>
      </c>
      <c r="AJ49" s="217">
        <f>'Prep Partner Performance'!AF55</f>
        <v>0</v>
      </c>
      <c r="AK49" s="217">
        <f>'Prep Partner Performance'!AG55</f>
        <v>0</v>
      </c>
      <c r="AL49" s="217">
        <f>'Prep Partner Performance'!AH55</f>
        <v>0</v>
      </c>
      <c r="AM49" s="218">
        <f t="shared" si="1"/>
        <v>0</v>
      </c>
      <c r="AN49" s="217" t="str">
        <f>'Prep Partner Performance'!B$3</f>
        <v>PrEP Partner Performance Tool version 2.0.0</v>
      </c>
      <c r="AO49" s="239" t="str">
        <f>'Prep Partner Performance'!AJ55</f>
        <v/>
      </c>
    </row>
    <row r="50" spans="1:41" x14ac:dyDescent="0.45">
      <c r="A50" s="218" t="str">
        <f t="shared" si="2"/>
        <v>202205</v>
      </c>
      <c r="B50" s="219">
        <f>'Prep Partner Performance'!AE$2</f>
        <v>2022</v>
      </c>
      <c r="C50" s="220" t="str">
        <f>'Prep Partner Performance'!Z$2</f>
        <v>05</v>
      </c>
      <c r="D50" s="218">
        <f>'Prep Partner Performance'!G$2</f>
        <v>14943</v>
      </c>
      <c r="E50" s="217" t="str">
        <f>'Prep Partner Performance'!C$2</f>
        <v>Kisima Health Centre</v>
      </c>
      <c r="F50" s="239" t="str">
        <f>'Prep Partner Performance'!B$53</f>
        <v>Number of Clients who had a Refill at  Month 1</v>
      </c>
      <c r="G50" s="217" t="str">
        <f>'Prep Partner Performance'!C56</f>
        <v>Men at high risk</v>
      </c>
      <c r="H50" s="217" t="str">
        <f>'Prep Partner Performance'!D56</f>
        <v>P01-49</v>
      </c>
      <c r="I50" s="217">
        <f>'Prep Partner Performance'!E56</f>
        <v>0</v>
      </c>
      <c r="J50" s="217">
        <f>'Prep Partner Performance'!F56</f>
        <v>0</v>
      </c>
      <c r="K50" s="217">
        <f>'Prep Partner Performance'!G56</f>
        <v>0</v>
      </c>
      <c r="L50" s="217">
        <f>'Prep Partner Performance'!H56</f>
        <v>0</v>
      </c>
      <c r="M50" s="217">
        <f>'Prep Partner Performance'!I56</f>
        <v>0</v>
      </c>
      <c r="N50" s="217">
        <f>'Prep Partner Performance'!J56</f>
        <v>0</v>
      </c>
      <c r="O50" s="217">
        <f>'Prep Partner Performance'!K56</f>
        <v>0</v>
      </c>
      <c r="P50" s="217">
        <f>'Prep Partner Performance'!L56</f>
        <v>0</v>
      </c>
      <c r="Q50" s="217">
        <f>'Prep Partner Performance'!M56</f>
        <v>0</v>
      </c>
      <c r="R50" s="217">
        <f>'Prep Partner Performance'!N56</f>
        <v>0</v>
      </c>
      <c r="S50" s="217">
        <f>'Prep Partner Performance'!O56</f>
        <v>0</v>
      </c>
      <c r="T50" s="217">
        <f>'Prep Partner Performance'!P56</f>
        <v>0</v>
      </c>
      <c r="U50" s="217">
        <f>'Prep Partner Performance'!Q56</f>
        <v>0</v>
      </c>
      <c r="V50" s="217">
        <f>'Prep Partner Performance'!R56</f>
        <v>0</v>
      </c>
      <c r="W50" s="217">
        <f>'Prep Partner Performance'!S56</f>
        <v>0</v>
      </c>
      <c r="X50" s="217">
        <f>'Prep Partner Performance'!T56</f>
        <v>0</v>
      </c>
      <c r="Y50" s="217">
        <f>'Prep Partner Performance'!U56</f>
        <v>0</v>
      </c>
      <c r="Z50" s="217">
        <f>'Prep Partner Performance'!V56</f>
        <v>0</v>
      </c>
      <c r="AA50" s="217">
        <f>'Prep Partner Performance'!W56</f>
        <v>0</v>
      </c>
      <c r="AB50" s="217">
        <f>'Prep Partner Performance'!X56</f>
        <v>0</v>
      </c>
      <c r="AC50" s="217">
        <f>'Prep Partner Performance'!Y56</f>
        <v>0</v>
      </c>
      <c r="AD50" s="217">
        <f>'Prep Partner Performance'!Z56</f>
        <v>0</v>
      </c>
      <c r="AE50" s="217">
        <f>'Prep Partner Performance'!AA56</f>
        <v>0</v>
      </c>
      <c r="AF50" s="217">
        <f>'Prep Partner Performance'!AB56</f>
        <v>0</v>
      </c>
      <c r="AG50" s="217">
        <f>'Prep Partner Performance'!AC56</f>
        <v>0</v>
      </c>
      <c r="AH50" s="217">
        <f>'Prep Partner Performance'!AD56</f>
        <v>0</v>
      </c>
      <c r="AI50" s="217">
        <f>'Prep Partner Performance'!AE56</f>
        <v>0</v>
      </c>
      <c r="AJ50" s="217">
        <f>'Prep Partner Performance'!AF56</f>
        <v>0</v>
      </c>
      <c r="AK50" s="217">
        <f>'Prep Partner Performance'!AG56</f>
        <v>0</v>
      </c>
      <c r="AL50" s="217">
        <f>'Prep Partner Performance'!AH56</f>
        <v>0</v>
      </c>
      <c r="AM50" s="218">
        <f t="shared" si="1"/>
        <v>0</v>
      </c>
      <c r="AN50" s="217" t="str">
        <f>'Prep Partner Performance'!B$3</f>
        <v>PrEP Partner Performance Tool version 2.0.0</v>
      </c>
      <c r="AO50" s="239" t="str">
        <f>'Prep Partner Performance'!AJ56</f>
        <v/>
      </c>
    </row>
    <row r="51" spans="1:41" x14ac:dyDescent="0.45">
      <c r="A51" s="218" t="str">
        <f t="shared" si="2"/>
        <v>202205</v>
      </c>
      <c r="B51" s="219">
        <f>'Prep Partner Performance'!AE$2</f>
        <v>2022</v>
      </c>
      <c r="C51" s="220" t="str">
        <f>'Prep Partner Performance'!Z$2</f>
        <v>05</v>
      </c>
      <c r="D51" s="218">
        <f>'Prep Partner Performance'!G$2</f>
        <v>14943</v>
      </c>
      <c r="E51" s="217" t="str">
        <f>'Prep Partner Performance'!C$2</f>
        <v>Kisima Health Centre</v>
      </c>
      <c r="F51" s="239" t="str">
        <f>'Prep Partner Performance'!B$53</f>
        <v>Number of Clients who had a Refill at  Month 1</v>
      </c>
      <c r="G51" s="217" t="str">
        <f>'Prep Partner Performance'!C57</f>
        <v>Female Sex Workers</v>
      </c>
      <c r="H51" s="217" t="str">
        <f>'Prep Partner Performance'!D57</f>
        <v>P01-50</v>
      </c>
      <c r="I51" s="217">
        <f>'Prep Partner Performance'!E57</f>
        <v>0</v>
      </c>
      <c r="J51" s="217">
        <f>'Prep Partner Performance'!F57</f>
        <v>0</v>
      </c>
      <c r="K51" s="217">
        <f>'Prep Partner Performance'!G57</f>
        <v>0</v>
      </c>
      <c r="L51" s="217">
        <f>'Prep Partner Performance'!H57</f>
        <v>0</v>
      </c>
      <c r="M51" s="217">
        <f>'Prep Partner Performance'!I57</f>
        <v>0</v>
      </c>
      <c r="N51" s="217">
        <f>'Prep Partner Performance'!J57</f>
        <v>0</v>
      </c>
      <c r="O51" s="217">
        <f>'Prep Partner Performance'!K57</f>
        <v>0</v>
      </c>
      <c r="P51" s="217">
        <f>'Prep Partner Performance'!L57</f>
        <v>0</v>
      </c>
      <c r="Q51" s="217">
        <f>'Prep Partner Performance'!M57</f>
        <v>0</v>
      </c>
      <c r="R51" s="217">
        <f>'Prep Partner Performance'!N57</f>
        <v>0</v>
      </c>
      <c r="S51" s="217">
        <f>'Prep Partner Performance'!O57</f>
        <v>0</v>
      </c>
      <c r="T51" s="217">
        <f>'Prep Partner Performance'!P57</f>
        <v>0</v>
      </c>
      <c r="U51" s="217">
        <f>'Prep Partner Performance'!Q57</f>
        <v>0</v>
      </c>
      <c r="V51" s="217">
        <f>'Prep Partner Performance'!R57</f>
        <v>0</v>
      </c>
      <c r="W51" s="217">
        <f>'Prep Partner Performance'!S57</f>
        <v>0</v>
      </c>
      <c r="X51" s="217">
        <f>'Prep Partner Performance'!T57</f>
        <v>0</v>
      </c>
      <c r="Y51" s="217">
        <f>'Prep Partner Performance'!U57</f>
        <v>0</v>
      </c>
      <c r="Z51" s="217">
        <f>'Prep Partner Performance'!V57</f>
        <v>0</v>
      </c>
      <c r="AA51" s="217">
        <f>'Prep Partner Performance'!W57</f>
        <v>0</v>
      </c>
      <c r="AB51" s="217">
        <f>'Prep Partner Performance'!X57</f>
        <v>0</v>
      </c>
      <c r="AC51" s="217">
        <f>'Prep Partner Performance'!Y57</f>
        <v>0</v>
      </c>
      <c r="AD51" s="217">
        <f>'Prep Partner Performance'!Z57</f>
        <v>0</v>
      </c>
      <c r="AE51" s="217">
        <f>'Prep Partner Performance'!AA57</f>
        <v>0</v>
      </c>
      <c r="AF51" s="217">
        <f>'Prep Partner Performance'!AB57</f>
        <v>0</v>
      </c>
      <c r="AG51" s="217">
        <f>'Prep Partner Performance'!AC57</f>
        <v>0</v>
      </c>
      <c r="AH51" s="217">
        <f>'Prep Partner Performance'!AD57</f>
        <v>0</v>
      </c>
      <c r="AI51" s="217">
        <f>'Prep Partner Performance'!AE57</f>
        <v>0</v>
      </c>
      <c r="AJ51" s="217">
        <f>'Prep Partner Performance'!AF57</f>
        <v>0</v>
      </c>
      <c r="AK51" s="217">
        <f>'Prep Partner Performance'!AG57</f>
        <v>0</v>
      </c>
      <c r="AL51" s="217">
        <f>'Prep Partner Performance'!AH57</f>
        <v>0</v>
      </c>
      <c r="AM51" s="218">
        <f t="shared" si="1"/>
        <v>0</v>
      </c>
      <c r="AN51" s="217" t="str">
        <f>'Prep Partner Performance'!B$3</f>
        <v>PrEP Partner Performance Tool version 2.0.0</v>
      </c>
      <c r="AO51" s="239" t="str">
        <f>'Prep Partner Performance'!AJ57</f>
        <v/>
      </c>
    </row>
    <row r="52" spans="1:41" x14ac:dyDescent="0.45">
      <c r="A52" s="218" t="str">
        <f t="shared" si="2"/>
        <v>202205</v>
      </c>
      <c r="B52" s="219">
        <f>'Prep Partner Performance'!AE$2</f>
        <v>2022</v>
      </c>
      <c r="C52" s="220" t="str">
        <f>'Prep Partner Performance'!Z$2</f>
        <v>05</v>
      </c>
      <c r="D52" s="218">
        <f>'Prep Partner Performance'!G$2</f>
        <v>14943</v>
      </c>
      <c r="E52" s="217" t="str">
        <f>'Prep Partner Performance'!C$2</f>
        <v>Kisima Health Centre</v>
      </c>
      <c r="F52" s="239" t="str">
        <f>'Prep Partner Performance'!B$53</f>
        <v>Number of Clients who had a Refill at  Month 1</v>
      </c>
      <c r="G52" s="217" t="str">
        <f>'Prep Partner Performance'!C58</f>
        <v>People who Inject Drugs</v>
      </c>
      <c r="H52" s="217" t="str">
        <f>'Prep Partner Performance'!D58</f>
        <v>P01-51</v>
      </c>
      <c r="I52" s="217">
        <f>'Prep Partner Performance'!E58</f>
        <v>0</v>
      </c>
      <c r="J52" s="217">
        <f>'Prep Partner Performance'!F58</f>
        <v>0</v>
      </c>
      <c r="K52" s="217">
        <f>'Prep Partner Performance'!G58</f>
        <v>0</v>
      </c>
      <c r="L52" s="217">
        <f>'Prep Partner Performance'!H58</f>
        <v>0</v>
      </c>
      <c r="M52" s="217">
        <f>'Prep Partner Performance'!I58</f>
        <v>0</v>
      </c>
      <c r="N52" s="217">
        <f>'Prep Partner Performance'!J58</f>
        <v>0</v>
      </c>
      <c r="O52" s="217">
        <f>'Prep Partner Performance'!K58</f>
        <v>0</v>
      </c>
      <c r="P52" s="217">
        <f>'Prep Partner Performance'!L58</f>
        <v>0</v>
      </c>
      <c r="Q52" s="217">
        <f>'Prep Partner Performance'!M58</f>
        <v>0</v>
      </c>
      <c r="R52" s="217">
        <f>'Prep Partner Performance'!N58</f>
        <v>0</v>
      </c>
      <c r="S52" s="217">
        <f>'Prep Partner Performance'!O58</f>
        <v>0</v>
      </c>
      <c r="T52" s="217">
        <f>'Prep Partner Performance'!P58</f>
        <v>0</v>
      </c>
      <c r="U52" s="217">
        <f>'Prep Partner Performance'!Q58</f>
        <v>0</v>
      </c>
      <c r="V52" s="217">
        <f>'Prep Partner Performance'!R58</f>
        <v>0</v>
      </c>
      <c r="W52" s="217">
        <f>'Prep Partner Performance'!S58</f>
        <v>0</v>
      </c>
      <c r="X52" s="217">
        <f>'Prep Partner Performance'!T58</f>
        <v>0</v>
      </c>
      <c r="Y52" s="217">
        <f>'Prep Partner Performance'!U58</f>
        <v>0</v>
      </c>
      <c r="Z52" s="217">
        <f>'Prep Partner Performance'!V58</f>
        <v>0</v>
      </c>
      <c r="AA52" s="217">
        <f>'Prep Partner Performance'!W58</f>
        <v>0</v>
      </c>
      <c r="AB52" s="217">
        <f>'Prep Partner Performance'!X58</f>
        <v>0</v>
      </c>
      <c r="AC52" s="217">
        <f>'Prep Partner Performance'!Y58</f>
        <v>0</v>
      </c>
      <c r="AD52" s="217">
        <f>'Prep Partner Performance'!Z58</f>
        <v>0</v>
      </c>
      <c r="AE52" s="217">
        <f>'Prep Partner Performance'!AA58</f>
        <v>0</v>
      </c>
      <c r="AF52" s="217">
        <f>'Prep Partner Performance'!AB58</f>
        <v>0</v>
      </c>
      <c r="AG52" s="217">
        <f>'Prep Partner Performance'!AC58</f>
        <v>0</v>
      </c>
      <c r="AH52" s="217">
        <f>'Prep Partner Performance'!AD58</f>
        <v>0</v>
      </c>
      <c r="AI52" s="217">
        <f>'Prep Partner Performance'!AE58</f>
        <v>0</v>
      </c>
      <c r="AJ52" s="217">
        <f>'Prep Partner Performance'!AF58</f>
        <v>0</v>
      </c>
      <c r="AK52" s="217">
        <f>'Prep Partner Performance'!AG58</f>
        <v>0</v>
      </c>
      <c r="AL52" s="217">
        <f>'Prep Partner Performance'!AH58</f>
        <v>0</v>
      </c>
      <c r="AM52" s="218">
        <f t="shared" si="1"/>
        <v>0</v>
      </c>
      <c r="AN52" s="217" t="str">
        <f>'Prep Partner Performance'!B$3</f>
        <v>PrEP Partner Performance Tool version 2.0.0</v>
      </c>
      <c r="AO52" s="239" t="str">
        <f>'Prep Partner Performance'!AJ58</f>
        <v/>
      </c>
    </row>
    <row r="53" spans="1:41" x14ac:dyDescent="0.45">
      <c r="A53" s="218" t="str">
        <f t="shared" si="2"/>
        <v>202205</v>
      </c>
      <c r="B53" s="219">
        <f>'Prep Partner Performance'!AE$2</f>
        <v>2022</v>
      </c>
      <c r="C53" s="220" t="str">
        <f>'Prep Partner Performance'!Z$2</f>
        <v>05</v>
      </c>
      <c r="D53" s="218">
        <f>'Prep Partner Performance'!G$2</f>
        <v>14943</v>
      </c>
      <c r="E53" s="217" t="str">
        <f>'Prep Partner Performance'!C$2</f>
        <v>Kisima Health Centre</v>
      </c>
      <c r="F53" s="239" t="str">
        <f>'Prep Partner Performance'!B$53</f>
        <v>Number of Clients who had a Refill at  Month 1</v>
      </c>
      <c r="G53" s="217" t="str">
        <f>'Prep Partner Performance'!C59</f>
        <v>Other Women</v>
      </c>
      <c r="H53" s="217" t="str">
        <f>'Prep Partner Performance'!D59</f>
        <v>P01-52</v>
      </c>
      <c r="I53" s="217">
        <f>'Prep Partner Performance'!E59</f>
        <v>0</v>
      </c>
      <c r="J53" s="217">
        <f>'Prep Partner Performance'!F59</f>
        <v>0</v>
      </c>
      <c r="K53" s="217">
        <f>'Prep Partner Performance'!G59</f>
        <v>0</v>
      </c>
      <c r="L53" s="217">
        <f>'Prep Partner Performance'!H59</f>
        <v>0</v>
      </c>
      <c r="M53" s="217">
        <f>'Prep Partner Performance'!I59</f>
        <v>0</v>
      </c>
      <c r="N53" s="217">
        <f>'Prep Partner Performance'!J59</f>
        <v>0</v>
      </c>
      <c r="O53" s="217">
        <f>'Prep Partner Performance'!K59</f>
        <v>0</v>
      </c>
      <c r="P53" s="217">
        <f>'Prep Partner Performance'!L59</f>
        <v>0</v>
      </c>
      <c r="Q53" s="217">
        <f>'Prep Partner Performance'!M59</f>
        <v>0</v>
      </c>
      <c r="R53" s="217">
        <f>'Prep Partner Performance'!N59</f>
        <v>0</v>
      </c>
      <c r="S53" s="217">
        <f>'Prep Partner Performance'!O59</f>
        <v>0</v>
      </c>
      <c r="T53" s="217">
        <f>'Prep Partner Performance'!P59</f>
        <v>0</v>
      </c>
      <c r="U53" s="217">
        <f>'Prep Partner Performance'!Q59</f>
        <v>0</v>
      </c>
      <c r="V53" s="217">
        <f>'Prep Partner Performance'!R59</f>
        <v>0</v>
      </c>
      <c r="W53" s="217">
        <f>'Prep Partner Performance'!S59</f>
        <v>0</v>
      </c>
      <c r="X53" s="217">
        <f>'Prep Partner Performance'!T59</f>
        <v>0</v>
      </c>
      <c r="Y53" s="217">
        <f>'Prep Partner Performance'!U59</f>
        <v>0</v>
      </c>
      <c r="Z53" s="217">
        <f>'Prep Partner Performance'!V59</f>
        <v>0</v>
      </c>
      <c r="AA53" s="217">
        <f>'Prep Partner Performance'!W59</f>
        <v>0</v>
      </c>
      <c r="AB53" s="217">
        <f>'Prep Partner Performance'!X59</f>
        <v>0</v>
      </c>
      <c r="AC53" s="217">
        <f>'Prep Partner Performance'!Y59</f>
        <v>0</v>
      </c>
      <c r="AD53" s="217">
        <f>'Prep Partner Performance'!Z59</f>
        <v>0</v>
      </c>
      <c r="AE53" s="217">
        <f>'Prep Partner Performance'!AA59</f>
        <v>0</v>
      </c>
      <c r="AF53" s="217">
        <f>'Prep Partner Performance'!AB59</f>
        <v>0</v>
      </c>
      <c r="AG53" s="217">
        <f>'Prep Partner Performance'!AC59</f>
        <v>0</v>
      </c>
      <c r="AH53" s="217">
        <f>'Prep Partner Performance'!AD59</f>
        <v>0</v>
      </c>
      <c r="AI53" s="217">
        <f>'Prep Partner Performance'!AE59</f>
        <v>0</v>
      </c>
      <c r="AJ53" s="217">
        <f>'Prep Partner Performance'!AF59</f>
        <v>0</v>
      </c>
      <c r="AK53" s="217">
        <f>'Prep Partner Performance'!AG59</f>
        <v>0</v>
      </c>
      <c r="AL53" s="217">
        <f>'Prep Partner Performance'!AH59</f>
        <v>0</v>
      </c>
      <c r="AM53" s="218">
        <f t="shared" si="1"/>
        <v>0</v>
      </c>
      <c r="AN53" s="217" t="str">
        <f>'Prep Partner Performance'!B$3</f>
        <v>PrEP Partner Performance Tool version 2.0.0</v>
      </c>
      <c r="AO53" s="239" t="str">
        <f>'Prep Partner Performance'!AJ59</f>
        <v/>
      </c>
    </row>
    <row r="54" spans="1:41" x14ac:dyDescent="0.45">
      <c r="A54" s="218" t="str">
        <f t="shared" si="2"/>
        <v>202205</v>
      </c>
      <c r="B54" s="219">
        <f>'Prep Partner Performance'!AE$2</f>
        <v>2022</v>
      </c>
      <c r="C54" s="220" t="str">
        <f>'Prep Partner Performance'!Z$2</f>
        <v>05</v>
      </c>
      <c r="D54" s="218">
        <f>'Prep Partner Performance'!G$2</f>
        <v>14943</v>
      </c>
      <c r="E54" s="217" t="str">
        <f>'Prep Partner Performance'!C$2</f>
        <v>Kisima Health Centre</v>
      </c>
      <c r="F54" s="239" t="str">
        <f>'Prep Partner Performance'!B$53</f>
        <v>Number of Clients who had a Refill at  Month 1</v>
      </c>
      <c r="G54" s="217" t="str">
        <f>'Prep Partner Performance'!C60</f>
        <v>Serodiscordant Couple</v>
      </c>
      <c r="H54" s="217" t="str">
        <f>'Prep Partner Performance'!D60</f>
        <v>P01-53</v>
      </c>
      <c r="I54" s="217">
        <f>'Prep Partner Performance'!E60</f>
        <v>0</v>
      </c>
      <c r="J54" s="217">
        <f>'Prep Partner Performance'!F60</f>
        <v>0</v>
      </c>
      <c r="K54" s="217">
        <f>'Prep Partner Performance'!G60</f>
        <v>0</v>
      </c>
      <c r="L54" s="217">
        <f>'Prep Partner Performance'!H60</f>
        <v>0</v>
      </c>
      <c r="M54" s="217">
        <f>'Prep Partner Performance'!I60</f>
        <v>0</v>
      </c>
      <c r="N54" s="217">
        <f>'Prep Partner Performance'!J60</f>
        <v>0</v>
      </c>
      <c r="O54" s="217">
        <f>'Prep Partner Performance'!K60</f>
        <v>0</v>
      </c>
      <c r="P54" s="217">
        <f>'Prep Partner Performance'!L60</f>
        <v>0</v>
      </c>
      <c r="Q54" s="217">
        <f>'Prep Partner Performance'!M60</f>
        <v>0</v>
      </c>
      <c r="R54" s="217">
        <f>'Prep Partner Performance'!N60</f>
        <v>0</v>
      </c>
      <c r="S54" s="217">
        <f>'Prep Partner Performance'!O60</f>
        <v>0</v>
      </c>
      <c r="T54" s="217">
        <f>'Prep Partner Performance'!P60</f>
        <v>0</v>
      </c>
      <c r="U54" s="217">
        <f>'Prep Partner Performance'!Q60</f>
        <v>0</v>
      </c>
      <c r="V54" s="217">
        <f>'Prep Partner Performance'!R60</f>
        <v>0</v>
      </c>
      <c r="W54" s="217">
        <f>'Prep Partner Performance'!S60</f>
        <v>0</v>
      </c>
      <c r="X54" s="217">
        <f>'Prep Partner Performance'!T60</f>
        <v>0</v>
      </c>
      <c r="Y54" s="217">
        <f>'Prep Partner Performance'!U60</f>
        <v>0</v>
      </c>
      <c r="Z54" s="217">
        <f>'Prep Partner Performance'!V60</f>
        <v>0</v>
      </c>
      <c r="AA54" s="217">
        <f>'Prep Partner Performance'!W60</f>
        <v>0</v>
      </c>
      <c r="AB54" s="217">
        <f>'Prep Partner Performance'!X60</f>
        <v>0</v>
      </c>
      <c r="AC54" s="217">
        <f>'Prep Partner Performance'!Y60</f>
        <v>0</v>
      </c>
      <c r="AD54" s="217">
        <f>'Prep Partner Performance'!Z60</f>
        <v>0</v>
      </c>
      <c r="AE54" s="217">
        <f>'Prep Partner Performance'!AA60</f>
        <v>0</v>
      </c>
      <c r="AF54" s="217">
        <f>'Prep Partner Performance'!AB60</f>
        <v>0</v>
      </c>
      <c r="AG54" s="217">
        <f>'Prep Partner Performance'!AC60</f>
        <v>0</v>
      </c>
      <c r="AH54" s="217">
        <f>'Prep Partner Performance'!AD60</f>
        <v>0</v>
      </c>
      <c r="AI54" s="217">
        <f>'Prep Partner Performance'!AE60</f>
        <v>0</v>
      </c>
      <c r="AJ54" s="217">
        <f>'Prep Partner Performance'!AF60</f>
        <v>0</v>
      </c>
      <c r="AK54" s="217">
        <f>'Prep Partner Performance'!AG60</f>
        <v>0</v>
      </c>
      <c r="AL54" s="217">
        <f>'Prep Partner Performance'!AH60</f>
        <v>0</v>
      </c>
      <c r="AM54" s="218">
        <f t="shared" si="1"/>
        <v>0</v>
      </c>
      <c r="AN54" s="217" t="str">
        <f>'Prep Partner Performance'!B$3</f>
        <v>PrEP Partner Performance Tool version 2.0.0</v>
      </c>
      <c r="AO54" s="239" t="str">
        <f>'Prep Partner Performance'!AJ60</f>
        <v/>
      </c>
    </row>
    <row r="55" spans="1:41" x14ac:dyDescent="0.45">
      <c r="A55" s="218" t="str">
        <f t="shared" si="2"/>
        <v>202205</v>
      </c>
      <c r="B55" s="219">
        <f>'Prep Partner Performance'!AE$2</f>
        <v>2022</v>
      </c>
      <c r="C55" s="220" t="str">
        <f>'Prep Partner Performance'!Z$2</f>
        <v>05</v>
      </c>
      <c r="D55" s="218">
        <f>'Prep Partner Performance'!G$2</f>
        <v>14943</v>
      </c>
      <c r="E55" s="217" t="str">
        <f>'Prep Partner Performance'!C$2</f>
        <v>Kisima Health Centre</v>
      </c>
      <c r="F55" s="239" t="str">
        <f>'Prep Partner Performance'!B$53</f>
        <v>Number of Clients who had a Refill at  Month 1</v>
      </c>
      <c r="G55" s="217" t="str">
        <f>'Prep Partner Performance'!C61</f>
        <v>Pregnant and Breast Feeding Women</v>
      </c>
      <c r="H55" s="217" t="str">
        <f>'Prep Partner Performance'!D61</f>
        <v>P01-54</v>
      </c>
      <c r="I55" s="217">
        <f>'Prep Partner Performance'!E61</f>
        <v>0</v>
      </c>
      <c r="J55" s="217">
        <f>'Prep Partner Performance'!F61</f>
        <v>0</v>
      </c>
      <c r="K55" s="217">
        <f>'Prep Partner Performance'!G61</f>
        <v>0</v>
      </c>
      <c r="L55" s="217">
        <f>'Prep Partner Performance'!H61</f>
        <v>0</v>
      </c>
      <c r="M55" s="217">
        <f>'Prep Partner Performance'!I61</f>
        <v>0</v>
      </c>
      <c r="N55" s="217">
        <f>'Prep Partner Performance'!J61</f>
        <v>0</v>
      </c>
      <c r="O55" s="217">
        <f>'Prep Partner Performance'!K61</f>
        <v>0</v>
      </c>
      <c r="P55" s="217">
        <f>'Prep Partner Performance'!L61</f>
        <v>0</v>
      </c>
      <c r="Q55" s="217">
        <f>'Prep Partner Performance'!M61</f>
        <v>0</v>
      </c>
      <c r="R55" s="217">
        <f>'Prep Partner Performance'!N61</f>
        <v>0</v>
      </c>
      <c r="S55" s="217">
        <f>'Prep Partner Performance'!O61</f>
        <v>0</v>
      </c>
      <c r="T55" s="217">
        <f>'Prep Partner Performance'!P61</f>
        <v>0</v>
      </c>
      <c r="U55" s="217">
        <f>'Prep Partner Performance'!Q61</f>
        <v>0</v>
      </c>
      <c r="V55" s="217">
        <f>'Prep Partner Performance'!R61</f>
        <v>0</v>
      </c>
      <c r="W55" s="217">
        <f>'Prep Partner Performance'!S61</f>
        <v>0</v>
      </c>
      <c r="X55" s="217">
        <f>'Prep Partner Performance'!T61</f>
        <v>0</v>
      </c>
      <c r="Y55" s="217">
        <f>'Prep Partner Performance'!U61</f>
        <v>0</v>
      </c>
      <c r="Z55" s="217">
        <f>'Prep Partner Performance'!V61</f>
        <v>0</v>
      </c>
      <c r="AA55" s="217">
        <f>'Prep Partner Performance'!W61</f>
        <v>0</v>
      </c>
      <c r="AB55" s="217">
        <f>'Prep Partner Performance'!X61</f>
        <v>0</v>
      </c>
      <c r="AC55" s="217">
        <f>'Prep Partner Performance'!Y61</f>
        <v>0</v>
      </c>
      <c r="AD55" s="217">
        <f>'Prep Partner Performance'!Z61</f>
        <v>0</v>
      </c>
      <c r="AE55" s="217">
        <f>'Prep Partner Performance'!AA61</f>
        <v>0</v>
      </c>
      <c r="AF55" s="217">
        <f>'Prep Partner Performance'!AB61</f>
        <v>0</v>
      </c>
      <c r="AG55" s="217">
        <f>'Prep Partner Performance'!AC61</f>
        <v>0</v>
      </c>
      <c r="AH55" s="217">
        <f>'Prep Partner Performance'!AD61</f>
        <v>0</v>
      </c>
      <c r="AI55" s="217">
        <f>'Prep Partner Performance'!AE61</f>
        <v>0</v>
      </c>
      <c r="AJ55" s="217">
        <f>'Prep Partner Performance'!AF61</f>
        <v>0</v>
      </c>
      <c r="AK55" s="217">
        <f>'Prep Partner Performance'!AG61</f>
        <v>0</v>
      </c>
      <c r="AL55" s="217">
        <f>'Prep Partner Performance'!AH61</f>
        <v>0</v>
      </c>
      <c r="AM55" s="218">
        <f t="shared" si="1"/>
        <v>0</v>
      </c>
      <c r="AN55" s="217" t="str">
        <f>'Prep Partner Performance'!B$3</f>
        <v>PrEP Partner Performance Tool version 2.0.0</v>
      </c>
      <c r="AO55" s="239" t="str">
        <f>'Prep Partner Performance'!AJ61</f>
        <v/>
      </c>
    </row>
    <row r="56" spans="1:41" x14ac:dyDescent="0.45">
      <c r="A56" s="218" t="str">
        <f t="shared" si="2"/>
        <v>202205</v>
      </c>
      <c r="B56" s="219">
        <f>'Prep Partner Performance'!AE$2</f>
        <v>2022</v>
      </c>
      <c r="C56" s="220" t="str">
        <f>'Prep Partner Performance'!Z$2</f>
        <v>05</v>
      </c>
      <c r="D56" s="218">
        <f>'Prep Partner Performance'!G$2</f>
        <v>14943</v>
      </c>
      <c r="E56" s="217" t="str">
        <f>'Prep Partner Performance'!C$2</f>
        <v>Kisima Health Centre</v>
      </c>
      <c r="F56" s="239" t="str">
        <f>'Prep Partner Performance'!B62</f>
        <v>Number Tested for HIV at Month 1 Re-fill</v>
      </c>
      <c r="G56" s="217" t="str">
        <f>'Prep Partner Performance'!C62</f>
        <v>Transgender</v>
      </c>
      <c r="H56" s="217" t="str">
        <f>'Prep Partner Performance'!D62</f>
        <v>P01-55</v>
      </c>
      <c r="I56" s="217">
        <f>'Prep Partner Performance'!E62</f>
        <v>0</v>
      </c>
      <c r="J56" s="217">
        <f>'Prep Partner Performance'!F62</f>
        <v>0</v>
      </c>
      <c r="K56" s="217">
        <f>'Prep Partner Performance'!G62</f>
        <v>0</v>
      </c>
      <c r="L56" s="217">
        <f>'Prep Partner Performance'!H62</f>
        <v>0</v>
      </c>
      <c r="M56" s="217">
        <f>'Prep Partner Performance'!I62</f>
        <v>0</v>
      </c>
      <c r="N56" s="217">
        <f>'Prep Partner Performance'!J62</f>
        <v>0</v>
      </c>
      <c r="O56" s="217">
        <f>'Prep Partner Performance'!K62</f>
        <v>0</v>
      </c>
      <c r="P56" s="217">
        <f>'Prep Partner Performance'!L62</f>
        <v>0</v>
      </c>
      <c r="Q56" s="217">
        <f>'Prep Partner Performance'!M62</f>
        <v>0</v>
      </c>
      <c r="R56" s="217">
        <f>'Prep Partner Performance'!N62</f>
        <v>0</v>
      </c>
      <c r="S56" s="217">
        <f>'Prep Partner Performance'!O62</f>
        <v>0</v>
      </c>
      <c r="T56" s="217">
        <f>'Prep Partner Performance'!P62</f>
        <v>0</v>
      </c>
      <c r="U56" s="217">
        <f>'Prep Partner Performance'!Q62</f>
        <v>0</v>
      </c>
      <c r="V56" s="217">
        <f>'Prep Partner Performance'!R62</f>
        <v>0</v>
      </c>
      <c r="W56" s="217">
        <f>'Prep Partner Performance'!S62</f>
        <v>0</v>
      </c>
      <c r="X56" s="217">
        <f>'Prep Partner Performance'!T62</f>
        <v>0</v>
      </c>
      <c r="Y56" s="217">
        <f>'Prep Partner Performance'!U62</f>
        <v>0</v>
      </c>
      <c r="Z56" s="217">
        <f>'Prep Partner Performance'!V62</f>
        <v>0</v>
      </c>
      <c r="AA56" s="217">
        <f>'Prep Partner Performance'!W62</f>
        <v>0</v>
      </c>
      <c r="AB56" s="217">
        <f>'Prep Partner Performance'!X62</f>
        <v>0</v>
      </c>
      <c r="AC56" s="217">
        <f>'Prep Partner Performance'!Y62</f>
        <v>0</v>
      </c>
      <c r="AD56" s="217">
        <f>'Prep Partner Performance'!Z62</f>
        <v>0</v>
      </c>
      <c r="AE56" s="217">
        <f>'Prep Partner Performance'!AA62</f>
        <v>0</v>
      </c>
      <c r="AF56" s="217">
        <f>'Prep Partner Performance'!AB62</f>
        <v>0</v>
      </c>
      <c r="AG56" s="217">
        <f>'Prep Partner Performance'!AC62</f>
        <v>0</v>
      </c>
      <c r="AH56" s="217">
        <f>'Prep Partner Performance'!AD62</f>
        <v>0</v>
      </c>
      <c r="AI56" s="217">
        <f>'Prep Partner Performance'!AE62</f>
        <v>0</v>
      </c>
      <c r="AJ56" s="217">
        <f>'Prep Partner Performance'!AF62</f>
        <v>0</v>
      </c>
      <c r="AK56" s="217">
        <f>'Prep Partner Performance'!AG62</f>
        <v>0</v>
      </c>
      <c r="AL56" s="217">
        <f>'Prep Partner Performance'!AH62</f>
        <v>0</v>
      </c>
      <c r="AM56" s="218">
        <f t="shared" si="1"/>
        <v>0</v>
      </c>
      <c r="AN56" s="217" t="str">
        <f>'Prep Partner Performance'!B$3</f>
        <v>PrEP Partner Performance Tool version 2.0.0</v>
      </c>
      <c r="AO56" s="239" t="str">
        <f>'Prep Partner Performance'!AJ62</f>
        <v/>
      </c>
    </row>
    <row r="57" spans="1:41" x14ac:dyDescent="0.45">
      <c r="A57" s="218" t="str">
        <f t="shared" si="2"/>
        <v>202205</v>
      </c>
      <c r="B57" s="219">
        <f>'Prep Partner Performance'!AE$2</f>
        <v>2022</v>
      </c>
      <c r="C57" s="220" t="str">
        <f>'Prep Partner Performance'!Z$2</f>
        <v>05</v>
      </c>
      <c r="D57" s="218">
        <f>'Prep Partner Performance'!G$2</f>
        <v>14943</v>
      </c>
      <c r="E57" s="217" t="str">
        <f>'Prep Partner Performance'!C$2</f>
        <v>Kisima Health Centre</v>
      </c>
      <c r="F57" s="239" t="str">
        <f>'Prep Partner Performance'!B$62</f>
        <v>Number Tested for HIV at Month 1 Re-fill</v>
      </c>
      <c r="G57" s="217" t="str">
        <f>'Prep Partner Performance'!C63</f>
        <v>Adolescent Girls and Young Women</v>
      </c>
      <c r="H57" s="217" t="str">
        <f>'Prep Partner Performance'!D63</f>
        <v>P01-56</v>
      </c>
      <c r="I57" s="217">
        <f>'Prep Partner Performance'!E63</f>
        <v>0</v>
      </c>
      <c r="J57" s="217">
        <f>'Prep Partner Performance'!F63</f>
        <v>0</v>
      </c>
      <c r="K57" s="217">
        <f>'Prep Partner Performance'!G63</f>
        <v>0</v>
      </c>
      <c r="L57" s="217">
        <f>'Prep Partner Performance'!H63</f>
        <v>0</v>
      </c>
      <c r="M57" s="217">
        <f>'Prep Partner Performance'!I63</f>
        <v>0</v>
      </c>
      <c r="N57" s="217">
        <f>'Prep Partner Performance'!J63</f>
        <v>0</v>
      </c>
      <c r="O57" s="217">
        <f>'Prep Partner Performance'!K63</f>
        <v>0</v>
      </c>
      <c r="P57" s="217">
        <f>'Prep Partner Performance'!L63</f>
        <v>0</v>
      </c>
      <c r="Q57" s="217">
        <f>'Prep Partner Performance'!M63</f>
        <v>0</v>
      </c>
      <c r="R57" s="217">
        <f>'Prep Partner Performance'!N63</f>
        <v>0</v>
      </c>
      <c r="S57" s="217">
        <f>'Prep Partner Performance'!O63</f>
        <v>0</v>
      </c>
      <c r="T57" s="217">
        <f>'Prep Partner Performance'!P63</f>
        <v>0</v>
      </c>
      <c r="U57" s="217">
        <f>'Prep Partner Performance'!Q63</f>
        <v>0</v>
      </c>
      <c r="V57" s="217">
        <f>'Prep Partner Performance'!R63</f>
        <v>0</v>
      </c>
      <c r="W57" s="217">
        <f>'Prep Partner Performance'!S63</f>
        <v>0</v>
      </c>
      <c r="X57" s="217">
        <f>'Prep Partner Performance'!T63</f>
        <v>0</v>
      </c>
      <c r="Y57" s="217">
        <f>'Prep Partner Performance'!U63</f>
        <v>0</v>
      </c>
      <c r="Z57" s="217">
        <f>'Prep Partner Performance'!V63</f>
        <v>0</v>
      </c>
      <c r="AA57" s="217">
        <f>'Prep Partner Performance'!W63</f>
        <v>0</v>
      </c>
      <c r="AB57" s="217">
        <f>'Prep Partner Performance'!X63</f>
        <v>0</v>
      </c>
      <c r="AC57" s="217">
        <f>'Prep Partner Performance'!Y63</f>
        <v>0</v>
      </c>
      <c r="AD57" s="217">
        <f>'Prep Partner Performance'!Z63</f>
        <v>0</v>
      </c>
      <c r="AE57" s="217">
        <f>'Prep Partner Performance'!AA63</f>
        <v>0</v>
      </c>
      <c r="AF57" s="217">
        <f>'Prep Partner Performance'!AB63</f>
        <v>0</v>
      </c>
      <c r="AG57" s="217">
        <f>'Prep Partner Performance'!AC63</f>
        <v>0</v>
      </c>
      <c r="AH57" s="217">
        <f>'Prep Partner Performance'!AD63</f>
        <v>0</v>
      </c>
      <c r="AI57" s="217">
        <f>'Prep Partner Performance'!AE63</f>
        <v>0</v>
      </c>
      <c r="AJ57" s="217">
        <f>'Prep Partner Performance'!AF63</f>
        <v>0</v>
      </c>
      <c r="AK57" s="217">
        <f>'Prep Partner Performance'!AG63</f>
        <v>0</v>
      </c>
      <c r="AL57" s="217">
        <f>'Prep Partner Performance'!AH63</f>
        <v>0</v>
      </c>
      <c r="AM57" s="218">
        <f t="shared" si="1"/>
        <v>0</v>
      </c>
      <c r="AN57" s="217" t="str">
        <f>'Prep Partner Performance'!B$3</f>
        <v>PrEP Partner Performance Tool version 2.0.0</v>
      </c>
      <c r="AO57" s="239" t="str">
        <f>'Prep Partner Performance'!AJ63</f>
        <v/>
      </c>
    </row>
    <row r="58" spans="1:41" x14ac:dyDescent="0.45">
      <c r="A58" s="218" t="str">
        <f t="shared" si="2"/>
        <v>202205</v>
      </c>
      <c r="B58" s="219">
        <f>'Prep Partner Performance'!AE$2</f>
        <v>2022</v>
      </c>
      <c r="C58" s="220" t="str">
        <f>'Prep Partner Performance'!Z$2</f>
        <v>05</v>
      </c>
      <c r="D58" s="218">
        <f>'Prep Partner Performance'!G$2</f>
        <v>14943</v>
      </c>
      <c r="E58" s="217" t="str">
        <f>'Prep Partner Performance'!C$2</f>
        <v>Kisima Health Centre</v>
      </c>
      <c r="F58" s="239" t="str">
        <f>'Prep Partner Performance'!B$62</f>
        <v>Number Tested for HIV at Month 1 Re-fill</v>
      </c>
      <c r="G58" s="217" t="str">
        <f>'Prep Partner Performance'!C64</f>
        <v>Men who have Sex With Men</v>
      </c>
      <c r="H58" s="217" t="str">
        <f>'Prep Partner Performance'!D64</f>
        <v>P01-57</v>
      </c>
      <c r="I58" s="217">
        <f>'Prep Partner Performance'!E64</f>
        <v>0</v>
      </c>
      <c r="J58" s="217">
        <f>'Prep Partner Performance'!F64</f>
        <v>0</v>
      </c>
      <c r="K58" s="217">
        <f>'Prep Partner Performance'!G64</f>
        <v>0</v>
      </c>
      <c r="L58" s="217">
        <f>'Prep Partner Performance'!H64</f>
        <v>0</v>
      </c>
      <c r="M58" s="217">
        <f>'Prep Partner Performance'!I64</f>
        <v>0</v>
      </c>
      <c r="N58" s="217">
        <f>'Prep Partner Performance'!J64</f>
        <v>0</v>
      </c>
      <c r="O58" s="217">
        <f>'Prep Partner Performance'!K64</f>
        <v>0</v>
      </c>
      <c r="P58" s="217">
        <f>'Prep Partner Performance'!L64</f>
        <v>0</v>
      </c>
      <c r="Q58" s="217">
        <f>'Prep Partner Performance'!M64</f>
        <v>0</v>
      </c>
      <c r="R58" s="217">
        <f>'Prep Partner Performance'!N64</f>
        <v>0</v>
      </c>
      <c r="S58" s="217">
        <f>'Prep Partner Performance'!O64</f>
        <v>0</v>
      </c>
      <c r="T58" s="217">
        <f>'Prep Partner Performance'!P64</f>
        <v>0</v>
      </c>
      <c r="U58" s="217">
        <f>'Prep Partner Performance'!Q64</f>
        <v>0</v>
      </c>
      <c r="V58" s="217">
        <f>'Prep Partner Performance'!R64</f>
        <v>0</v>
      </c>
      <c r="W58" s="217">
        <f>'Prep Partner Performance'!S64</f>
        <v>0</v>
      </c>
      <c r="X58" s="217">
        <f>'Prep Partner Performance'!T64</f>
        <v>0</v>
      </c>
      <c r="Y58" s="217">
        <f>'Prep Partner Performance'!U64</f>
        <v>0</v>
      </c>
      <c r="Z58" s="217">
        <f>'Prep Partner Performance'!V64</f>
        <v>0</v>
      </c>
      <c r="AA58" s="217">
        <f>'Prep Partner Performance'!W64</f>
        <v>0</v>
      </c>
      <c r="AB58" s="217">
        <f>'Prep Partner Performance'!X64</f>
        <v>0</v>
      </c>
      <c r="AC58" s="217">
        <f>'Prep Partner Performance'!Y64</f>
        <v>0</v>
      </c>
      <c r="AD58" s="217">
        <f>'Prep Partner Performance'!Z64</f>
        <v>0</v>
      </c>
      <c r="AE58" s="217">
        <f>'Prep Partner Performance'!AA64</f>
        <v>0</v>
      </c>
      <c r="AF58" s="217">
        <f>'Prep Partner Performance'!AB64</f>
        <v>0</v>
      </c>
      <c r="AG58" s="217">
        <f>'Prep Partner Performance'!AC64</f>
        <v>0</v>
      </c>
      <c r="AH58" s="217">
        <f>'Prep Partner Performance'!AD64</f>
        <v>0</v>
      </c>
      <c r="AI58" s="217">
        <f>'Prep Partner Performance'!AE64</f>
        <v>0</v>
      </c>
      <c r="AJ58" s="217">
        <f>'Prep Partner Performance'!AF64</f>
        <v>0</v>
      </c>
      <c r="AK58" s="217">
        <f>'Prep Partner Performance'!AG64</f>
        <v>0</v>
      </c>
      <c r="AL58" s="217">
        <f>'Prep Partner Performance'!AH64</f>
        <v>0</v>
      </c>
      <c r="AM58" s="218">
        <f t="shared" si="1"/>
        <v>0</v>
      </c>
      <c r="AN58" s="217" t="str">
        <f>'Prep Partner Performance'!B$3</f>
        <v>PrEP Partner Performance Tool version 2.0.0</v>
      </c>
      <c r="AO58" s="239" t="str">
        <f>'Prep Partner Performance'!AJ64</f>
        <v/>
      </c>
    </row>
    <row r="59" spans="1:41" x14ac:dyDescent="0.45">
      <c r="A59" s="218" t="str">
        <f t="shared" si="2"/>
        <v>202205</v>
      </c>
      <c r="B59" s="219">
        <f>'Prep Partner Performance'!AE$2</f>
        <v>2022</v>
      </c>
      <c r="C59" s="220" t="str">
        <f>'Prep Partner Performance'!Z$2</f>
        <v>05</v>
      </c>
      <c r="D59" s="218">
        <f>'Prep Partner Performance'!G$2</f>
        <v>14943</v>
      </c>
      <c r="E59" s="217" t="str">
        <f>'Prep Partner Performance'!C$2</f>
        <v>Kisima Health Centre</v>
      </c>
      <c r="F59" s="239" t="str">
        <f>'Prep Partner Performance'!B$62</f>
        <v>Number Tested for HIV at Month 1 Re-fill</v>
      </c>
      <c r="G59" s="217" t="str">
        <f>'Prep Partner Performance'!C65</f>
        <v>Men at high risk</v>
      </c>
      <c r="H59" s="217" t="str">
        <f>'Prep Partner Performance'!D65</f>
        <v>P01-58</v>
      </c>
      <c r="I59" s="217">
        <f>'Prep Partner Performance'!E65</f>
        <v>0</v>
      </c>
      <c r="J59" s="217">
        <f>'Prep Partner Performance'!F65</f>
        <v>0</v>
      </c>
      <c r="K59" s="217">
        <f>'Prep Partner Performance'!G65</f>
        <v>0</v>
      </c>
      <c r="L59" s="217">
        <f>'Prep Partner Performance'!H65</f>
        <v>0</v>
      </c>
      <c r="M59" s="217">
        <f>'Prep Partner Performance'!I65</f>
        <v>0</v>
      </c>
      <c r="N59" s="217">
        <f>'Prep Partner Performance'!J65</f>
        <v>0</v>
      </c>
      <c r="O59" s="217">
        <f>'Prep Partner Performance'!K65</f>
        <v>0</v>
      </c>
      <c r="P59" s="217">
        <f>'Prep Partner Performance'!L65</f>
        <v>0</v>
      </c>
      <c r="Q59" s="217">
        <f>'Prep Partner Performance'!M65</f>
        <v>0</v>
      </c>
      <c r="R59" s="217">
        <f>'Prep Partner Performance'!N65</f>
        <v>0</v>
      </c>
      <c r="S59" s="217">
        <f>'Prep Partner Performance'!O65</f>
        <v>0</v>
      </c>
      <c r="T59" s="217">
        <f>'Prep Partner Performance'!P65</f>
        <v>0</v>
      </c>
      <c r="U59" s="217">
        <f>'Prep Partner Performance'!Q65</f>
        <v>0</v>
      </c>
      <c r="V59" s="217">
        <f>'Prep Partner Performance'!R65</f>
        <v>0</v>
      </c>
      <c r="W59" s="217">
        <f>'Prep Partner Performance'!S65</f>
        <v>0</v>
      </c>
      <c r="X59" s="217">
        <f>'Prep Partner Performance'!T65</f>
        <v>0</v>
      </c>
      <c r="Y59" s="217">
        <f>'Prep Partner Performance'!U65</f>
        <v>0</v>
      </c>
      <c r="Z59" s="217">
        <f>'Prep Partner Performance'!V65</f>
        <v>0</v>
      </c>
      <c r="AA59" s="217">
        <f>'Prep Partner Performance'!W65</f>
        <v>0</v>
      </c>
      <c r="AB59" s="217">
        <f>'Prep Partner Performance'!X65</f>
        <v>0</v>
      </c>
      <c r="AC59" s="217">
        <f>'Prep Partner Performance'!Y65</f>
        <v>0</v>
      </c>
      <c r="AD59" s="217">
        <f>'Prep Partner Performance'!Z65</f>
        <v>0</v>
      </c>
      <c r="AE59" s="217">
        <f>'Prep Partner Performance'!AA65</f>
        <v>0</v>
      </c>
      <c r="AF59" s="217">
        <f>'Prep Partner Performance'!AB65</f>
        <v>0</v>
      </c>
      <c r="AG59" s="217">
        <f>'Prep Partner Performance'!AC65</f>
        <v>0</v>
      </c>
      <c r="AH59" s="217">
        <f>'Prep Partner Performance'!AD65</f>
        <v>0</v>
      </c>
      <c r="AI59" s="217">
        <f>'Prep Partner Performance'!AE65</f>
        <v>0</v>
      </c>
      <c r="AJ59" s="217">
        <f>'Prep Partner Performance'!AF65</f>
        <v>0</v>
      </c>
      <c r="AK59" s="217">
        <f>'Prep Partner Performance'!AG65</f>
        <v>0</v>
      </c>
      <c r="AL59" s="217">
        <f>'Prep Partner Performance'!AH65</f>
        <v>0</v>
      </c>
      <c r="AM59" s="218">
        <f t="shared" si="1"/>
        <v>0</v>
      </c>
      <c r="AN59" s="217" t="str">
        <f>'Prep Partner Performance'!B$3</f>
        <v>PrEP Partner Performance Tool version 2.0.0</v>
      </c>
      <c r="AO59" s="239" t="str">
        <f>'Prep Partner Performance'!AJ65</f>
        <v/>
      </c>
    </row>
    <row r="60" spans="1:41" x14ac:dyDescent="0.45">
      <c r="A60" s="218" t="str">
        <f t="shared" si="2"/>
        <v>202205</v>
      </c>
      <c r="B60" s="219">
        <f>'Prep Partner Performance'!AE$2</f>
        <v>2022</v>
      </c>
      <c r="C60" s="220" t="str">
        <f>'Prep Partner Performance'!Z$2</f>
        <v>05</v>
      </c>
      <c r="D60" s="218">
        <f>'Prep Partner Performance'!G$2</f>
        <v>14943</v>
      </c>
      <c r="E60" s="217" t="str">
        <f>'Prep Partner Performance'!C$2</f>
        <v>Kisima Health Centre</v>
      </c>
      <c r="F60" s="239" t="str">
        <f>'Prep Partner Performance'!B$62</f>
        <v>Number Tested for HIV at Month 1 Re-fill</v>
      </c>
      <c r="G60" s="217" t="str">
        <f>'Prep Partner Performance'!C66</f>
        <v>Female Sex Workers</v>
      </c>
      <c r="H60" s="217" t="str">
        <f>'Prep Partner Performance'!D66</f>
        <v>P01-59</v>
      </c>
      <c r="I60" s="217">
        <f>'Prep Partner Performance'!E66</f>
        <v>0</v>
      </c>
      <c r="J60" s="217">
        <f>'Prep Partner Performance'!F66</f>
        <v>0</v>
      </c>
      <c r="K60" s="217">
        <f>'Prep Partner Performance'!G66</f>
        <v>0</v>
      </c>
      <c r="L60" s="217">
        <f>'Prep Partner Performance'!H66</f>
        <v>0</v>
      </c>
      <c r="M60" s="217">
        <f>'Prep Partner Performance'!I66</f>
        <v>0</v>
      </c>
      <c r="N60" s="217">
        <f>'Prep Partner Performance'!J66</f>
        <v>0</v>
      </c>
      <c r="O60" s="217">
        <f>'Prep Partner Performance'!K66</f>
        <v>0</v>
      </c>
      <c r="P60" s="217">
        <f>'Prep Partner Performance'!L66</f>
        <v>0</v>
      </c>
      <c r="Q60" s="217">
        <f>'Prep Partner Performance'!M66</f>
        <v>0</v>
      </c>
      <c r="R60" s="217">
        <f>'Prep Partner Performance'!N66</f>
        <v>0</v>
      </c>
      <c r="S60" s="217">
        <f>'Prep Partner Performance'!O66</f>
        <v>0</v>
      </c>
      <c r="T60" s="217">
        <f>'Prep Partner Performance'!P66</f>
        <v>0</v>
      </c>
      <c r="U60" s="217">
        <f>'Prep Partner Performance'!Q66</f>
        <v>0</v>
      </c>
      <c r="V60" s="217">
        <f>'Prep Partner Performance'!R66</f>
        <v>0</v>
      </c>
      <c r="W60" s="217">
        <f>'Prep Partner Performance'!S66</f>
        <v>0</v>
      </c>
      <c r="X60" s="217">
        <f>'Prep Partner Performance'!T66</f>
        <v>0</v>
      </c>
      <c r="Y60" s="217">
        <f>'Prep Partner Performance'!U66</f>
        <v>0</v>
      </c>
      <c r="Z60" s="217">
        <f>'Prep Partner Performance'!V66</f>
        <v>0</v>
      </c>
      <c r="AA60" s="217">
        <f>'Prep Partner Performance'!W66</f>
        <v>0</v>
      </c>
      <c r="AB60" s="217">
        <f>'Prep Partner Performance'!X66</f>
        <v>0</v>
      </c>
      <c r="AC60" s="217">
        <f>'Prep Partner Performance'!Y66</f>
        <v>0</v>
      </c>
      <c r="AD60" s="217">
        <f>'Prep Partner Performance'!Z66</f>
        <v>0</v>
      </c>
      <c r="AE60" s="217">
        <f>'Prep Partner Performance'!AA66</f>
        <v>0</v>
      </c>
      <c r="AF60" s="217">
        <f>'Prep Partner Performance'!AB66</f>
        <v>0</v>
      </c>
      <c r="AG60" s="217">
        <f>'Prep Partner Performance'!AC66</f>
        <v>0</v>
      </c>
      <c r="AH60" s="217">
        <f>'Prep Partner Performance'!AD66</f>
        <v>0</v>
      </c>
      <c r="AI60" s="217">
        <f>'Prep Partner Performance'!AE66</f>
        <v>0</v>
      </c>
      <c r="AJ60" s="217">
        <f>'Prep Partner Performance'!AF66</f>
        <v>0</v>
      </c>
      <c r="AK60" s="217">
        <f>'Prep Partner Performance'!AG66</f>
        <v>0</v>
      </c>
      <c r="AL60" s="217">
        <f>'Prep Partner Performance'!AH66</f>
        <v>0</v>
      </c>
      <c r="AM60" s="218">
        <f t="shared" si="1"/>
        <v>0</v>
      </c>
      <c r="AN60" s="217" t="str">
        <f>'Prep Partner Performance'!B$3</f>
        <v>PrEP Partner Performance Tool version 2.0.0</v>
      </c>
      <c r="AO60" s="239" t="str">
        <f>'Prep Partner Performance'!AJ66</f>
        <v/>
      </c>
    </row>
    <row r="61" spans="1:41" x14ac:dyDescent="0.45">
      <c r="A61" s="218" t="str">
        <f t="shared" si="2"/>
        <v>202205</v>
      </c>
      <c r="B61" s="219">
        <f>'Prep Partner Performance'!AE$2</f>
        <v>2022</v>
      </c>
      <c r="C61" s="220" t="str">
        <f>'Prep Partner Performance'!Z$2</f>
        <v>05</v>
      </c>
      <c r="D61" s="218">
        <f>'Prep Partner Performance'!G$2</f>
        <v>14943</v>
      </c>
      <c r="E61" s="217" t="str">
        <f>'Prep Partner Performance'!C$2</f>
        <v>Kisima Health Centre</v>
      </c>
      <c r="F61" s="239" t="str">
        <f>'Prep Partner Performance'!B$62</f>
        <v>Number Tested for HIV at Month 1 Re-fill</v>
      </c>
      <c r="G61" s="217" t="str">
        <f>'Prep Partner Performance'!C67</f>
        <v>People who Inject Drugs</v>
      </c>
      <c r="H61" s="217" t="str">
        <f>'Prep Partner Performance'!D67</f>
        <v>P01-60</v>
      </c>
      <c r="I61" s="217">
        <f>'Prep Partner Performance'!E67</f>
        <v>0</v>
      </c>
      <c r="J61" s="217">
        <f>'Prep Partner Performance'!F67</f>
        <v>0</v>
      </c>
      <c r="K61" s="217">
        <f>'Prep Partner Performance'!G67</f>
        <v>0</v>
      </c>
      <c r="L61" s="217">
        <f>'Prep Partner Performance'!H67</f>
        <v>0</v>
      </c>
      <c r="M61" s="217">
        <f>'Prep Partner Performance'!I67</f>
        <v>0</v>
      </c>
      <c r="N61" s="217">
        <f>'Prep Partner Performance'!J67</f>
        <v>0</v>
      </c>
      <c r="O61" s="217">
        <f>'Prep Partner Performance'!K67</f>
        <v>0</v>
      </c>
      <c r="P61" s="217">
        <f>'Prep Partner Performance'!L67</f>
        <v>0</v>
      </c>
      <c r="Q61" s="217">
        <f>'Prep Partner Performance'!M67</f>
        <v>0</v>
      </c>
      <c r="R61" s="217">
        <f>'Prep Partner Performance'!N67</f>
        <v>0</v>
      </c>
      <c r="S61" s="217">
        <f>'Prep Partner Performance'!O67</f>
        <v>0</v>
      </c>
      <c r="T61" s="217">
        <f>'Prep Partner Performance'!P67</f>
        <v>0</v>
      </c>
      <c r="U61" s="217">
        <f>'Prep Partner Performance'!Q67</f>
        <v>0</v>
      </c>
      <c r="V61" s="217">
        <f>'Prep Partner Performance'!R67</f>
        <v>0</v>
      </c>
      <c r="W61" s="217">
        <f>'Prep Partner Performance'!S67</f>
        <v>0</v>
      </c>
      <c r="X61" s="217">
        <f>'Prep Partner Performance'!T67</f>
        <v>0</v>
      </c>
      <c r="Y61" s="217">
        <f>'Prep Partner Performance'!U67</f>
        <v>0</v>
      </c>
      <c r="Z61" s="217">
        <f>'Prep Partner Performance'!V67</f>
        <v>0</v>
      </c>
      <c r="AA61" s="217">
        <f>'Prep Partner Performance'!W67</f>
        <v>0</v>
      </c>
      <c r="AB61" s="217">
        <f>'Prep Partner Performance'!X67</f>
        <v>0</v>
      </c>
      <c r="AC61" s="217">
        <f>'Prep Partner Performance'!Y67</f>
        <v>0</v>
      </c>
      <c r="AD61" s="217">
        <f>'Prep Partner Performance'!Z67</f>
        <v>0</v>
      </c>
      <c r="AE61" s="217">
        <f>'Prep Partner Performance'!AA67</f>
        <v>0</v>
      </c>
      <c r="AF61" s="217">
        <f>'Prep Partner Performance'!AB67</f>
        <v>0</v>
      </c>
      <c r="AG61" s="217">
        <f>'Prep Partner Performance'!AC67</f>
        <v>0</v>
      </c>
      <c r="AH61" s="217">
        <f>'Prep Partner Performance'!AD67</f>
        <v>0</v>
      </c>
      <c r="AI61" s="217">
        <f>'Prep Partner Performance'!AE67</f>
        <v>0</v>
      </c>
      <c r="AJ61" s="217">
        <f>'Prep Partner Performance'!AF67</f>
        <v>0</v>
      </c>
      <c r="AK61" s="217">
        <f>'Prep Partner Performance'!AG67</f>
        <v>0</v>
      </c>
      <c r="AL61" s="217">
        <f>'Prep Partner Performance'!AH67</f>
        <v>0</v>
      </c>
      <c r="AM61" s="218">
        <f t="shared" si="1"/>
        <v>0</v>
      </c>
      <c r="AN61" s="217" t="str">
        <f>'Prep Partner Performance'!B$3</f>
        <v>PrEP Partner Performance Tool version 2.0.0</v>
      </c>
      <c r="AO61" s="239" t="str">
        <f>'Prep Partner Performance'!AJ67</f>
        <v/>
      </c>
    </row>
    <row r="62" spans="1:41" x14ac:dyDescent="0.45">
      <c r="A62" s="218" t="str">
        <f t="shared" si="2"/>
        <v>202205</v>
      </c>
      <c r="B62" s="219">
        <f>'Prep Partner Performance'!AE$2</f>
        <v>2022</v>
      </c>
      <c r="C62" s="220" t="str">
        <f>'Prep Partner Performance'!Z$2</f>
        <v>05</v>
      </c>
      <c r="D62" s="218">
        <f>'Prep Partner Performance'!G$2</f>
        <v>14943</v>
      </c>
      <c r="E62" s="217" t="str">
        <f>'Prep Partner Performance'!C$2</f>
        <v>Kisima Health Centre</v>
      </c>
      <c r="F62" s="239" t="str">
        <f>'Prep Partner Performance'!B$62</f>
        <v>Number Tested for HIV at Month 1 Re-fill</v>
      </c>
      <c r="G62" s="217" t="str">
        <f>'Prep Partner Performance'!C68</f>
        <v>Other Women</v>
      </c>
      <c r="H62" s="217" t="str">
        <f>'Prep Partner Performance'!D68</f>
        <v>P01-61</v>
      </c>
      <c r="I62" s="217">
        <f>'Prep Partner Performance'!E68</f>
        <v>0</v>
      </c>
      <c r="J62" s="217">
        <f>'Prep Partner Performance'!F68</f>
        <v>0</v>
      </c>
      <c r="K62" s="217">
        <f>'Prep Partner Performance'!G68</f>
        <v>0</v>
      </c>
      <c r="L62" s="217">
        <f>'Prep Partner Performance'!H68</f>
        <v>0</v>
      </c>
      <c r="M62" s="217">
        <f>'Prep Partner Performance'!I68</f>
        <v>0</v>
      </c>
      <c r="N62" s="217">
        <f>'Prep Partner Performance'!J68</f>
        <v>0</v>
      </c>
      <c r="O62" s="217">
        <f>'Prep Partner Performance'!K68</f>
        <v>0</v>
      </c>
      <c r="P62" s="217">
        <f>'Prep Partner Performance'!L68</f>
        <v>0</v>
      </c>
      <c r="Q62" s="217">
        <f>'Prep Partner Performance'!M68</f>
        <v>0</v>
      </c>
      <c r="R62" s="217">
        <f>'Prep Partner Performance'!N68</f>
        <v>0</v>
      </c>
      <c r="S62" s="217">
        <f>'Prep Partner Performance'!O68</f>
        <v>0</v>
      </c>
      <c r="T62" s="217">
        <f>'Prep Partner Performance'!P68</f>
        <v>0</v>
      </c>
      <c r="U62" s="217">
        <f>'Prep Partner Performance'!Q68</f>
        <v>0</v>
      </c>
      <c r="V62" s="217">
        <f>'Prep Partner Performance'!R68</f>
        <v>0</v>
      </c>
      <c r="W62" s="217">
        <f>'Prep Partner Performance'!S68</f>
        <v>0</v>
      </c>
      <c r="X62" s="217">
        <f>'Prep Partner Performance'!T68</f>
        <v>0</v>
      </c>
      <c r="Y62" s="217">
        <f>'Prep Partner Performance'!U68</f>
        <v>0</v>
      </c>
      <c r="Z62" s="217">
        <f>'Prep Partner Performance'!V68</f>
        <v>0</v>
      </c>
      <c r="AA62" s="217">
        <f>'Prep Partner Performance'!W68</f>
        <v>0</v>
      </c>
      <c r="AB62" s="217">
        <f>'Prep Partner Performance'!X68</f>
        <v>0</v>
      </c>
      <c r="AC62" s="217">
        <f>'Prep Partner Performance'!Y68</f>
        <v>0</v>
      </c>
      <c r="AD62" s="217">
        <f>'Prep Partner Performance'!Z68</f>
        <v>0</v>
      </c>
      <c r="AE62" s="217">
        <f>'Prep Partner Performance'!AA68</f>
        <v>0</v>
      </c>
      <c r="AF62" s="217">
        <f>'Prep Partner Performance'!AB68</f>
        <v>0</v>
      </c>
      <c r="AG62" s="217">
        <f>'Prep Partner Performance'!AC68</f>
        <v>0</v>
      </c>
      <c r="AH62" s="217">
        <f>'Prep Partner Performance'!AD68</f>
        <v>0</v>
      </c>
      <c r="AI62" s="217">
        <f>'Prep Partner Performance'!AE68</f>
        <v>0</v>
      </c>
      <c r="AJ62" s="217">
        <f>'Prep Partner Performance'!AF68</f>
        <v>0</v>
      </c>
      <c r="AK62" s="217">
        <f>'Prep Partner Performance'!AG68</f>
        <v>0</v>
      </c>
      <c r="AL62" s="217">
        <f>'Prep Partner Performance'!AH68</f>
        <v>0</v>
      </c>
      <c r="AM62" s="218">
        <f t="shared" si="1"/>
        <v>0</v>
      </c>
      <c r="AN62" s="217" t="str">
        <f>'Prep Partner Performance'!B$3</f>
        <v>PrEP Partner Performance Tool version 2.0.0</v>
      </c>
      <c r="AO62" s="239" t="str">
        <f>'Prep Partner Performance'!AJ68</f>
        <v/>
      </c>
    </row>
    <row r="63" spans="1:41" x14ac:dyDescent="0.45">
      <c r="A63" s="218" t="str">
        <f t="shared" si="2"/>
        <v>202205</v>
      </c>
      <c r="B63" s="219">
        <f>'Prep Partner Performance'!AE$2</f>
        <v>2022</v>
      </c>
      <c r="C63" s="220" t="str">
        <f>'Prep Partner Performance'!Z$2</f>
        <v>05</v>
      </c>
      <c r="D63" s="218">
        <f>'Prep Partner Performance'!G$2</f>
        <v>14943</v>
      </c>
      <c r="E63" s="217" t="str">
        <f>'Prep Partner Performance'!C$2</f>
        <v>Kisima Health Centre</v>
      </c>
      <c r="F63" s="239" t="str">
        <f>'Prep Partner Performance'!B$62</f>
        <v>Number Tested for HIV at Month 1 Re-fill</v>
      </c>
      <c r="G63" s="217" t="str">
        <f>'Prep Partner Performance'!C69</f>
        <v>Serodiscordant Couple</v>
      </c>
      <c r="H63" s="217" t="str">
        <f>'Prep Partner Performance'!D69</f>
        <v>P01-62</v>
      </c>
      <c r="I63" s="217">
        <f>'Prep Partner Performance'!E69</f>
        <v>0</v>
      </c>
      <c r="J63" s="217">
        <f>'Prep Partner Performance'!F69</f>
        <v>0</v>
      </c>
      <c r="K63" s="217">
        <f>'Prep Partner Performance'!G69</f>
        <v>0</v>
      </c>
      <c r="L63" s="217">
        <f>'Prep Partner Performance'!H69</f>
        <v>0</v>
      </c>
      <c r="M63" s="217">
        <f>'Prep Partner Performance'!I69</f>
        <v>0</v>
      </c>
      <c r="N63" s="217">
        <f>'Prep Partner Performance'!J69</f>
        <v>0</v>
      </c>
      <c r="O63" s="217">
        <f>'Prep Partner Performance'!K69</f>
        <v>0</v>
      </c>
      <c r="P63" s="217">
        <f>'Prep Partner Performance'!L69</f>
        <v>0</v>
      </c>
      <c r="Q63" s="217">
        <f>'Prep Partner Performance'!M69</f>
        <v>0</v>
      </c>
      <c r="R63" s="217">
        <f>'Prep Partner Performance'!N69</f>
        <v>0</v>
      </c>
      <c r="S63" s="217">
        <f>'Prep Partner Performance'!O69</f>
        <v>0</v>
      </c>
      <c r="T63" s="217">
        <f>'Prep Partner Performance'!P69</f>
        <v>0</v>
      </c>
      <c r="U63" s="217">
        <f>'Prep Partner Performance'!Q69</f>
        <v>0</v>
      </c>
      <c r="V63" s="217">
        <f>'Prep Partner Performance'!R69</f>
        <v>0</v>
      </c>
      <c r="W63" s="217">
        <f>'Prep Partner Performance'!S69</f>
        <v>0</v>
      </c>
      <c r="X63" s="217">
        <f>'Prep Partner Performance'!T69</f>
        <v>0</v>
      </c>
      <c r="Y63" s="217">
        <f>'Prep Partner Performance'!U69</f>
        <v>0</v>
      </c>
      <c r="Z63" s="217">
        <f>'Prep Partner Performance'!V69</f>
        <v>0</v>
      </c>
      <c r="AA63" s="217">
        <f>'Prep Partner Performance'!W69</f>
        <v>0</v>
      </c>
      <c r="AB63" s="217">
        <f>'Prep Partner Performance'!X69</f>
        <v>0</v>
      </c>
      <c r="AC63" s="217">
        <f>'Prep Partner Performance'!Y69</f>
        <v>0</v>
      </c>
      <c r="AD63" s="217">
        <f>'Prep Partner Performance'!Z69</f>
        <v>0</v>
      </c>
      <c r="AE63" s="217">
        <f>'Prep Partner Performance'!AA69</f>
        <v>0</v>
      </c>
      <c r="AF63" s="217">
        <f>'Prep Partner Performance'!AB69</f>
        <v>0</v>
      </c>
      <c r="AG63" s="217">
        <f>'Prep Partner Performance'!AC69</f>
        <v>0</v>
      </c>
      <c r="AH63" s="217">
        <f>'Prep Partner Performance'!AD69</f>
        <v>0</v>
      </c>
      <c r="AI63" s="217">
        <f>'Prep Partner Performance'!AE69</f>
        <v>0</v>
      </c>
      <c r="AJ63" s="217">
        <f>'Prep Partner Performance'!AF69</f>
        <v>0</v>
      </c>
      <c r="AK63" s="217">
        <f>'Prep Partner Performance'!AG69</f>
        <v>0</v>
      </c>
      <c r="AL63" s="217">
        <f>'Prep Partner Performance'!AH69</f>
        <v>0</v>
      </c>
      <c r="AM63" s="218">
        <f t="shared" si="1"/>
        <v>0</v>
      </c>
      <c r="AN63" s="217" t="str">
        <f>'Prep Partner Performance'!B$3</f>
        <v>PrEP Partner Performance Tool version 2.0.0</v>
      </c>
      <c r="AO63" s="239" t="str">
        <f>'Prep Partner Performance'!AJ69</f>
        <v/>
      </c>
    </row>
    <row r="64" spans="1:41" x14ac:dyDescent="0.45">
      <c r="A64" s="218" t="str">
        <f t="shared" si="2"/>
        <v>202205</v>
      </c>
      <c r="B64" s="219">
        <f>'Prep Partner Performance'!AE$2</f>
        <v>2022</v>
      </c>
      <c r="C64" s="220" t="str">
        <f>'Prep Partner Performance'!Z$2</f>
        <v>05</v>
      </c>
      <c r="D64" s="218">
        <f>'Prep Partner Performance'!G$2</f>
        <v>14943</v>
      </c>
      <c r="E64" s="217" t="str">
        <f>'Prep Partner Performance'!C$2</f>
        <v>Kisima Health Centre</v>
      </c>
      <c r="F64" s="239" t="str">
        <f>'Prep Partner Performance'!B$62</f>
        <v>Number Tested for HIV at Month 1 Re-fill</v>
      </c>
      <c r="G64" s="217" t="str">
        <f>'Prep Partner Performance'!C70</f>
        <v>Pregnant and Breast Feeding Women</v>
      </c>
      <c r="H64" s="217" t="str">
        <f>'Prep Partner Performance'!D70</f>
        <v>P01-63</v>
      </c>
      <c r="I64" s="217">
        <f>'Prep Partner Performance'!E70</f>
        <v>0</v>
      </c>
      <c r="J64" s="217">
        <f>'Prep Partner Performance'!F70</f>
        <v>0</v>
      </c>
      <c r="K64" s="217">
        <f>'Prep Partner Performance'!G70</f>
        <v>0</v>
      </c>
      <c r="L64" s="217">
        <f>'Prep Partner Performance'!H70</f>
        <v>0</v>
      </c>
      <c r="M64" s="217">
        <f>'Prep Partner Performance'!I70</f>
        <v>0</v>
      </c>
      <c r="N64" s="217">
        <f>'Prep Partner Performance'!J70</f>
        <v>0</v>
      </c>
      <c r="O64" s="217">
        <f>'Prep Partner Performance'!K70</f>
        <v>0</v>
      </c>
      <c r="P64" s="217">
        <f>'Prep Partner Performance'!L70</f>
        <v>0</v>
      </c>
      <c r="Q64" s="217">
        <f>'Prep Partner Performance'!M70</f>
        <v>0</v>
      </c>
      <c r="R64" s="217">
        <f>'Prep Partner Performance'!N70</f>
        <v>0</v>
      </c>
      <c r="S64" s="217">
        <f>'Prep Partner Performance'!O70</f>
        <v>0</v>
      </c>
      <c r="T64" s="217">
        <f>'Prep Partner Performance'!P70</f>
        <v>0</v>
      </c>
      <c r="U64" s="217">
        <f>'Prep Partner Performance'!Q70</f>
        <v>0</v>
      </c>
      <c r="V64" s="217">
        <f>'Prep Partner Performance'!R70</f>
        <v>0</v>
      </c>
      <c r="W64" s="217">
        <f>'Prep Partner Performance'!S70</f>
        <v>0</v>
      </c>
      <c r="X64" s="217">
        <f>'Prep Partner Performance'!T70</f>
        <v>0</v>
      </c>
      <c r="Y64" s="217">
        <f>'Prep Partner Performance'!U70</f>
        <v>0</v>
      </c>
      <c r="Z64" s="217">
        <f>'Prep Partner Performance'!V70</f>
        <v>0</v>
      </c>
      <c r="AA64" s="217">
        <f>'Prep Partner Performance'!W70</f>
        <v>0</v>
      </c>
      <c r="AB64" s="217">
        <f>'Prep Partner Performance'!X70</f>
        <v>0</v>
      </c>
      <c r="AC64" s="217">
        <f>'Prep Partner Performance'!Y70</f>
        <v>0</v>
      </c>
      <c r="AD64" s="217">
        <f>'Prep Partner Performance'!Z70</f>
        <v>0</v>
      </c>
      <c r="AE64" s="217">
        <f>'Prep Partner Performance'!AA70</f>
        <v>0</v>
      </c>
      <c r="AF64" s="217">
        <f>'Prep Partner Performance'!AB70</f>
        <v>0</v>
      </c>
      <c r="AG64" s="217">
        <f>'Prep Partner Performance'!AC70</f>
        <v>0</v>
      </c>
      <c r="AH64" s="217">
        <f>'Prep Partner Performance'!AD70</f>
        <v>0</v>
      </c>
      <c r="AI64" s="217">
        <f>'Prep Partner Performance'!AE70</f>
        <v>0</v>
      </c>
      <c r="AJ64" s="217">
        <f>'Prep Partner Performance'!AF70</f>
        <v>0</v>
      </c>
      <c r="AK64" s="217">
        <f>'Prep Partner Performance'!AG70</f>
        <v>0</v>
      </c>
      <c r="AL64" s="217">
        <f>'Prep Partner Performance'!AH70</f>
        <v>0</v>
      </c>
      <c r="AM64" s="218">
        <f t="shared" si="1"/>
        <v>0</v>
      </c>
      <c r="AN64" s="217" t="str">
        <f>'Prep Partner Performance'!B$3</f>
        <v>PrEP Partner Performance Tool version 2.0.0</v>
      </c>
      <c r="AO64" s="239" t="str">
        <f>'Prep Partner Performance'!AJ70</f>
        <v/>
      </c>
    </row>
    <row r="65" spans="1:41" x14ac:dyDescent="0.45">
      <c r="A65" s="218" t="str">
        <f t="shared" si="2"/>
        <v>202205</v>
      </c>
      <c r="B65" s="219">
        <f>'Prep Partner Performance'!AE$2</f>
        <v>2022</v>
      </c>
      <c r="C65" s="220" t="str">
        <f>'Prep Partner Performance'!Z$2</f>
        <v>05</v>
      </c>
      <c r="D65" s="218">
        <f>'Prep Partner Performance'!G$2</f>
        <v>14943</v>
      </c>
      <c r="E65" s="217" t="str">
        <f>'Prep Partner Performance'!C$2</f>
        <v>Kisima Health Centre</v>
      </c>
      <c r="F65" s="239" t="str">
        <f>'Prep Partner Performance'!B71</f>
        <v>Number Tested HIV Positive at month 1 re-fill</v>
      </c>
      <c r="G65" s="217" t="str">
        <f>'Prep Partner Performance'!C71</f>
        <v>Transgender</v>
      </c>
      <c r="H65" s="217" t="str">
        <f>'Prep Partner Performance'!D71</f>
        <v>P01-64</v>
      </c>
      <c r="I65" s="217">
        <f>'Prep Partner Performance'!E71</f>
        <v>0</v>
      </c>
      <c r="J65" s="217">
        <f>'Prep Partner Performance'!F71</f>
        <v>0</v>
      </c>
      <c r="K65" s="217">
        <f>'Prep Partner Performance'!G71</f>
        <v>0</v>
      </c>
      <c r="L65" s="217">
        <f>'Prep Partner Performance'!H71</f>
        <v>0</v>
      </c>
      <c r="M65" s="217">
        <f>'Prep Partner Performance'!I71</f>
        <v>0</v>
      </c>
      <c r="N65" s="217">
        <f>'Prep Partner Performance'!J71</f>
        <v>0</v>
      </c>
      <c r="O65" s="217">
        <f>'Prep Partner Performance'!K71</f>
        <v>0</v>
      </c>
      <c r="P65" s="217">
        <f>'Prep Partner Performance'!L71</f>
        <v>0</v>
      </c>
      <c r="Q65" s="217">
        <f>'Prep Partner Performance'!M71</f>
        <v>0</v>
      </c>
      <c r="R65" s="217">
        <f>'Prep Partner Performance'!N71</f>
        <v>0</v>
      </c>
      <c r="S65" s="217">
        <f>'Prep Partner Performance'!O71</f>
        <v>0</v>
      </c>
      <c r="T65" s="217">
        <f>'Prep Partner Performance'!P71</f>
        <v>0</v>
      </c>
      <c r="U65" s="217">
        <f>'Prep Partner Performance'!Q71</f>
        <v>0</v>
      </c>
      <c r="V65" s="217">
        <f>'Prep Partner Performance'!R71</f>
        <v>0</v>
      </c>
      <c r="W65" s="217">
        <f>'Prep Partner Performance'!S71</f>
        <v>0</v>
      </c>
      <c r="X65" s="217">
        <f>'Prep Partner Performance'!T71</f>
        <v>0</v>
      </c>
      <c r="Y65" s="217">
        <f>'Prep Partner Performance'!U71</f>
        <v>0</v>
      </c>
      <c r="Z65" s="217">
        <f>'Prep Partner Performance'!V71</f>
        <v>0</v>
      </c>
      <c r="AA65" s="217">
        <f>'Prep Partner Performance'!W71</f>
        <v>0</v>
      </c>
      <c r="AB65" s="217">
        <f>'Prep Partner Performance'!X71</f>
        <v>0</v>
      </c>
      <c r="AC65" s="217">
        <f>'Prep Partner Performance'!Y71</f>
        <v>0</v>
      </c>
      <c r="AD65" s="217">
        <f>'Prep Partner Performance'!Z71</f>
        <v>0</v>
      </c>
      <c r="AE65" s="217">
        <f>'Prep Partner Performance'!AA71</f>
        <v>0</v>
      </c>
      <c r="AF65" s="217">
        <f>'Prep Partner Performance'!AB71</f>
        <v>0</v>
      </c>
      <c r="AG65" s="217">
        <f>'Prep Partner Performance'!AC71</f>
        <v>0</v>
      </c>
      <c r="AH65" s="217">
        <f>'Prep Partner Performance'!AD71</f>
        <v>0</v>
      </c>
      <c r="AI65" s="217">
        <f>'Prep Partner Performance'!AE71</f>
        <v>0</v>
      </c>
      <c r="AJ65" s="217">
        <f>'Prep Partner Performance'!AF71</f>
        <v>0</v>
      </c>
      <c r="AK65" s="217">
        <f>'Prep Partner Performance'!AG71</f>
        <v>0</v>
      </c>
      <c r="AL65" s="217">
        <f>'Prep Partner Performance'!AH71</f>
        <v>0</v>
      </c>
      <c r="AM65" s="218">
        <f t="shared" si="1"/>
        <v>0</v>
      </c>
      <c r="AN65" s="217" t="str">
        <f>'Prep Partner Performance'!B$3</f>
        <v>PrEP Partner Performance Tool version 2.0.0</v>
      </c>
      <c r="AO65" s="239">
        <f>'Prep Partner Performance'!AJ71</f>
        <v>0</v>
      </c>
    </row>
    <row r="66" spans="1:41" x14ac:dyDescent="0.45">
      <c r="A66" s="218" t="str">
        <f t="shared" si="2"/>
        <v>202205</v>
      </c>
      <c r="B66" s="219">
        <f>'Prep Partner Performance'!AE$2</f>
        <v>2022</v>
      </c>
      <c r="C66" s="220" t="str">
        <f>'Prep Partner Performance'!Z$2</f>
        <v>05</v>
      </c>
      <c r="D66" s="218">
        <f>'Prep Partner Performance'!G$2</f>
        <v>14943</v>
      </c>
      <c r="E66" s="217" t="str">
        <f>'Prep Partner Performance'!C$2</f>
        <v>Kisima Health Centre</v>
      </c>
      <c r="F66" s="239" t="str">
        <f>'Prep Partner Performance'!B$71</f>
        <v>Number Tested HIV Positive at month 1 re-fill</v>
      </c>
      <c r="G66" s="217" t="str">
        <f>'Prep Partner Performance'!C72</f>
        <v>Adolescent Girls and Young Women</v>
      </c>
      <c r="H66" s="217" t="str">
        <f>'Prep Partner Performance'!D72</f>
        <v>P01-65</v>
      </c>
      <c r="I66" s="217">
        <f>'Prep Partner Performance'!E72</f>
        <v>0</v>
      </c>
      <c r="J66" s="217">
        <f>'Prep Partner Performance'!F72</f>
        <v>0</v>
      </c>
      <c r="K66" s="217">
        <f>'Prep Partner Performance'!G72</f>
        <v>0</v>
      </c>
      <c r="L66" s="217">
        <f>'Prep Partner Performance'!H72</f>
        <v>0</v>
      </c>
      <c r="M66" s="217">
        <f>'Prep Partner Performance'!I72</f>
        <v>0</v>
      </c>
      <c r="N66" s="217">
        <f>'Prep Partner Performance'!J72</f>
        <v>0</v>
      </c>
      <c r="O66" s="217">
        <f>'Prep Partner Performance'!K72</f>
        <v>0</v>
      </c>
      <c r="P66" s="217">
        <f>'Prep Partner Performance'!L72</f>
        <v>0</v>
      </c>
      <c r="Q66" s="217">
        <f>'Prep Partner Performance'!M72</f>
        <v>0</v>
      </c>
      <c r="R66" s="217">
        <f>'Prep Partner Performance'!N72</f>
        <v>0</v>
      </c>
      <c r="S66" s="217">
        <f>'Prep Partner Performance'!O72</f>
        <v>0</v>
      </c>
      <c r="T66" s="217">
        <f>'Prep Partner Performance'!P72</f>
        <v>0</v>
      </c>
      <c r="U66" s="217">
        <f>'Prep Partner Performance'!Q72</f>
        <v>0</v>
      </c>
      <c r="V66" s="217">
        <f>'Prep Partner Performance'!R72</f>
        <v>0</v>
      </c>
      <c r="W66" s="217">
        <f>'Prep Partner Performance'!S72</f>
        <v>0</v>
      </c>
      <c r="X66" s="217">
        <f>'Prep Partner Performance'!T72</f>
        <v>0</v>
      </c>
      <c r="Y66" s="217">
        <f>'Prep Partner Performance'!U72</f>
        <v>0</v>
      </c>
      <c r="Z66" s="217">
        <f>'Prep Partner Performance'!V72</f>
        <v>0</v>
      </c>
      <c r="AA66" s="217">
        <f>'Prep Partner Performance'!W72</f>
        <v>0</v>
      </c>
      <c r="AB66" s="217">
        <f>'Prep Partner Performance'!X72</f>
        <v>0</v>
      </c>
      <c r="AC66" s="217">
        <f>'Prep Partner Performance'!Y72</f>
        <v>0</v>
      </c>
      <c r="AD66" s="217">
        <f>'Prep Partner Performance'!Z72</f>
        <v>0</v>
      </c>
      <c r="AE66" s="217">
        <f>'Prep Partner Performance'!AA72</f>
        <v>0</v>
      </c>
      <c r="AF66" s="217">
        <f>'Prep Partner Performance'!AB72</f>
        <v>0</v>
      </c>
      <c r="AG66" s="217">
        <f>'Prep Partner Performance'!AC72</f>
        <v>0</v>
      </c>
      <c r="AH66" s="217">
        <f>'Prep Partner Performance'!AD72</f>
        <v>0</v>
      </c>
      <c r="AI66" s="217">
        <f>'Prep Partner Performance'!AE72</f>
        <v>0</v>
      </c>
      <c r="AJ66" s="217">
        <f>'Prep Partner Performance'!AF72</f>
        <v>0</v>
      </c>
      <c r="AK66" s="217">
        <f>'Prep Partner Performance'!AG72</f>
        <v>0</v>
      </c>
      <c r="AL66" s="217">
        <f>'Prep Partner Performance'!AH72</f>
        <v>0</v>
      </c>
      <c r="AM66" s="218">
        <f t="shared" si="1"/>
        <v>0</v>
      </c>
      <c r="AN66" s="217" t="str">
        <f>'Prep Partner Performance'!B$3</f>
        <v>PrEP Partner Performance Tool version 2.0.0</v>
      </c>
      <c r="AO66" s="239">
        <f>'Prep Partner Performance'!AJ72</f>
        <v>0</v>
      </c>
    </row>
    <row r="67" spans="1:41" x14ac:dyDescent="0.45">
      <c r="A67" s="218" t="str">
        <f t="shared" si="2"/>
        <v>202205</v>
      </c>
      <c r="B67" s="219">
        <f>'Prep Partner Performance'!AE$2</f>
        <v>2022</v>
      </c>
      <c r="C67" s="220" t="str">
        <f>'Prep Partner Performance'!Z$2</f>
        <v>05</v>
      </c>
      <c r="D67" s="218">
        <f>'Prep Partner Performance'!G$2</f>
        <v>14943</v>
      </c>
      <c r="E67" s="217" t="str">
        <f>'Prep Partner Performance'!C$2</f>
        <v>Kisima Health Centre</v>
      </c>
      <c r="F67" s="239" t="str">
        <f>'Prep Partner Performance'!B$71</f>
        <v>Number Tested HIV Positive at month 1 re-fill</v>
      </c>
      <c r="G67" s="217" t="str">
        <f>'Prep Partner Performance'!C73</f>
        <v>Men who have Sex With Men</v>
      </c>
      <c r="H67" s="217" t="str">
        <f>'Prep Partner Performance'!D73</f>
        <v>P01-66</v>
      </c>
      <c r="I67" s="217">
        <f>'Prep Partner Performance'!E73</f>
        <v>0</v>
      </c>
      <c r="J67" s="217">
        <f>'Prep Partner Performance'!F73</f>
        <v>0</v>
      </c>
      <c r="K67" s="217">
        <f>'Prep Partner Performance'!G73</f>
        <v>0</v>
      </c>
      <c r="L67" s="217">
        <f>'Prep Partner Performance'!H73</f>
        <v>0</v>
      </c>
      <c r="M67" s="217">
        <f>'Prep Partner Performance'!I73</f>
        <v>0</v>
      </c>
      <c r="N67" s="217">
        <f>'Prep Partner Performance'!J73</f>
        <v>0</v>
      </c>
      <c r="O67" s="217">
        <f>'Prep Partner Performance'!K73</f>
        <v>0</v>
      </c>
      <c r="P67" s="217">
        <f>'Prep Partner Performance'!L73</f>
        <v>0</v>
      </c>
      <c r="Q67" s="217">
        <f>'Prep Partner Performance'!M73</f>
        <v>0</v>
      </c>
      <c r="R67" s="217">
        <f>'Prep Partner Performance'!N73</f>
        <v>0</v>
      </c>
      <c r="S67" s="217">
        <f>'Prep Partner Performance'!O73</f>
        <v>0</v>
      </c>
      <c r="T67" s="217">
        <f>'Prep Partner Performance'!P73</f>
        <v>0</v>
      </c>
      <c r="U67" s="217">
        <f>'Prep Partner Performance'!Q73</f>
        <v>0</v>
      </c>
      <c r="V67" s="217">
        <f>'Prep Partner Performance'!R73</f>
        <v>0</v>
      </c>
      <c r="W67" s="217">
        <f>'Prep Partner Performance'!S73</f>
        <v>0</v>
      </c>
      <c r="X67" s="217">
        <f>'Prep Partner Performance'!T73</f>
        <v>0</v>
      </c>
      <c r="Y67" s="217">
        <f>'Prep Partner Performance'!U73</f>
        <v>0</v>
      </c>
      <c r="Z67" s="217">
        <f>'Prep Partner Performance'!V73</f>
        <v>0</v>
      </c>
      <c r="AA67" s="217">
        <f>'Prep Partner Performance'!W73</f>
        <v>0</v>
      </c>
      <c r="AB67" s="217">
        <f>'Prep Partner Performance'!X73</f>
        <v>0</v>
      </c>
      <c r="AC67" s="217">
        <f>'Prep Partner Performance'!Y73</f>
        <v>0</v>
      </c>
      <c r="AD67" s="217">
        <f>'Prep Partner Performance'!Z73</f>
        <v>0</v>
      </c>
      <c r="AE67" s="217">
        <f>'Prep Partner Performance'!AA73</f>
        <v>0</v>
      </c>
      <c r="AF67" s="217">
        <f>'Prep Partner Performance'!AB73</f>
        <v>0</v>
      </c>
      <c r="AG67" s="217">
        <f>'Prep Partner Performance'!AC73</f>
        <v>0</v>
      </c>
      <c r="AH67" s="217">
        <f>'Prep Partner Performance'!AD73</f>
        <v>0</v>
      </c>
      <c r="AI67" s="217">
        <f>'Prep Partner Performance'!AE73</f>
        <v>0</v>
      </c>
      <c r="AJ67" s="217">
        <f>'Prep Partner Performance'!AF73</f>
        <v>0</v>
      </c>
      <c r="AK67" s="217">
        <f>'Prep Partner Performance'!AG73</f>
        <v>0</v>
      </c>
      <c r="AL67" s="217">
        <f>'Prep Partner Performance'!AH73</f>
        <v>0</v>
      </c>
      <c r="AM67" s="218">
        <f t="shared" ref="AM67:AM130" si="3">SUM(I67:AL67)</f>
        <v>0</v>
      </c>
      <c r="AN67" s="217" t="str">
        <f>'Prep Partner Performance'!B$3</f>
        <v>PrEP Partner Performance Tool version 2.0.0</v>
      </c>
      <c r="AO67" s="239">
        <f>'Prep Partner Performance'!AJ73</f>
        <v>0</v>
      </c>
    </row>
    <row r="68" spans="1:41" x14ac:dyDescent="0.45">
      <c r="A68" s="218" t="str">
        <f t="shared" si="2"/>
        <v>202205</v>
      </c>
      <c r="B68" s="219">
        <f>'Prep Partner Performance'!AE$2</f>
        <v>2022</v>
      </c>
      <c r="C68" s="220" t="str">
        <f>'Prep Partner Performance'!Z$2</f>
        <v>05</v>
      </c>
      <c r="D68" s="218">
        <f>'Prep Partner Performance'!G$2</f>
        <v>14943</v>
      </c>
      <c r="E68" s="217" t="str">
        <f>'Prep Partner Performance'!C$2</f>
        <v>Kisima Health Centre</v>
      </c>
      <c r="F68" s="239" t="str">
        <f>'Prep Partner Performance'!B$71</f>
        <v>Number Tested HIV Positive at month 1 re-fill</v>
      </c>
      <c r="G68" s="217" t="str">
        <f>'Prep Partner Performance'!C74</f>
        <v>Men at high risk</v>
      </c>
      <c r="H68" s="217" t="str">
        <f>'Prep Partner Performance'!D74</f>
        <v>P01-67</v>
      </c>
      <c r="I68" s="217">
        <f>'Prep Partner Performance'!E74</f>
        <v>0</v>
      </c>
      <c r="J68" s="217">
        <f>'Prep Partner Performance'!F74</f>
        <v>0</v>
      </c>
      <c r="K68" s="217">
        <f>'Prep Partner Performance'!G74</f>
        <v>0</v>
      </c>
      <c r="L68" s="217">
        <f>'Prep Partner Performance'!H74</f>
        <v>0</v>
      </c>
      <c r="M68" s="217">
        <f>'Prep Partner Performance'!I74</f>
        <v>0</v>
      </c>
      <c r="N68" s="217">
        <f>'Prep Partner Performance'!J74</f>
        <v>0</v>
      </c>
      <c r="O68" s="217">
        <f>'Prep Partner Performance'!K74</f>
        <v>0</v>
      </c>
      <c r="P68" s="217">
        <f>'Prep Partner Performance'!L74</f>
        <v>0</v>
      </c>
      <c r="Q68" s="217">
        <f>'Prep Partner Performance'!M74</f>
        <v>0</v>
      </c>
      <c r="R68" s="217">
        <f>'Prep Partner Performance'!N74</f>
        <v>0</v>
      </c>
      <c r="S68" s="217">
        <f>'Prep Partner Performance'!O74</f>
        <v>0</v>
      </c>
      <c r="T68" s="217">
        <f>'Prep Partner Performance'!P74</f>
        <v>0</v>
      </c>
      <c r="U68" s="217">
        <f>'Prep Partner Performance'!Q74</f>
        <v>0</v>
      </c>
      <c r="V68" s="217">
        <f>'Prep Partner Performance'!R74</f>
        <v>0</v>
      </c>
      <c r="W68" s="217">
        <f>'Prep Partner Performance'!S74</f>
        <v>0</v>
      </c>
      <c r="X68" s="217">
        <f>'Prep Partner Performance'!T74</f>
        <v>0</v>
      </c>
      <c r="Y68" s="217">
        <f>'Prep Partner Performance'!U74</f>
        <v>0</v>
      </c>
      <c r="Z68" s="217">
        <f>'Prep Partner Performance'!V74</f>
        <v>0</v>
      </c>
      <c r="AA68" s="217">
        <f>'Prep Partner Performance'!W74</f>
        <v>0</v>
      </c>
      <c r="AB68" s="217">
        <f>'Prep Partner Performance'!X74</f>
        <v>0</v>
      </c>
      <c r="AC68" s="217">
        <f>'Prep Partner Performance'!Y74</f>
        <v>0</v>
      </c>
      <c r="AD68" s="217">
        <f>'Prep Partner Performance'!Z74</f>
        <v>0</v>
      </c>
      <c r="AE68" s="217">
        <f>'Prep Partner Performance'!AA74</f>
        <v>0</v>
      </c>
      <c r="AF68" s="217">
        <f>'Prep Partner Performance'!AB74</f>
        <v>0</v>
      </c>
      <c r="AG68" s="217">
        <f>'Prep Partner Performance'!AC74</f>
        <v>0</v>
      </c>
      <c r="AH68" s="217">
        <f>'Prep Partner Performance'!AD74</f>
        <v>0</v>
      </c>
      <c r="AI68" s="217">
        <f>'Prep Partner Performance'!AE74</f>
        <v>0</v>
      </c>
      <c r="AJ68" s="217">
        <f>'Prep Partner Performance'!AF74</f>
        <v>0</v>
      </c>
      <c r="AK68" s="217">
        <f>'Prep Partner Performance'!AG74</f>
        <v>0</v>
      </c>
      <c r="AL68" s="217">
        <f>'Prep Partner Performance'!AH74</f>
        <v>0</v>
      </c>
      <c r="AM68" s="218">
        <f t="shared" si="3"/>
        <v>0</v>
      </c>
      <c r="AN68" s="217" t="str">
        <f>'Prep Partner Performance'!B$3</f>
        <v>PrEP Partner Performance Tool version 2.0.0</v>
      </c>
      <c r="AO68" s="239">
        <f>'Prep Partner Performance'!AJ74</f>
        <v>0</v>
      </c>
    </row>
    <row r="69" spans="1:41" x14ac:dyDescent="0.45">
      <c r="A69" s="218" t="str">
        <f t="shared" si="2"/>
        <v>202205</v>
      </c>
      <c r="B69" s="219">
        <f>'Prep Partner Performance'!AE$2</f>
        <v>2022</v>
      </c>
      <c r="C69" s="220" t="str">
        <f>'Prep Partner Performance'!Z$2</f>
        <v>05</v>
      </c>
      <c r="D69" s="218">
        <f>'Prep Partner Performance'!G$2</f>
        <v>14943</v>
      </c>
      <c r="E69" s="217" t="str">
        <f>'Prep Partner Performance'!C$2</f>
        <v>Kisima Health Centre</v>
      </c>
      <c r="F69" s="239" t="str">
        <f>'Prep Partner Performance'!B$71</f>
        <v>Number Tested HIV Positive at month 1 re-fill</v>
      </c>
      <c r="G69" s="217" t="str">
        <f>'Prep Partner Performance'!C75</f>
        <v>Female Sex Workers</v>
      </c>
      <c r="H69" s="217" t="str">
        <f>'Prep Partner Performance'!D75</f>
        <v>P01-68</v>
      </c>
      <c r="I69" s="217">
        <f>'Prep Partner Performance'!E75</f>
        <v>0</v>
      </c>
      <c r="J69" s="217">
        <f>'Prep Partner Performance'!F75</f>
        <v>0</v>
      </c>
      <c r="K69" s="217">
        <f>'Prep Partner Performance'!G75</f>
        <v>0</v>
      </c>
      <c r="L69" s="217">
        <f>'Prep Partner Performance'!H75</f>
        <v>0</v>
      </c>
      <c r="M69" s="217">
        <f>'Prep Partner Performance'!I75</f>
        <v>0</v>
      </c>
      <c r="N69" s="217">
        <f>'Prep Partner Performance'!J75</f>
        <v>0</v>
      </c>
      <c r="O69" s="217">
        <f>'Prep Partner Performance'!K75</f>
        <v>0</v>
      </c>
      <c r="P69" s="217">
        <f>'Prep Partner Performance'!L75</f>
        <v>0</v>
      </c>
      <c r="Q69" s="217">
        <f>'Prep Partner Performance'!M75</f>
        <v>0</v>
      </c>
      <c r="R69" s="217">
        <f>'Prep Partner Performance'!N75</f>
        <v>0</v>
      </c>
      <c r="S69" s="217">
        <f>'Prep Partner Performance'!O75</f>
        <v>0</v>
      </c>
      <c r="T69" s="217">
        <f>'Prep Partner Performance'!P75</f>
        <v>0</v>
      </c>
      <c r="U69" s="217">
        <f>'Prep Partner Performance'!Q75</f>
        <v>0</v>
      </c>
      <c r="V69" s="217">
        <f>'Prep Partner Performance'!R75</f>
        <v>0</v>
      </c>
      <c r="W69" s="217">
        <f>'Prep Partner Performance'!S75</f>
        <v>0</v>
      </c>
      <c r="X69" s="217">
        <f>'Prep Partner Performance'!T75</f>
        <v>0</v>
      </c>
      <c r="Y69" s="217">
        <f>'Prep Partner Performance'!U75</f>
        <v>0</v>
      </c>
      <c r="Z69" s="217">
        <f>'Prep Partner Performance'!V75</f>
        <v>0</v>
      </c>
      <c r="AA69" s="217">
        <f>'Prep Partner Performance'!W75</f>
        <v>0</v>
      </c>
      <c r="AB69" s="217">
        <f>'Prep Partner Performance'!X75</f>
        <v>0</v>
      </c>
      <c r="AC69" s="217">
        <f>'Prep Partner Performance'!Y75</f>
        <v>0</v>
      </c>
      <c r="AD69" s="217">
        <f>'Prep Partner Performance'!Z75</f>
        <v>0</v>
      </c>
      <c r="AE69" s="217">
        <f>'Prep Partner Performance'!AA75</f>
        <v>0</v>
      </c>
      <c r="AF69" s="217">
        <f>'Prep Partner Performance'!AB75</f>
        <v>0</v>
      </c>
      <c r="AG69" s="217">
        <f>'Prep Partner Performance'!AC75</f>
        <v>0</v>
      </c>
      <c r="AH69" s="217">
        <f>'Prep Partner Performance'!AD75</f>
        <v>0</v>
      </c>
      <c r="AI69" s="217">
        <f>'Prep Partner Performance'!AE75</f>
        <v>0</v>
      </c>
      <c r="AJ69" s="217">
        <f>'Prep Partner Performance'!AF75</f>
        <v>0</v>
      </c>
      <c r="AK69" s="217">
        <f>'Prep Partner Performance'!AG75</f>
        <v>0</v>
      </c>
      <c r="AL69" s="217">
        <f>'Prep Partner Performance'!AH75</f>
        <v>0</v>
      </c>
      <c r="AM69" s="218">
        <f t="shared" si="3"/>
        <v>0</v>
      </c>
      <c r="AN69" s="217" t="str">
        <f>'Prep Partner Performance'!B$3</f>
        <v>PrEP Partner Performance Tool version 2.0.0</v>
      </c>
      <c r="AO69" s="239">
        <f>'Prep Partner Performance'!AJ75</f>
        <v>0</v>
      </c>
    </row>
    <row r="70" spans="1:41" x14ac:dyDescent="0.45">
      <c r="A70" s="218" t="str">
        <f t="shared" si="2"/>
        <v>202205</v>
      </c>
      <c r="B70" s="219">
        <f>'Prep Partner Performance'!AE$2</f>
        <v>2022</v>
      </c>
      <c r="C70" s="220" t="str">
        <f>'Prep Partner Performance'!Z$2</f>
        <v>05</v>
      </c>
      <c r="D70" s="218">
        <f>'Prep Partner Performance'!G$2</f>
        <v>14943</v>
      </c>
      <c r="E70" s="217" t="str">
        <f>'Prep Partner Performance'!C$2</f>
        <v>Kisima Health Centre</v>
      </c>
      <c r="F70" s="239" t="str">
        <f>'Prep Partner Performance'!B$71</f>
        <v>Number Tested HIV Positive at month 1 re-fill</v>
      </c>
      <c r="G70" s="217" t="str">
        <f>'Prep Partner Performance'!C76</f>
        <v>People who Inject Drugs</v>
      </c>
      <c r="H70" s="217" t="str">
        <f>'Prep Partner Performance'!D76</f>
        <v>P01-69</v>
      </c>
      <c r="I70" s="217">
        <f>'Prep Partner Performance'!E76</f>
        <v>0</v>
      </c>
      <c r="J70" s="217">
        <f>'Prep Partner Performance'!F76</f>
        <v>0</v>
      </c>
      <c r="K70" s="217">
        <f>'Prep Partner Performance'!G76</f>
        <v>0</v>
      </c>
      <c r="L70" s="217">
        <f>'Prep Partner Performance'!H76</f>
        <v>0</v>
      </c>
      <c r="M70" s="217">
        <f>'Prep Partner Performance'!I76</f>
        <v>0</v>
      </c>
      <c r="N70" s="217">
        <f>'Prep Partner Performance'!J76</f>
        <v>0</v>
      </c>
      <c r="O70" s="217">
        <f>'Prep Partner Performance'!K76</f>
        <v>0</v>
      </c>
      <c r="P70" s="217">
        <f>'Prep Partner Performance'!L76</f>
        <v>0</v>
      </c>
      <c r="Q70" s="217">
        <f>'Prep Partner Performance'!M76</f>
        <v>0</v>
      </c>
      <c r="R70" s="217">
        <f>'Prep Partner Performance'!N76</f>
        <v>0</v>
      </c>
      <c r="S70" s="217">
        <f>'Prep Partner Performance'!O76</f>
        <v>0</v>
      </c>
      <c r="T70" s="217">
        <f>'Prep Partner Performance'!P76</f>
        <v>0</v>
      </c>
      <c r="U70" s="217">
        <f>'Prep Partner Performance'!Q76</f>
        <v>0</v>
      </c>
      <c r="V70" s="217">
        <f>'Prep Partner Performance'!R76</f>
        <v>0</v>
      </c>
      <c r="W70" s="217">
        <f>'Prep Partner Performance'!S76</f>
        <v>0</v>
      </c>
      <c r="X70" s="217">
        <f>'Prep Partner Performance'!T76</f>
        <v>0</v>
      </c>
      <c r="Y70" s="217">
        <f>'Prep Partner Performance'!U76</f>
        <v>0</v>
      </c>
      <c r="Z70" s="217">
        <f>'Prep Partner Performance'!V76</f>
        <v>0</v>
      </c>
      <c r="AA70" s="217">
        <f>'Prep Partner Performance'!W76</f>
        <v>0</v>
      </c>
      <c r="AB70" s="217">
        <f>'Prep Partner Performance'!X76</f>
        <v>0</v>
      </c>
      <c r="AC70" s="217">
        <f>'Prep Partner Performance'!Y76</f>
        <v>0</v>
      </c>
      <c r="AD70" s="217">
        <f>'Prep Partner Performance'!Z76</f>
        <v>0</v>
      </c>
      <c r="AE70" s="217">
        <f>'Prep Partner Performance'!AA76</f>
        <v>0</v>
      </c>
      <c r="AF70" s="217">
        <f>'Prep Partner Performance'!AB76</f>
        <v>0</v>
      </c>
      <c r="AG70" s="217">
        <f>'Prep Partner Performance'!AC76</f>
        <v>0</v>
      </c>
      <c r="AH70" s="217">
        <f>'Prep Partner Performance'!AD76</f>
        <v>0</v>
      </c>
      <c r="AI70" s="217">
        <f>'Prep Partner Performance'!AE76</f>
        <v>0</v>
      </c>
      <c r="AJ70" s="217">
        <f>'Prep Partner Performance'!AF76</f>
        <v>0</v>
      </c>
      <c r="AK70" s="217">
        <f>'Prep Partner Performance'!AG76</f>
        <v>0</v>
      </c>
      <c r="AL70" s="217">
        <f>'Prep Partner Performance'!AH76</f>
        <v>0</v>
      </c>
      <c r="AM70" s="218">
        <f t="shared" si="3"/>
        <v>0</v>
      </c>
      <c r="AN70" s="217" t="str">
        <f>'Prep Partner Performance'!B$3</f>
        <v>PrEP Partner Performance Tool version 2.0.0</v>
      </c>
      <c r="AO70" s="239">
        <f>'Prep Partner Performance'!AJ76</f>
        <v>0</v>
      </c>
    </row>
    <row r="71" spans="1:41" x14ac:dyDescent="0.45">
      <c r="A71" s="218" t="str">
        <f t="shared" si="2"/>
        <v>202205</v>
      </c>
      <c r="B71" s="219">
        <f>'Prep Partner Performance'!AE$2</f>
        <v>2022</v>
      </c>
      <c r="C71" s="220" t="str">
        <f>'Prep Partner Performance'!Z$2</f>
        <v>05</v>
      </c>
      <c r="D71" s="218">
        <f>'Prep Partner Performance'!G$2</f>
        <v>14943</v>
      </c>
      <c r="E71" s="217" t="str">
        <f>'Prep Partner Performance'!C$2</f>
        <v>Kisima Health Centre</v>
      </c>
      <c r="F71" s="239" t="str">
        <f>'Prep Partner Performance'!B$71</f>
        <v>Number Tested HIV Positive at month 1 re-fill</v>
      </c>
      <c r="G71" s="217" t="str">
        <f>'Prep Partner Performance'!C77</f>
        <v>Other Women</v>
      </c>
      <c r="H71" s="217" t="str">
        <f>'Prep Partner Performance'!D77</f>
        <v>P01-70</v>
      </c>
      <c r="I71" s="217">
        <f>'Prep Partner Performance'!E77</f>
        <v>0</v>
      </c>
      <c r="J71" s="217">
        <f>'Prep Partner Performance'!F77</f>
        <v>0</v>
      </c>
      <c r="K71" s="217">
        <f>'Prep Partner Performance'!G77</f>
        <v>0</v>
      </c>
      <c r="L71" s="217">
        <f>'Prep Partner Performance'!H77</f>
        <v>0</v>
      </c>
      <c r="M71" s="217">
        <f>'Prep Partner Performance'!I77</f>
        <v>0</v>
      </c>
      <c r="N71" s="217">
        <f>'Prep Partner Performance'!J77</f>
        <v>0</v>
      </c>
      <c r="O71" s="217">
        <f>'Prep Partner Performance'!K77</f>
        <v>0</v>
      </c>
      <c r="P71" s="217">
        <f>'Prep Partner Performance'!L77</f>
        <v>0</v>
      </c>
      <c r="Q71" s="217">
        <f>'Prep Partner Performance'!M77</f>
        <v>0</v>
      </c>
      <c r="R71" s="217">
        <f>'Prep Partner Performance'!N77</f>
        <v>0</v>
      </c>
      <c r="S71" s="217">
        <f>'Prep Partner Performance'!O77</f>
        <v>0</v>
      </c>
      <c r="T71" s="217">
        <f>'Prep Partner Performance'!P77</f>
        <v>0</v>
      </c>
      <c r="U71" s="217">
        <f>'Prep Partner Performance'!Q77</f>
        <v>0</v>
      </c>
      <c r="V71" s="217">
        <f>'Prep Partner Performance'!R77</f>
        <v>0</v>
      </c>
      <c r="W71" s="217">
        <f>'Prep Partner Performance'!S77</f>
        <v>0</v>
      </c>
      <c r="X71" s="217">
        <f>'Prep Partner Performance'!T77</f>
        <v>0</v>
      </c>
      <c r="Y71" s="217">
        <f>'Prep Partner Performance'!U77</f>
        <v>0</v>
      </c>
      <c r="Z71" s="217">
        <f>'Prep Partner Performance'!V77</f>
        <v>0</v>
      </c>
      <c r="AA71" s="217">
        <f>'Prep Partner Performance'!W77</f>
        <v>0</v>
      </c>
      <c r="AB71" s="217">
        <f>'Prep Partner Performance'!X77</f>
        <v>0</v>
      </c>
      <c r="AC71" s="217">
        <f>'Prep Partner Performance'!Y77</f>
        <v>0</v>
      </c>
      <c r="AD71" s="217">
        <f>'Prep Partner Performance'!Z77</f>
        <v>0</v>
      </c>
      <c r="AE71" s="217">
        <f>'Prep Partner Performance'!AA77</f>
        <v>0</v>
      </c>
      <c r="AF71" s="217">
        <f>'Prep Partner Performance'!AB77</f>
        <v>0</v>
      </c>
      <c r="AG71" s="217">
        <f>'Prep Partner Performance'!AC77</f>
        <v>0</v>
      </c>
      <c r="AH71" s="217">
        <f>'Prep Partner Performance'!AD77</f>
        <v>0</v>
      </c>
      <c r="AI71" s="217">
        <f>'Prep Partner Performance'!AE77</f>
        <v>0</v>
      </c>
      <c r="AJ71" s="217">
        <f>'Prep Partner Performance'!AF77</f>
        <v>0</v>
      </c>
      <c r="AK71" s="217">
        <f>'Prep Partner Performance'!AG77</f>
        <v>0</v>
      </c>
      <c r="AL71" s="217">
        <f>'Prep Partner Performance'!AH77</f>
        <v>0</v>
      </c>
      <c r="AM71" s="218">
        <f t="shared" si="3"/>
        <v>0</v>
      </c>
      <c r="AN71" s="217" t="str">
        <f>'Prep Partner Performance'!B$3</f>
        <v>PrEP Partner Performance Tool version 2.0.0</v>
      </c>
      <c r="AO71" s="239">
        <f>'Prep Partner Performance'!AJ77</f>
        <v>0</v>
      </c>
    </row>
    <row r="72" spans="1:41" x14ac:dyDescent="0.45">
      <c r="A72" s="218" t="str">
        <f t="shared" si="2"/>
        <v>202205</v>
      </c>
      <c r="B72" s="219">
        <f>'Prep Partner Performance'!AE$2</f>
        <v>2022</v>
      </c>
      <c r="C72" s="220" t="str">
        <f>'Prep Partner Performance'!Z$2</f>
        <v>05</v>
      </c>
      <c r="D72" s="218">
        <f>'Prep Partner Performance'!G$2</f>
        <v>14943</v>
      </c>
      <c r="E72" s="217" t="str">
        <f>'Prep Partner Performance'!C$2</f>
        <v>Kisima Health Centre</v>
      </c>
      <c r="F72" s="239" t="str">
        <f>'Prep Partner Performance'!B$71</f>
        <v>Number Tested HIV Positive at month 1 re-fill</v>
      </c>
      <c r="G72" s="217" t="str">
        <f>'Prep Partner Performance'!C78</f>
        <v>Serodiscordant Couple</v>
      </c>
      <c r="H72" s="217" t="str">
        <f>'Prep Partner Performance'!D78</f>
        <v>P01-71</v>
      </c>
      <c r="I72" s="217">
        <f>'Prep Partner Performance'!E78</f>
        <v>0</v>
      </c>
      <c r="J72" s="217">
        <f>'Prep Partner Performance'!F78</f>
        <v>0</v>
      </c>
      <c r="K72" s="217">
        <f>'Prep Partner Performance'!G78</f>
        <v>0</v>
      </c>
      <c r="L72" s="217">
        <f>'Prep Partner Performance'!H78</f>
        <v>0</v>
      </c>
      <c r="M72" s="217">
        <f>'Prep Partner Performance'!I78</f>
        <v>0</v>
      </c>
      <c r="N72" s="217">
        <f>'Prep Partner Performance'!J78</f>
        <v>0</v>
      </c>
      <c r="O72" s="217">
        <f>'Prep Partner Performance'!K78</f>
        <v>0</v>
      </c>
      <c r="P72" s="217">
        <f>'Prep Partner Performance'!L78</f>
        <v>0</v>
      </c>
      <c r="Q72" s="217">
        <f>'Prep Partner Performance'!M78</f>
        <v>0</v>
      </c>
      <c r="R72" s="217">
        <f>'Prep Partner Performance'!N78</f>
        <v>0</v>
      </c>
      <c r="S72" s="217">
        <f>'Prep Partner Performance'!O78</f>
        <v>0</v>
      </c>
      <c r="T72" s="217">
        <f>'Prep Partner Performance'!P78</f>
        <v>0</v>
      </c>
      <c r="U72" s="217">
        <f>'Prep Partner Performance'!Q78</f>
        <v>0</v>
      </c>
      <c r="V72" s="217">
        <f>'Prep Partner Performance'!R78</f>
        <v>0</v>
      </c>
      <c r="W72" s="217">
        <f>'Prep Partner Performance'!S78</f>
        <v>0</v>
      </c>
      <c r="X72" s="217">
        <f>'Prep Partner Performance'!T78</f>
        <v>0</v>
      </c>
      <c r="Y72" s="217">
        <f>'Prep Partner Performance'!U78</f>
        <v>0</v>
      </c>
      <c r="Z72" s="217">
        <f>'Prep Partner Performance'!V78</f>
        <v>0</v>
      </c>
      <c r="AA72" s="217">
        <f>'Prep Partner Performance'!W78</f>
        <v>0</v>
      </c>
      <c r="AB72" s="217">
        <f>'Prep Partner Performance'!X78</f>
        <v>0</v>
      </c>
      <c r="AC72" s="217">
        <f>'Prep Partner Performance'!Y78</f>
        <v>0</v>
      </c>
      <c r="AD72" s="217">
        <f>'Prep Partner Performance'!Z78</f>
        <v>0</v>
      </c>
      <c r="AE72" s="217">
        <f>'Prep Partner Performance'!AA78</f>
        <v>0</v>
      </c>
      <c r="AF72" s="217">
        <f>'Prep Partner Performance'!AB78</f>
        <v>0</v>
      </c>
      <c r="AG72" s="217">
        <f>'Prep Partner Performance'!AC78</f>
        <v>0</v>
      </c>
      <c r="AH72" s="217">
        <f>'Prep Partner Performance'!AD78</f>
        <v>0</v>
      </c>
      <c r="AI72" s="217">
        <f>'Prep Partner Performance'!AE78</f>
        <v>0</v>
      </c>
      <c r="AJ72" s="217">
        <f>'Prep Partner Performance'!AF78</f>
        <v>0</v>
      </c>
      <c r="AK72" s="217">
        <f>'Prep Partner Performance'!AG78</f>
        <v>0</v>
      </c>
      <c r="AL72" s="217">
        <f>'Prep Partner Performance'!AH78</f>
        <v>0</v>
      </c>
      <c r="AM72" s="218">
        <f t="shared" si="3"/>
        <v>0</v>
      </c>
      <c r="AN72" s="217" t="str">
        <f>'Prep Partner Performance'!B$3</f>
        <v>PrEP Partner Performance Tool version 2.0.0</v>
      </c>
      <c r="AO72" s="239">
        <f>'Prep Partner Performance'!AJ78</f>
        <v>0</v>
      </c>
    </row>
    <row r="73" spans="1:41" x14ac:dyDescent="0.45">
      <c r="A73" s="218" t="str">
        <f t="shared" si="2"/>
        <v>202205</v>
      </c>
      <c r="B73" s="219">
        <f>'Prep Partner Performance'!AE$2</f>
        <v>2022</v>
      </c>
      <c r="C73" s="220" t="str">
        <f>'Prep Partner Performance'!Z$2</f>
        <v>05</v>
      </c>
      <c r="D73" s="218">
        <f>'Prep Partner Performance'!G$2</f>
        <v>14943</v>
      </c>
      <c r="E73" s="217" t="str">
        <f>'Prep Partner Performance'!C$2</f>
        <v>Kisima Health Centre</v>
      </c>
      <c r="F73" s="239" t="str">
        <f>'Prep Partner Performance'!B$71</f>
        <v>Number Tested HIV Positive at month 1 re-fill</v>
      </c>
      <c r="G73" s="217" t="str">
        <f>'Prep Partner Performance'!C79</f>
        <v>Pregnant and Breast Feeding Women</v>
      </c>
      <c r="H73" s="217" t="str">
        <f>'Prep Partner Performance'!D79</f>
        <v>P01-72</v>
      </c>
      <c r="I73" s="217">
        <f>'Prep Partner Performance'!E79</f>
        <v>0</v>
      </c>
      <c r="J73" s="217">
        <f>'Prep Partner Performance'!F79</f>
        <v>0</v>
      </c>
      <c r="K73" s="217">
        <f>'Prep Partner Performance'!G79</f>
        <v>0</v>
      </c>
      <c r="L73" s="217">
        <f>'Prep Partner Performance'!H79</f>
        <v>0</v>
      </c>
      <c r="M73" s="217">
        <f>'Prep Partner Performance'!I79</f>
        <v>0</v>
      </c>
      <c r="N73" s="217">
        <f>'Prep Partner Performance'!J79</f>
        <v>0</v>
      </c>
      <c r="O73" s="217">
        <f>'Prep Partner Performance'!K79</f>
        <v>0</v>
      </c>
      <c r="P73" s="217">
        <f>'Prep Partner Performance'!L79</f>
        <v>0</v>
      </c>
      <c r="Q73" s="217">
        <f>'Prep Partner Performance'!M79</f>
        <v>0</v>
      </c>
      <c r="R73" s="217">
        <f>'Prep Partner Performance'!N79</f>
        <v>0</v>
      </c>
      <c r="S73" s="217">
        <f>'Prep Partner Performance'!O79</f>
        <v>0</v>
      </c>
      <c r="T73" s="217">
        <f>'Prep Partner Performance'!P79</f>
        <v>0</v>
      </c>
      <c r="U73" s="217">
        <f>'Prep Partner Performance'!Q79</f>
        <v>0</v>
      </c>
      <c r="V73" s="217">
        <f>'Prep Partner Performance'!R79</f>
        <v>0</v>
      </c>
      <c r="W73" s="217">
        <f>'Prep Partner Performance'!S79</f>
        <v>0</v>
      </c>
      <c r="X73" s="217">
        <f>'Prep Partner Performance'!T79</f>
        <v>0</v>
      </c>
      <c r="Y73" s="217">
        <f>'Prep Partner Performance'!U79</f>
        <v>0</v>
      </c>
      <c r="Z73" s="217">
        <f>'Prep Partner Performance'!V79</f>
        <v>0</v>
      </c>
      <c r="AA73" s="217">
        <f>'Prep Partner Performance'!W79</f>
        <v>0</v>
      </c>
      <c r="AB73" s="217">
        <f>'Prep Partner Performance'!X79</f>
        <v>0</v>
      </c>
      <c r="AC73" s="217">
        <f>'Prep Partner Performance'!Y79</f>
        <v>0</v>
      </c>
      <c r="AD73" s="217">
        <f>'Prep Partner Performance'!Z79</f>
        <v>0</v>
      </c>
      <c r="AE73" s="217">
        <f>'Prep Partner Performance'!AA79</f>
        <v>0</v>
      </c>
      <c r="AF73" s="217">
        <f>'Prep Partner Performance'!AB79</f>
        <v>0</v>
      </c>
      <c r="AG73" s="217">
        <f>'Prep Partner Performance'!AC79</f>
        <v>0</v>
      </c>
      <c r="AH73" s="217">
        <f>'Prep Partner Performance'!AD79</f>
        <v>0</v>
      </c>
      <c r="AI73" s="217">
        <f>'Prep Partner Performance'!AE79</f>
        <v>0</v>
      </c>
      <c r="AJ73" s="217">
        <f>'Prep Partner Performance'!AF79</f>
        <v>0</v>
      </c>
      <c r="AK73" s="217">
        <f>'Prep Partner Performance'!AG79</f>
        <v>0</v>
      </c>
      <c r="AL73" s="217">
        <f>'Prep Partner Performance'!AH79</f>
        <v>0</v>
      </c>
      <c r="AM73" s="218">
        <f t="shared" si="3"/>
        <v>0</v>
      </c>
      <c r="AN73" s="217" t="str">
        <f>'Prep Partner Performance'!B$3</f>
        <v>PrEP Partner Performance Tool version 2.0.0</v>
      </c>
      <c r="AO73" s="239">
        <f>'Prep Partner Performance'!AJ79</f>
        <v>0</v>
      </c>
    </row>
    <row r="74" spans="1:41" x14ac:dyDescent="0.45">
      <c r="A74" s="218" t="str">
        <f t="shared" si="2"/>
        <v>202205</v>
      </c>
      <c r="B74" s="219">
        <f>'Prep Partner Performance'!AE$2</f>
        <v>2022</v>
      </c>
      <c r="C74" s="220" t="str">
        <f>'Prep Partner Performance'!Z$2</f>
        <v>05</v>
      </c>
      <c r="D74" s="218">
        <f>'Prep Partner Performance'!G$2</f>
        <v>14943</v>
      </c>
      <c r="E74" s="217" t="str">
        <f>'Prep Partner Performance'!C$2</f>
        <v>Kisima Health Centre</v>
      </c>
      <c r="F74" s="239" t="str">
        <f>'Prep Partner Performance'!B80</f>
        <v>Number of Clients who had a Refill at Month 3</v>
      </c>
      <c r="G74" s="217" t="str">
        <f>'Prep Partner Performance'!C80</f>
        <v>Transgender</v>
      </c>
      <c r="H74" s="217" t="str">
        <f>'Prep Partner Performance'!D80</f>
        <v>P01-73</v>
      </c>
      <c r="I74" s="217">
        <f>'Prep Partner Performance'!E80</f>
        <v>0</v>
      </c>
      <c r="J74" s="217">
        <f>'Prep Partner Performance'!F80</f>
        <v>0</v>
      </c>
      <c r="K74" s="217">
        <f>'Prep Partner Performance'!G80</f>
        <v>0</v>
      </c>
      <c r="L74" s="217">
        <f>'Prep Partner Performance'!H80</f>
        <v>0</v>
      </c>
      <c r="M74" s="217">
        <f>'Prep Partner Performance'!I80</f>
        <v>0</v>
      </c>
      <c r="N74" s="217">
        <f>'Prep Partner Performance'!J80</f>
        <v>0</v>
      </c>
      <c r="O74" s="217">
        <f>'Prep Partner Performance'!K80</f>
        <v>0</v>
      </c>
      <c r="P74" s="217">
        <f>'Prep Partner Performance'!L80</f>
        <v>0</v>
      </c>
      <c r="Q74" s="217">
        <f>'Prep Partner Performance'!M80</f>
        <v>0</v>
      </c>
      <c r="R74" s="217">
        <f>'Prep Partner Performance'!N80</f>
        <v>0</v>
      </c>
      <c r="S74" s="217">
        <f>'Prep Partner Performance'!O80</f>
        <v>0</v>
      </c>
      <c r="T74" s="217">
        <f>'Prep Partner Performance'!P80</f>
        <v>0</v>
      </c>
      <c r="U74" s="217">
        <f>'Prep Partner Performance'!Q80</f>
        <v>0</v>
      </c>
      <c r="V74" s="217">
        <f>'Prep Partner Performance'!R80</f>
        <v>0</v>
      </c>
      <c r="W74" s="217">
        <f>'Prep Partner Performance'!S80</f>
        <v>0</v>
      </c>
      <c r="X74" s="217">
        <f>'Prep Partner Performance'!T80</f>
        <v>0</v>
      </c>
      <c r="Y74" s="217">
        <f>'Prep Partner Performance'!U80</f>
        <v>0</v>
      </c>
      <c r="Z74" s="217">
        <f>'Prep Partner Performance'!V80</f>
        <v>0</v>
      </c>
      <c r="AA74" s="217">
        <f>'Prep Partner Performance'!W80</f>
        <v>0</v>
      </c>
      <c r="AB74" s="217">
        <f>'Prep Partner Performance'!X80</f>
        <v>0</v>
      </c>
      <c r="AC74" s="217">
        <f>'Prep Partner Performance'!Y80</f>
        <v>0</v>
      </c>
      <c r="AD74" s="217">
        <f>'Prep Partner Performance'!Z80</f>
        <v>0</v>
      </c>
      <c r="AE74" s="217">
        <f>'Prep Partner Performance'!AA80</f>
        <v>0</v>
      </c>
      <c r="AF74" s="217">
        <f>'Prep Partner Performance'!AB80</f>
        <v>0</v>
      </c>
      <c r="AG74" s="217">
        <f>'Prep Partner Performance'!AC80</f>
        <v>0</v>
      </c>
      <c r="AH74" s="217">
        <f>'Prep Partner Performance'!AD80</f>
        <v>0</v>
      </c>
      <c r="AI74" s="217">
        <f>'Prep Partner Performance'!AE80</f>
        <v>0</v>
      </c>
      <c r="AJ74" s="217">
        <f>'Prep Partner Performance'!AF80</f>
        <v>0</v>
      </c>
      <c r="AK74" s="217">
        <f>'Prep Partner Performance'!AG80</f>
        <v>0</v>
      </c>
      <c r="AL74" s="217">
        <f>'Prep Partner Performance'!AH80</f>
        <v>0</v>
      </c>
      <c r="AM74" s="218">
        <f t="shared" si="3"/>
        <v>0</v>
      </c>
      <c r="AN74" s="217" t="str">
        <f>'Prep Partner Performance'!B$3</f>
        <v>PrEP Partner Performance Tool version 2.0.0</v>
      </c>
      <c r="AO74" s="239" t="str">
        <f>'Prep Partner Performance'!AJ80</f>
        <v/>
      </c>
    </row>
    <row r="75" spans="1:41" x14ac:dyDescent="0.45">
      <c r="A75" s="218" t="str">
        <f t="shared" si="2"/>
        <v>202205</v>
      </c>
      <c r="B75" s="219">
        <f>'Prep Partner Performance'!AE$2</f>
        <v>2022</v>
      </c>
      <c r="C75" s="220" t="str">
        <f>'Prep Partner Performance'!Z$2</f>
        <v>05</v>
      </c>
      <c r="D75" s="218">
        <f>'Prep Partner Performance'!G$2</f>
        <v>14943</v>
      </c>
      <c r="E75" s="217" t="str">
        <f>'Prep Partner Performance'!C$2</f>
        <v>Kisima Health Centre</v>
      </c>
      <c r="F75" s="239" t="str">
        <f>'Prep Partner Performance'!B$80</f>
        <v>Number of Clients who had a Refill at Month 3</v>
      </c>
      <c r="G75" s="217" t="str">
        <f>'Prep Partner Performance'!C81</f>
        <v>Adolescent Girls and Young Women</v>
      </c>
      <c r="H75" s="217" t="str">
        <f>'Prep Partner Performance'!D81</f>
        <v>P01-74</v>
      </c>
      <c r="I75" s="217">
        <f>'Prep Partner Performance'!E81</f>
        <v>0</v>
      </c>
      <c r="J75" s="217">
        <f>'Prep Partner Performance'!F81</f>
        <v>0</v>
      </c>
      <c r="K75" s="217">
        <f>'Prep Partner Performance'!G81</f>
        <v>0</v>
      </c>
      <c r="L75" s="217">
        <f>'Prep Partner Performance'!H81</f>
        <v>0</v>
      </c>
      <c r="M75" s="217">
        <f>'Prep Partner Performance'!I81</f>
        <v>0</v>
      </c>
      <c r="N75" s="217">
        <f>'Prep Partner Performance'!J81</f>
        <v>0</v>
      </c>
      <c r="O75" s="217">
        <f>'Prep Partner Performance'!K81</f>
        <v>0</v>
      </c>
      <c r="P75" s="217">
        <f>'Prep Partner Performance'!L81</f>
        <v>0</v>
      </c>
      <c r="Q75" s="217">
        <f>'Prep Partner Performance'!M81</f>
        <v>0</v>
      </c>
      <c r="R75" s="217">
        <f>'Prep Partner Performance'!N81</f>
        <v>0</v>
      </c>
      <c r="S75" s="217">
        <f>'Prep Partner Performance'!O81</f>
        <v>0</v>
      </c>
      <c r="T75" s="217">
        <f>'Prep Partner Performance'!P81</f>
        <v>0</v>
      </c>
      <c r="U75" s="217">
        <f>'Prep Partner Performance'!Q81</f>
        <v>0</v>
      </c>
      <c r="V75" s="217">
        <f>'Prep Partner Performance'!R81</f>
        <v>0</v>
      </c>
      <c r="W75" s="217">
        <f>'Prep Partner Performance'!S81</f>
        <v>0</v>
      </c>
      <c r="X75" s="217">
        <f>'Prep Partner Performance'!T81</f>
        <v>0</v>
      </c>
      <c r="Y75" s="217">
        <f>'Prep Partner Performance'!U81</f>
        <v>0</v>
      </c>
      <c r="Z75" s="217">
        <f>'Prep Partner Performance'!V81</f>
        <v>0</v>
      </c>
      <c r="AA75" s="217">
        <f>'Prep Partner Performance'!W81</f>
        <v>0</v>
      </c>
      <c r="AB75" s="217">
        <f>'Prep Partner Performance'!X81</f>
        <v>0</v>
      </c>
      <c r="AC75" s="217">
        <f>'Prep Partner Performance'!Y81</f>
        <v>0</v>
      </c>
      <c r="AD75" s="217">
        <f>'Prep Partner Performance'!Z81</f>
        <v>0</v>
      </c>
      <c r="AE75" s="217">
        <f>'Prep Partner Performance'!AA81</f>
        <v>0</v>
      </c>
      <c r="AF75" s="217">
        <f>'Prep Partner Performance'!AB81</f>
        <v>0</v>
      </c>
      <c r="AG75" s="217">
        <f>'Prep Partner Performance'!AC81</f>
        <v>0</v>
      </c>
      <c r="AH75" s="217">
        <f>'Prep Partner Performance'!AD81</f>
        <v>0</v>
      </c>
      <c r="AI75" s="217">
        <f>'Prep Partner Performance'!AE81</f>
        <v>0</v>
      </c>
      <c r="AJ75" s="217">
        <f>'Prep Partner Performance'!AF81</f>
        <v>0</v>
      </c>
      <c r="AK75" s="217">
        <f>'Prep Partner Performance'!AG81</f>
        <v>0</v>
      </c>
      <c r="AL75" s="217">
        <f>'Prep Partner Performance'!AH81</f>
        <v>0</v>
      </c>
      <c r="AM75" s="218">
        <f t="shared" si="3"/>
        <v>0</v>
      </c>
      <c r="AN75" s="217" t="str">
        <f>'Prep Partner Performance'!B$3</f>
        <v>PrEP Partner Performance Tool version 2.0.0</v>
      </c>
      <c r="AO75" s="239" t="str">
        <f>'Prep Partner Performance'!AJ81</f>
        <v/>
      </c>
    </row>
    <row r="76" spans="1:41" x14ac:dyDescent="0.45">
      <c r="A76" s="218" t="str">
        <f t="shared" si="2"/>
        <v>202205</v>
      </c>
      <c r="B76" s="219">
        <f>'Prep Partner Performance'!AE$2</f>
        <v>2022</v>
      </c>
      <c r="C76" s="220" t="str">
        <f>'Prep Partner Performance'!Z$2</f>
        <v>05</v>
      </c>
      <c r="D76" s="218">
        <f>'Prep Partner Performance'!G$2</f>
        <v>14943</v>
      </c>
      <c r="E76" s="217" t="str">
        <f>'Prep Partner Performance'!C$2</f>
        <v>Kisima Health Centre</v>
      </c>
      <c r="F76" s="239" t="str">
        <f>'Prep Partner Performance'!B$80</f>
        <v>Number of Clients who had a Refill at Month 3</v>
      </c>
      <c r="G76" s="217" t="str">
        <f>'Prep Partner Performance'!C82</f>
        <v>Men who have Sex With Men</v>
      </c>
      <c r="H76" s="217" t="str">
        <f>'Prep Partner Performance'!D82</f>
        <v>P01-75</v>
      </c>
      <c r="I76" s="217">
        <f>'Prep Partner Performance'!E82</f>
        <v>0</v>
      </c>
      <c r="J76" s="217">
        <f>'Prep Partner Performance'!F82</f>
        <v>0</v>
      </c>
      <c r="K76" s="217">
        <f>'Prep Partner Performance'!G82</f>
        <v>0</v>
      </c>
      <c r="L76" s="217">
        <f>'Prep Partner Performance'!H82</f>
        <v>0</v>
      </c>
      <c r="M76" s="217">
        <f>'Prep Partner Performance'!I82</f>
        <v>0</v>
      </c>
      <c r="N76" s="217">
        <f>'Prep Partner Performance'!J82</f>
        <v>0</v>
      </c>
      <c r="O76" s="217">
        <f>'Prep Partner Performance'!K82</f>
        <v>0</v>
      </c>
      <c r="P76" s="217">
        <f>'Prep Partner Performance'!L82</f>
        <v>0</v>
      </c>
      <c r="Q76" s="217">
        <f>'Prep Partner Performance'!M82</f>
        <v>0</v>
      </c>
      <c r="R76" s="217">
        <f>'Prep Partner Performance'!N82</f>
        <v>0</v>
      </c>
      <c r="S76" s="217">
        <f>'Prep Partner Performance'!O82</f>
        <v>0</v>
      </c>
      <c r="T76" s="217">
        <f>'Prep Partner Performance'!P82</f>
        <v>0</v>
      </c>
      <c r="U76" s="217">
        <f>'Prep Partner Performance'!Q82</f>
        <v>0</v>
      </c>
      <c r="V76" s="217">
        <f>'Prep Partner Performance'!R82</f>
        <v>0</v>
      </c>
      <c r="W76" s="217">
        <f>'Prep Partner Performance'!S82</f>
        <v>0</v>
      </c>
      <c r="X76" s="217">
        <f>'Prep Partner Performance'!T82</f>
        <v>0</v>
      </c>
      <c r="Y76" s="217">
        <f>'Prep Partner Performance'!U82</f>
        <v>0</v>
      </c>
      <c r="Z76" s="217">
        <f>'Prep Partner Performance'!V82</f>
        <v>0</v>
      </c>
      <c r="AA76" s="217">
        <f>'Prep Partner Performance'!W82</f>
        <v>0</v>
      </c>
      <c r="AB76" s="217">
        <f>'Prep Partner Performance'!X82</f>
        <v>0</v>
      </c>
      <c r="AC76" s="217">
        <f>'Prep Partner Performance'!Y82</f>
        <v>0</v>
      </c>
      <c r="AD76" s="217">
        <f>'Prep Partner Performance'!Z82</f>
        <v>0</v>
      </c>
      <c r="AE76" s="217">
        <f>'Prep Partner Performance'!AA82</f>
        <v>0</v>
      </c>
      <c r="AF76" s="217">
        <f>'Prep Partner Performance'!AB82</f>
        <v>0</v>
      </c>
      <c r="AG76" s="217">
        <f>'Prep Partner Performance'!AC82</f>
        <v>0</v>
      </c>
      <c r="AH76" s="217">
        <f>'Prep Partner Performance'!AD82</f>
        <v>0</v>
      </c>
      <c r="AI76" s="217">
        <f>'Prep Partner Performance'!AE82</f>
        <v>0</v>
      </c>
      <c r="AJ76" s="217">
        <f>'Prep Partner Performance'!AF82</f>
        <v>0</v>
      </c>
      <c r="AK76" s="217">
        <f>'Prep Partner Performance'!AG82</f>
        <v>0</v>
      </c>
      <c r="AL76" s="217">
        <f>'Prep Partner Performance'!AH82</f>
        <v>0</v>
      </c>
      <c r="AM76" s="218">
        <f t="shared" si="3"/>
        <v>0</v>
      </c>
      <c r="AN76" s="217" t="str">
        <f>'Prep Partner Performance'!B$3</f>
        <v>PrEP Partner Performance Tool version 2.0.0</v>
      </c>
      <c r="AO76" s="239" t="str">
        <f>'Prep Partner Performance'!AJ82</f>
        <v/>
      </c>
    </row>
    <row r="77" spans="1:41" x14ac:dyDescent="0.45">
      <c r="A77" s="218" t="str">
        <f t="shared" si="2"/>
        <v>202205</v>
      </c>
      <c r="B77" s="219">
        <f>'Prep Partner Performance'!AE$2</f>
        <v>2022</v>
      </c>
      <c r="C77" s="220" t="str">
        <f>'Prep Partner Performance'!Z$2</f>
        <v>05</v>
      </c>
      <c r="D77" s="218">
        <f>'Prep Partner Performance'!G$2</f>
        <v>14943</v>
      </c>
      <c r="E77" s="217" t="str">
        <f>'Prep Partner Performance'!C$2</f>
        <v>Kisima Health Centre</v>
      </c>
      <c r="F77" s="239" t="str">
        <f>'Prep Partner Performance'!B$80</f>
        <v>Number of Clients who had a Refill at Month 3</v>
      </c>
      <c r="G77" s="217" t="str">
        <f>'Prep Partner Performance'!C83</f>
        <v>Men at high risk</v>
      </c>
      <c r="H77" s="217" t="str">
        <f>'Prep Partner Performance'!D83</f>
        <v>P01-76</v>
      </c>
      <c r="I77" s="217">
        <f>'Prep Partner Performance'!E83</f>
        <v>0</v>
      </c>
      <c r="J77" s="217">
        <f>'Prep Partner Performance'!F83</f>
        <v>0</v>
      </c>
      <c r="K77" s="217">
        <f>'Prep Partner Performance'!G83</f>
        <v>0</v>
      </c>
      <c r="L77" s="217">
        <f>'Prep Partner Performance'!H83</f>
        <v>0</v>
      </c>
      <c r="M77" s="217">
        <f>'Prep Partner Performance'!I83</f>
        <v>0</v>
      </c>
      <c r="N77" s="217">
        <f>'Prep Partner Performance'!J83</f>
        <v>0</v>
      </c>
      <c r="O77" s="217">
        <f>'Prep Partner Performance'!K83</f>
        <v>0</v>
      </c>
      <c r="P77" s="217">
        <f>'Prep Partner Performance'!L83</f>
        <v>0</v>
      </c>
      <c r="Q77" s="217">
        <f>'Prep Partner Performance'!M83</f>
        <v>0</v>
      </c>
      <c r="R77" s="217">
        <f>'Prep Partner Performance'!N83</f>
        <v>0</v>
      </c>
      <c r="S77" s="217">
        <f>'Prep Partner Performance'!O83</f>
        <v>0</v>
      </c>
      <c r="T77" s="217">
        <f>'Prep Partner Performance'!P83</f>
        <v>0</v>
      </c>
      <c r="U77" s="217">
        <f>'Prep Partner Performance'!Q83</f>
        <v>0</v>
      </c>
      <c r="V77" s="217">
        <f>'Prep Partner Performance'!R83</f>
        <v>0</v>
      </c>
      <c r="W77" s="217">
        <f>'Prep Partner Performance'!S83</f>
        <v>0</v>
      </c>
      <c r="X77" s="217">
        <f>'Prep Partner Performance'!T83</f>
        <v>0</v>
      </c>
      <c r="Y77" s="217">
        <f>'Prep Partner Performance'!U83</f>
        <v>0</v>
      </c>
      <c r="Z77" s="217">
        <f>'Prep Partner Performance'!V83</f>
        <v>0</v>
      </c>
      <c r="AA77" s="217">
        <f>'Prep Partner Performance'!W83</f>
        <v>0</v>
      </c>
      <c r="AB77" s="217">
        <f>'Prep Partner Performance'!X83</f>
        <v>0</v>
      </c>
      <c r="AC77" s="217">
        <f>'Prep Partner Performance'!Y83</f>
        <v>0</v>
      </c>
      <c r="AD77" s="217">
        <f>'Prep Partner Performance'!Z83</f>
        <v>0</v>
      </c>
      <c r="AE77" s="217">
        <f>'Prep Partner Performance'!AA83</f>
        <v>0</v>
      </c>
      <c r="AF77" s="217">
        <f>'Prep Partner Performance'!AB83</f>
        <v>0</v>
      </c>
      <c r="AG77" s="217">
        <f>'Prep Partner Performance'!AC83</f>
        <v>0</v>
      </c>
      <c r="AH77" s="217">
        <f>'Prep Partner Performance'!AD83</f>
        <v>0</v>
      </c>
      <c r="AI77" s="217">
        <f>'Prep Partner Performance'!AE83</f>
        <v>0</v>
      </c>
      <c r="AJ77" s="217">
        <f>'Prep Partner Performance'!AF83</f>
        <v>0</v>
      </c>
      <c r="AK77" s="217">
        <f>'Prep Partner Performance'!AG83</f>
        <v>0</v>
      </c>
      <c r="AL77" s="217">
        <f>'Prep Partner Performance'!AH83</f>
        <v>0</v>
      </c>
      <c r="AM77" s="218">
        <f t="shared" si="3"/>
        <v>0</v>
      </c>
      <c r="AN77" s="217" t="str">
        <f>'Prep Partner Performance'!B$3</f>
        <v>PrEP Partner Performance Tool version 2.0.0</v>
      </c>
      <c r="AO77" s="239" t="str">
        <f>'Prep Partner Performance'!AJ83</f>
        <v/>
      </c>
    </row>
    <row r="78" spans="1:41" x14ac:dyDescent="0.45">
      <c r="A78" s="218" t="str">
        <f t="shared" si="2"/>
        <v>202205</v>
      </c>
      <c r="B78" s="219">
        <f>'Prep Partner Performance'!AE$2</f>
        <v>2022</v>
      </c>
      <c r="C78" s="220" t="str">
        <f>'Prep Partner Performance'!Z$2</f>
        <v>05</v>
      </c>
      <c r="D78" s="218">
        <f>'Prep Partner Performance'!G$2</f>
        <v>14943</v>
      </c>
      <c r="E78" s="217" t="str">
        <f>'Prep Partner Performance'!C$2</f>
        <v>Kisima Health Centre</v>
      </c>
      <c r="F78" s="239" t="str">
        <f>'Prep Partner Performance'!B$80</f>
        <v>Number of Clients who had a Refill at Month 3</v>
      </c>
      <c r="G78" s="217" t="str">
        <f>'Prep Partner Performance'!C84</f>
        <v>Female Sex Workers</v>
      </c>
      <c r="H78" s="217" t="str">
        <f>'Prep Partner Performance'!D84</f>
        <v>P01-77</v>
      </c>
      <c r="I78" s="217">
        <f>'Prep Partner Performance'!E84</f>
        <v>0</v>
      </c>
      <c r="J78" s="217">
        <f>'Prep Partner Performance'!F84</f>
        <v>0</v>
      </c>
      <c r="K78" s="217">
        <f>'Prep Partner Performance'!G84</f>
        <v>0</v>
      </c>
      <c r="L78" s="217">
        <f>'Prep Partner Performance'!H84</f>
        <v>0</v>
      </c>
      <c r="M78" s="217">
        <f>'Prep Partner Performance'!I84</f>
        <v>0</v>
      </c>
      <c r="N78" s="217">
        <f>'Prep Partner Performance'!J84</f>
        <v>0</v>
      </c>
      <c r="O78" s="217">
        <f>'Prep Partner Performance'!K84</f>
        <v>0</v>
      </c>
      <c r="P78" s="217">
        <f>'Prep Partner Performance'!L84</f>
        <v>0</v>
      </c>
      <c r="Q78" s="217">
        <f>'Prep Partner Performance'!M84</f>
        <v>0</v>
      </c>
      <c r="R78" s="217">
        <f>'Prep Partner Performance'!N84</f>
        <v>0</v>
      </c>
      <c r="S78" s="217">
        <f>'Prep Partner Performance'!O84</f>
        <v>0</v>
      </c>
      <c r="T78" s="217">
        <f>'Prep Partner Performance'!P84</f>
        <v>0</v>
      </c>
      <c r="U78" s="217">
        <f>'Prep Partner Performance'!Q84</f>
        <v>0</v>
      </c>
      <c r="V78" s="217">
        <f>'Prep Partner Performance'!R84</f>
        <v>0</v>
      </c>
      <c r="W78" s="217">
        <f>'Prep Partner Performance'!S84</f>
        <v>0</v>
      </c>
      <c r="X78" s="217">
        <f>'Prep Partner Performance'!T84</f>
        <v>0</v>
      </c>
      <c r="Y78" s="217">
        <f>'Prep Partner Performance'!U84</f>
        <v>0</v>
      </c>
      <c r="Z78" s="217">
        <f>'Prep Partner Performance'!V84</f>
        <v>0</v>
      </c>
      <c r="AA78" s="217">
        <f>'Prep Partner Performance'!W84</f>
        <v>0</v>
      </c>
      <c r="AB78" s="217">
        <f>'Prep Partner Performance'!X84</f>
        <v>0</v>
      </c>
      <c r="AC78" s="217">
        <f>'Prep Partner Performance'!Y84</f>
        <v>0</v>
      </c>
      <c r="AD78" s="217">
        <f>'Prep Partner Performance'!Z84</f>
        <v>0</v>
      </c>
      <c r="AE78" s="217">
        <f>'Prep Partner Performance'!AA84</f>
        <v>0</v>
      </c>
      <c r="AF78" s="217">
        <f>'Prep Partner Performance'!AB84</f>
        <v>0</v>
      </c>
      <c r="AG78" s="217">
        <f>'Prep Partner Performance'!AC84</f>
        <v>0</v>
      </c>
      <c r="AH78" s="217">
        <f>'Prep Partner Performance'!AD84</f>
        <v>0</v>
      </c>
      <c r="AI78" s="217">
        <f>'Prep Partner Performance'!AE84</f>
        <v>0</v>
      </c>
      <c r="AJ78" s="217">
        <f>'Prep Partner Performance'!AF84</f>
        <v>0</v>
      </c>
      <c r="AK78" s="217">
        <f>'Prep Partner Performance'!AG84</f>
        <v>0</v>
      </c>
      <c r="AL78" s="217">
        <f>'Prep Partner Performance'!AH84</f>
        <v>0</v>
      </c>
      <c r="AM78" s="218">
        <f t="shared" si="3"/>
        <v>0</v>
      </c>
      <c r="AN78" s="217" t="str">
        <f>'Prep Partner Performance'!B$3</f>
        <v>PrEP Partner Performance Tool version 2.0.0</v>
      </c>
      <c r="AO78" s="239" t="str">
        <f>'Prep Partner Performance'!AJ84</f>
        <v/>
      </c>
    </row>
    <row r="79" spans="1:41" x14ac:dyDescent="0.45">
      <c r="A79" s="218" t="str">
        <f t="shared" si="2"/>
        <v>202205</v>
      </c>
      <c r="B79" s="219">
        <f>'Prep Partner Performance'!AE$2</f>
        <v>2022</v>
      </c>
      <c r="C79" s="220" t="str">
        <f>'Prep Partner Performance'!Z$2</f>
        <v>05</v>
      </c>
      <c r="D79" s="218">
        <f>'Prep Partner Performance'!G$2</f>
        <v>14943</v>
      </c>
      <c r="E79" s="217" t="str">
        <f>'Prep Partner Performance'!C$2</f>
        <v>Kisima Health Centre</v>
      </c>
      <c r="F79" s="239" t="str">
        <f>'Prep Partner Performance'!B$80</f>
        <v>Number of Clients who had a Refill at Month 3</v>
      </c>
      <c r="G79" s="217" t="str">
        <f>'Prep Partner Performance'!C85</f>
        <v>People who Inject Drugs</v>
      </c>
      <c r="H79" s="217" t="str">
        <f>'Prep Partner Performance'!D85</f>
        <v>P01-78</v>
      </c>
      <c r="I79" s="217">
        <f>'Prep Partner Performance'!E85</f>
        <v>0</v>
      </c>
      <c r="J79" s="217">
        <f>'Prep Partner Performance'!F85</f>
        <v>0</v>
      </c>
      <c r="K79" s="217">
        <f>'Prep Partner Performance'!G85</f>
        <v>0</v>
      </c>
      <c r="L79" s="217">
        <f>'Prep Partner Performance'!H85</f>
        <v>0</v>
      </c>
      <c r="M79" s="217">
        <f>'Prep Partner Performance'!I85</f>
        <v>0</v>
      </c>
      <c r="N79" s="217">
        <f>'Prep Partner Performance'!J85</f>
        <v>0</v>
      </c>
      <c r="O79" s="217">
        <f>'Prep Partner Performance'!K85</f>
        <v>0</v>
      </c>
      <c r="P79" s="217">
        <f>'Prep Partner Performance'!L85</f>
        <v>0</v>
      </c>
      <c r="Q79" s="217">
        <f>'Prep Partner Performance'!M85</f>
        <v>0</v>
      </c>
      <c r="R79" s="217">
        <f>'Prep Partner Performance'!N85</f>
        <v>0</v>
      </c>
      <c r="S79" s="217">
        <f>'Prep Partner Performance'!O85</f>
        <v>0</v>
      </c>
      <c r="T79" s="217">
        <f>'Prep Partner Performance'!P85</f>
        <v>0</v>
      </c>
      <c r="U79" s="217">
        <f>'Prep Partner Performance'!Q85</f>
        <v>0</v>
      </c>
      <c r="V79" s="217">
        <f>'Prep Partner Performance'!R85</f>
        <v>0</v>
      </c>
      <c r="W79" s="217">
        <f>'Prep Partner Performance'!S85</f>
        <v>0</v>
      </c>
      <c r="X79" s="217">
        <f>'Prep Partner Performance'!T85</f>
        <v>0</v>
      </c>
      <c r="Y79" s="217">
        <f>'Prep Partner Performance'!U85</f>
        <v>0</v>
      </c>
      <c r="Z79" s="217">
        <f>'Prep Partner Performance'!V85</f>
        <v>0</v>
      </c>
      <c r="AA79" s="217">
        <f>'Prep Partner Performance'!W85</f>
        <v>0</v>
      </c>
      <c r="AB79" s="217">
        <f>'Prep Partner Performance'!X85</f>
        <v>0</v>
      </c>
      <c r="AC79" s="217">
        <f>'Prep Partner Performance'!Y85</f>
        <v>0</v>
      </c>
      <c r="AD79" s="217">
        <f>'Prep Partner Performance'!Z85</f>
        <v>0</v>
      </c>
      <c r="AE79" s="217">
        <f>'Prep Partner Performance'!AA85</f>
        <v>0</v>
      </c>
      <c r="AF79" s="217">
        <f>'Prep Partner Performance'!AB85</f>
        <v>0</v>
      </c>
      <c r="AG79" s="217">
        <f>'Prep Partner Performance'!AC85</f>
        <v>0</v>
      </c>
      <c r="AH79" s="217">
        <f>'Prep Partner Performance'!AD85</f>
        <v>0</v>
      </c>
      <c r="AI79" s="217">
        <f>'Prep Partner Performance'!AE85</f>
        <v>0</v>
      </c>
      <c r="AJ79" s="217">
        <f>'Prep Partner Performance'!AF85</f>
        <v>0</v>
      </c>
      <c r="AK79" s="217">
        <f>'Prep Partner Performance'!AG85</f>
        <v>0</v>
      </c>
      <c r="AL79" s="217">
        <f>'Prep Partner Performance'!AH85</f>
        <v>0</v>
      </c>
      <c r="AM79" s="218">
        <f t="shared" si="3"/>
        <v>0</v>
      </c>
      <c r="AN79" s="217" t="str">
        <f>'Prep Partner Performance'!B$3</f>
        <v>PrEP Partner Performance Tool version 2.0.0</v>
      </c>
      <c r="AO79" s="239" t="str">
        <f>'Prep Partner Performance'!AJ85</f>
        <v/>
      </c>
    </row>
    <row r="80" spans="1:41" x14ac:dyDescent="0.45">
      <c r="A80" s="218" t="str">
        <f t="shared" si="2"/>
        <v>202205</v>
      </c>
      <c r="B80" s="219">
        <f>'Prep Partner Performance'!AE$2</f>
        <v>2022</v>
      </c>
      <c r="C80" s="220" t="str">
        <f>'Prep Partner Performance'!Z$2</f>
        <v>05</v>
      </c>
      <c r="D80" s="218">
        <f>'Prep Partner Performance'!G$2</f>
        <v>14943</v>
      </c>
      <c r="E80" s="217" t="str">
        <f>'Prep Partner Performance'!C$2</f>
        <v>Kisima Health Centre</v>
      </c>
      <c r="F80" s="239" t="str">
        <f>'Prep Partner Performance'!B$80</f>
        <v>Number of Clients who had a Refill at Month 3</v>
      </c>
      <c r="G80" s="217" t="str">
        <f>'Prep Partner Performance'!C86</f>
        <v>Other Women</v>
      </c>
      <c r="H80" s="217" t="str">
        <f>'Prep Partner Performance'!D86</f>
        <v>P01-79</v>
      </c>
      <c r="I80" s="217">
        <f>'Prep Partner Performance'!E86</f>
        <v>0</v>
      </c>
      <c r="J80" s="217">
        <f>'Prep Partner Performance'!F86</f>
        <v>0</v>
      </c>
      <c r="K80" s="217">
        <f>'Prep Partner Performance'!G86</f>
        <v>0</v>
      </c>
      <c r="L80" s="217">
        <f>'Prep Partner Performance'!H86</f>
        <v>0</v>
      </c>
      <c r="M80" s="217">
        <f>'Prep Partner Performance'!I86</f>
        <v>0</v>
      </c>
      <c r="N80" s="217">
        <f>'Prep Partner Performance'!J86</f>
        <v>0</v>
      </c>
      <c r="O80" s="217">
        <f>'Prep Partner Performance'!K86</f>
        <v>0</v>
      </c>
      <c r="P80" s="217">
        <f>'Prep Partner Performance'!L86</f>
        <v>0</v>
      </c>
      <c r="Q80" s="217">
        <f>'Prep Partner Performance'!M86</f>
        <v>0</v>
      </c>
      <c r="R80" s="217">
        <f>'Prep Partner Performance'!N86</f>
        <v>0</v>
      </c>
      <c r="S80" s="217">
        <f>'Prep Partner Performance'!O86</f>
        <v>0</v>
      </c>
      <c r="T80" s="217">
        <f>'Prep Partner Performance'!P86</f>
        <v>0</v>
      </c>
      <c r="U80" s="217">
        <f>'Prep Partner Performance'!Q86</f>
        <v>0</v>
      </c>
      <c r="V80" s="217">
        <f>'Prep Partner Performance'!R86</f>
        <v>0</v>
      </c>
      <c r="W80" s="217">
        <f>'Prep Partner Performance'!S86</f>
        <v>0</v>
      </c>
      <c r="X80" s="217">
        <f>'Prep Partner Performance'!T86</f>
        <v>0</v>
      </c>
      <c r="Y80" s="217">
        <f>'Prep Partner Performance'!U86</f>
        <v>0</v>
      </c>
      <c r="Z80" s="217">
        <f>'Prep Partner Performance'!V86</f>
        <v>0</v>
      </c>
      <c r="AA80" s="217">
        <f>'Prep Partner Performance'!W86</f>
        <v>0</v>
      </c>
      <c r="AB80" s="217">
        <f>'Prep Partner Performance'!X86</f>
        <v>0</v>
      </c>
      <c r="AC80" s="217">
        <f>'Prep Partner Performance'!Y86</f>
        <v>0</v>
      </c>
      <c r="AD80" s="217">
        <f>'Prep Partner Performance'!Z86</f>
        <v>0</v>
      </c>
      <c r="AE80" s="217">
        <f>'Prep Partner Performance'!AA86</f>
        <v>0</v>
      </c>
      <c r="AF80" s="217">
        <f>'Prep Partner Performance'!AB86</f>
        <v>0</v>
      </c>
      <c r="AG80" s="217">
        <f>'Prep Partner Performance'!AC86</f>
        <v>0</v>
      </c>
      <c r="AH80" s="217">
        <f>'Prep Partner Performance'!AD86</f>
        <v>0</v>
      </c>
      <c r="AI80" s="217">
        <f>'Prep Partner Performance'!AE86</f>
        <v>0</v>
      </c>
      <c r="AJ80" s="217">
        <f>'Prep Partner Performance'!AF86</f>
        <v>0</v>
      </c>
      <c r="AK80" s="217">
        <f>'Prep Partner Performance'!AG86</f>
        <v>0</v>
      </c>
      <c r="AL80" s="217">
        <f>'Prep Partner Performance'!AH86</f>
        <v>0</v>
      </c>
      <c r="AM80" s="218">
        <f t="shared" si="3"/>
        <v>0</v>
      </c>
      <c r="AN80" s="217" t="str">
        <f>'Prep Partner Performance'!B$3</f>
        <v>PrEP Partner Performance Tool version 2.0.0</v>
      </c>
      <c r="AO80" s="239" t="str">
        <f>'Prep Partner Performance'!AJ86</f>
        <v/>
      </c>
    </row>
    <row r="81" spans="1:41" x14ac:dyDescent="0.45">
      <c r="A81" s="218" t="str">
        <f t="shared" ref="A81:A143" si="4">B81&amp;C81</f>
        <v>202205</v>
      </c>
      <c r="B81" s="219">
        <f>'Prep Partner Performance'!AE$2</f>
        <v>2022</v>
      </c>
      <c r="C81" s="220" t="str">
        <f>'Prep Partner Performance'!Z$2</f>
        <v>05</v>
      </c>
      <c r="D81" s="218">
        <f>'Prep Partner Performance'!G$2</f>
        <v>14943</v>
      </c>
      <c r="E81" s="217" t="str">
        <f>'Prep Partner Performance'!C$2</f>
        <v>Kisima Health Centre</v>
      </c>
      <c r="F81" s="239" t="str">
        <f>'Prep Partner Performance'!B$80</f>
        <v>Number of Clients who had a Refill at Month 3</v>
      </c>
      <c r="G81" s="217" t="str">
        <f>'Prep Partner Performance'!C87</f>
        <v>Serodiscordant Couple</v>
      </c>
      <c r="H81" s="217" t="str">
        <f>'Prep Partner Performance'!D87</f>
        <v>P01-80</v>
      </c>
      <c r="I81" s="217">
        <f>'Prep Partner Performance'!E87</f>
        <v>0</v>
      </c>
      <c r="J81" s="217">
        <f>'Prep Partner Performance'!F87</f>
        <v>0</v>
      </c>
      <c r="K81" s="217">
        <f>'Prep Partner Performance'!G87</f>
        <v>0</v>
      </c>
      <c r="L81" s="217">
        <f>'Prep Partner Performance'!H87</f>
        <v>0</v>
      </c>
      <c r="M81" s="217">
        <f>'Prep Partner Performance'!I87</f>
        <v>0</v>
      </c>
      <c r="N81" s="217">
        <f>'Prep Partner Performance'!J87</f>
        <v>0</v>
      </c>
      <c r="O81" s="217">
        <f>'Prep Partner Performance'!K87</f>
        <v>0</v>
      </c>
      <c r="P81" s="217">
        <f>'Prep Partner Performance'!L87</f>
        <v>0</v>
      </c>
      <c r="Q81" s="217">
        <f>'Prep Partner Performance'!M87</f>
        <v>0</v>
      </c>
      <c r="R81" s="217">
        <f>'Prep Partner Performance'!N87</f>
        <v>0</v>
      </c>
      <c r="S81" s="217">
        <f>'Prep Partner Performance'!O87</f>
        <v>0</v>
      </c>
      <c r="T81" s="217">
        <f>'Prep Partner Performance'!P87</f>
        <v>0</v>
      </c>
      <c r="U81" s="217">
        <f>'Prep Partner Performance'!Q87</f>
        <v>0</v>
      </c>
      <c r="V81" s="217">
        <f>'Prep Partner Performance'!R87</f>
        <v>0</v>
      </c>
      <c r="W81" s="217">
        <f>'Prep Partner Performance'!S87</f>
        <v>0</v>
      </c>
      <c r="X81" s="217">
        <f>'Prep Partner Performance'!T87</f>
        <v>0</v>
      </c>
      <c r="Y81" s="217">
        <f>'Prep Partner Performance'!U87</f>
        <v>0</v>
      </c>
      <c r="Z81" s="217">
        <f>'Prep Partner Performance'!V87</f>
        <v>0</v>
      </c>
      <c r="AA81" s="217">
        <f>'Prep Partner Performance'!W87</f>
        <v>0</v>
      </c>
      <c r="AB81" s="217">
        <f>'Prep Partner Performance'!X87</f>
        <v>0</v>
      </c>
      <c r="AC81" s="217">
        <f>'Prep Partner Performance'!Y87</f>
        <v>0</v>
      </c>
      <c r="AD81" s="217">
        <f>'Prep Partner Performance'!Z87</f>
        <v>0</v>
      </c>
      <c r="AE81" s="217">
        <f>'Prep Partner Performance'!AA87</f>
        <v>0</v>
      </c>
      <c r="AF81" s="217">
        <f>'Prep Partner Performance'!AB87</f>
        <v>0</v>
      </c>
      <c r="AG81" s="217">
        <f>'Prep Partner Performance'!AC87</f>
        <v>0</v>
      </c>
      <c r="AH81" s="217">
        <f>'Prep Partner Performance'!AD87</f>
        <v>0</v>
      </c>
      <c r="AI81" s="217">
        <f>'Prep Partner Performance'!AE87</f>
        <v>0</v>
      </c>
      <c r="AJ81" s="217">
        <f>'Prep Partner Performance'!AF87</f>
        <v>0</v>
      </c>
      <c r="AK81" s="217">
        <f>'Prep Partner Performance'!AG87</f>
        <v>0</v>
      </c>
      <c r="AL81" s="217">
        <f>'Prep Partner Performance'!AH87</f>
        <v>0</v>
      </c>
      <c r="AM81" s="218">
        <f t="shared" si="3"/>
        <v>0</v>
      </c>
      <c r="AN81" s="217" t="str">
        <f>'Prep Partner Performance'!B$3</f>
        <v>PrEP Partner Performance Tool version 2.0.0</v>
      </c>
      <c r="AO81" s="239" t="str">
        <f>'Prep Partner Performance'!AJ87</f>
        <v/>
      </c>
    </row>
    <row r="82" spans="1:41" x14ac:dyDescent="0.45">
      <c r="A82" s="218" t="str">
        <f t="shared" si="4"/>
        <v>202205</v>
      </c>
      <c r="B82" s="219">
        <f>'Prep Partner Performance'!AE$2</f>
        <v>2022</v>
      </c>
      <c r="C82" s="220" t="str">
        <f>'Prep Partner Performance'!Z$2</f>
        <v>05</v>
      </c>
      <c r="D82" s="218">
        <f>'Prep Partner Performance'!G$2</f>
        <v>14943</v>
      </c>
      <c r="E82" s="217" t="str">
        <f>'Prep Partner Performance'!C$2</f>
        <v>Kisima Health Centre</v>
      </c>
      <c r="F82" s="239" t="str">
        <f>'Prep Partner Performance'!B$80</f>
        <v>Number of Clients who had a Refill at Month 3</v>
      </c>
      <c r="G82" s="217" t="str">
        <f>'Prep Partner Performance'!C88</f>
        <v>Pregnant and Breast Feeding Women</v>
      </c>
      <c r="H82" s="217" t="str">
        <f>'Prep Partner Performance'!D88</f>
        <v>P01-81</v>
      </c>
      <c r="I82" s="217">
        <f>'Prep Partner Performance'!E88</f>
        <v>0</v>
      </c>
      <c r="J82" s="217">
        <f>'Prep Partner Performance'!F88</f>
        <v>0</v>
      </c>
      <c r="K82" s="217">
        <f>'Prep Partner Performance'!G88</f>
        <v>0</v>
      </c>
      <c r="L82" s="217">
        <f>'Prep Partner Performance'!H88</f>
        <v>0</v>
      </c>
      <c r="M82" s="217">
        <f>'Prep Partner Performance'!I88</f>
        <v>0</v>
      </c>
      <c r="N82" s="217">
        <f>'Prep Partner Performance'!J88</f>
        <v>0</v>
      </c>
      <c r="O82" s="217">
        <f>'Prep Partner Performance'!K88</f>
        <v>0</v>
      </c>
      <c r="P82" s="217">
        <f>'Prep Partner Performance'!L88</f>
        <v>0</v>
      </c>
      <c r="Q82" s="217">
        <f>'Prep Partner Performance'!M88</f>
        <v>0</v>
      </c>
      <c r="R82" s="217">
        <f>'Prep Partner Performance'!N88</f>
        <v>0</v>
      </c>
      <c r="S82" s="217">
        <f>'Prep Partner Performance'!O88</f>
        <v>0</v>
      </c>
      <c r="T82" s="217">
        <f>'Prep Partner Performance'!P88</f>
        <v>0</v>
      </c>
      <c r="U82" s="217">
        <f>'Prep Partner Performance'!Q88</f>
        <v>0</v>
      </c>
      <c r="V82" s="217">
        <f>'Prep Partner Performance'!R88</f>
        <v>0</v>
      </c>
      <c r="W82" s="217">
        <f>'Prep Partner Performance'!S88</f>
        <v>0</v>
      </c>
      <c r="X82" s="217">
        <f>'Prep Partner Performance'!T88</f>
        <v>0</v>
      </c>
      <c r="Y82" s="217">
        <f>'Prep Partner Performance'!U88</f>
        <v>0</v>
      </c>
      <c r="Z82" s="217">
        <f>'Prep Partner Performance'!V88</f>
        <v>0</v>
      </c>
      <c r="AA82" s="217">
        <f>'Prep Partner Performance'!W88</f>
        <v>0</v>
      </c>
      <c r="AB82" s="217">
        <f>'Prep Partner Performance'!X88</f>
        <v>0</v>
      </c>
      <c r="AC82" s="217">
        <f>'Prep Partner Performance'!Y88</f>
        <v>0</v>
      </c>
      <c r="AD82" s="217">
        <f>'Prep Partner Performance'!Z88</f>
        <v>0</v>
      </c>
      <c r="AE82" s="217">
        <f>'Prep Partner Performance'!AA88</f>
        <v>0</v>
      </c>
      <c r="AF82" s="217">
        <f>'Prep Partner Performance'!AB88</f>
        <v>0</v>
      </c>
      <c r="AG82" s="217">
        <f>'Prep Partner Performance'!AC88</f>
        <v>0</v>
      </c>
      <c r="AH82" s="217">
        <f>'Prep Partner Performance'!AD88</f>
        <v>0</v>
      </c>
      <c r="AI82" s="217">
        <f>'Prep Partner Performance'!AE88</f>
        <v>0</v>
      </c>
      <c r="AJ82" s="217">
        <f>'Prep Partner Performance'!AF88</f>
        <v>0</v>
      </c>
      <c r="AK82" s="217">
        <f>'Prep Partner Performance'!AG88</f>
        <v>0</v>
      </c>
      <c r="AL82" s="217">
        <f>'Prep Partner Performance'!AH88</f>
        <v>0</v>
      </c>
      <c r="AM82" s="218">
        <f t="shared" si="3"/>
        <v>0</v>
      </c>
      <c r="AN82" s="217" t="str">
        <f>'Prep Partner Performance'!B$3</f>
        <v>PrEP Partner Performance Tool version 2.0.0</v>
      </c>
      <c r="AO82" s="239" t="str">
        <f>'Prep Partner Performance'!AJ88</f>
        <v/>
      </c>
    </row>
    <row r="83" spans="1:41" x14ac:dyDescent="0.45">
      <c r="A83" s="218" t="str">
        <f t="shared" si="4"/>
        <v>202205</v>
      </c>
      <c r="B83" s="219">
        <f>'Prep Partner Performance'!AE$2</f>
        <v>2022</v>
      </c>
      <c r="C83" s="220" t="str">
        <f>'Prep Partner Performance'!Z$2</f>
        <v>05</v>
      </c>
      <c r="D83" s="218">
        <f>'Prep Partner Performance'!G$2</f>
        <v>14943</v>
      </c>
      <c r="E83" s="217" t="str">
        <f>'Prep Partner Performance'!C$2</f>
        <v>Kisima Health Centre</v>
      </c>
      <c r="F83" s="239" t="str">
        <f>'Prep Partner Performance'!B89</f>
        <v>Number Tested for HIV at Month 3 Re-fill</v>
      </c>
      <c r="G83" s="217" t="str">
        <f>'Prep Partner Performance'!C89</f>
        <v>Transgender</v>
      </c>
      <c r="H83" s="217" t="str">
        <f>'Prep Partner Performance'!D89</f>
        <v>P01-82</v>
      </c>
      <c r="I83" s="217">
        <f>'Prep Partner Performance'!E89</f>
        <v>0</v>
      </c>
      <c r="J83" s="217">
        <f>'Prep Partner Performance'!F89</f>
        <v>0</v>
      </c>
      <c r="K83" s="217">
        <f>'Prep Partner Performance'!G89</f>
        <v>0</v>
      </c>
      <c r="L83" s="217">
        <f>'Prep Partner Performance'!H89</f>
        <v>0</v>
      </c>
      <c r="M83" s="217">
        <f>'Prep Partner Performance'!I89</f>
        <v>0</v>
      </c>
      <c r="N83" s="217">
        <f>'Prep Partner Performance'!J89</f>
        <v>0</v>
      </c>
      <c r="O83" s="217">
        <f>'Prep Partner Performance'!K89</f>
        <v>0</v>
      </c>
      <c r="P83" s="217">
        <f>'Prep Partner Performance'!L89</f>
        <v>0</v>
      </c>
      <c r="Q83" s="217">
        <f>'Prep Partner Performance'!M89</f>
        <v>0</v>
      </c>
      <c r="R83" s="217">
        <f>'Prep Partner Performance'!N89</f>
        <v>0</v>
      </c>
      <c r="S83" s="217">
        <f>'Prep Partner Performance'!O89</f>
        <v>0</v>
      </c>
      <c r="T83" s="217">
        <f>'Prep Partner Performance'!P89</f>
        <v>0</v>
      </c>
      <c r="U83" s="217">
        <f>'Prep Partner Performance'!Q89</f>
        <v>0</v>
      </c>
      <c r="V83" s="217">
        <f>'Prep Partner Performance'!R89</f>
        <v>0</v>
      </c>
      <c r="W83" s="217">
        <f>'Prep Partner Performance'!S89</f>
        <v>0</v>
      </c>
      <c r="X83" s="217">
        <f>'Prep Partner Performance'!T89</f>
        <v>0</v>
      </c>
      <c r="Y83" s="217">
        <f>'Prep Partner Performance'!U89</f>
        <v>0</v>
      </c>
      <c r="Z83" s="217">
        <f>'Prep Partner Performance'!V89</f>
        <v>0</v>
      </c>
      <c r="AA83" s="217">
        <f>'Prep Partner Performance'!W89</f>
        <v>0</v>
      </c>
      <c r="AB83" s="217">
        <f>'Prep Partner Performance'!X89</f>
        <v>0</v>
      </c>
      <c r="AC83" s="217">
        <f>'Prep Partner Performance'!Y89</f>
        <v>0</v>
      </c>
      <c r="AD83" s="217">
        <f>'Prep Partner Performance'!Z89</f>
        <v>0</v>
      </c>
      <c r="AE83" s="217">
        <f>'Prep Partner Performance'!AA89</f>
        <v>0</v>
      </c>
      <c r="AF83" s="217">
        <f>'Prep Partner Performance'!AB89</f>
        <v>0</v>
      </c>
      <c r="AG83" s="217">
        <f>'Prep Partner Performance'!AC89</f>
        <v>0</v>
      </c>
      <c r="AH83" s="217">
        <f>'Prep Partner Performance'!AD89</f>
        <v>0</v>
      </c>
      <c r="AI83" s="217">
        <f>'Prep Partner Performance'!AE89</f>
        <v>0</v>
      </c>
      <c r="AJ83" s="217">
        <f>'Prep Partner Performance'!AF89</f>
        <v>0</v>
      </c>
      <c r="AK83" s="217">
        <f>'Prep Partner Performance'!AG89</f>
        <v>0</v>
      </c>
      <c r="AL83" s="217">
        <f>'Prep Partner Performance'!AH89</f>
        <v>0</v>
      </c>
      <c r="AM83" s="218">
        <f t="shared" si="3"/>
        <v>0</v>
      </c>
      <c r="AN83" s="217" t="str">
        <f>'Prep Partner Performance'!B$3</f>
        <v>PrEP Partner Performance Tool version 2.0.0</v>
      </c>
      <c r="AO83" s="239" t="str">
        <f>'Prep Partner Performance'!AJ89</f>
        <v/>
      </c>
    </row>
    <row r="84" spans="1:41" x14ac:dyDescent="0.45">
      <c r="A84" s="218" t="str">
        <f t="shared" si="4"/>
        <v>202205</v>
      </c>
      <c r="B84" s="219">
        <f>'Prep Partner Performance'!AE$2</f>
        <v>2022</v>
      </c>
      <c r="C84" s="220" t="str">
        <f>'Prep Partner Performance'!Z$2</f>
        <v>05</v>
      </c>
      <c r="D84" s="218">
        <f>'Prep Partner Performance'!G$2</f>
        <v>14943</v>
      </c>
      <c r="E84" s="217" t="str">
        <f>'Prep Partner Performance'!C$2</f>
        <v>Kisima Health Centre</v>
      </c>
      <c r="F84" s="239" t="str">
        <f>'Prep Partner Performance'!B$89</f>
        <v>Number Tested for HIV at Month 3 Re-fill</v>
      </c>
      <c r="G84" s="217" t="str">
        <f>'Prep Partner Performance'!C90</f>
        <v>Adolescent Girls and Young Women</v>
      </c>
      <c r="H84" s="217" t="str">
        <f>'Prep Partner Performance'!D90</f>
        <v>P01-83</v>
      </c>
      <c r="I84" s="217">
        <f>'Prep Partner Performance'!E90</f>
        <v>0</v>
      </c>
      <c r="J84" s="217">
        <f>'Prep Partner Performance'!F90</f>
        <v>0</v>
      </c>
      <c r="K84" s="217">
        <f>'Prep Partner Performance'!G90</f>
        <v>0</v>
      </c>
      <c r="L84" s="217">
        <f>'Prep Partner Performance'!H90</f>
        <v>0</v>
      </c>
      <c r="M84" s="217">
        <f>'Prep Partner Performance'!I90</f>
        <v>0</v>
      </c>
      <c r="N84" s="217">
        <f>'Prep Partner Performance'!J90</f>
        <v>0</v>
      </c>
      <c r="O84" s="217">
        <f>'Prep Partner Performance'!K90</f>
        <v>0</v>
      </c>
      <c r="P84" s="217">
        <f>'Prep Partner Performance'!L90</f>
        <v>0</v>
      </c>
      <c r="Q84" s="217">
        <f>'Prep Partner Performance'!M90</f>
        <v>0</v>
      </c>
      <c r="R84" s="217">
        <f>'Prep Partner Performance'!N90</f>
        <v>0</v>
      </c>
      <c r="S84" s="217">
        <f>'Prep Partner Performance'!O90</f>
        <v>0</v>
      </c>
      <c r="T84" s="217">
        <f>'Prep Partner Performance'!P90</f>
        <v>0</v>
      </c>
      <c r="U84" s="217">
        <f>'Prep Partner Performance'!Q90</f>
        <v>0</v>
      </c>
      <c r="V84" s="217">
        <f>'Prep Partner Performance'!R90</f>
        <v>0</v>
      </c>
      <c r="W84" s="217">
        <f>'Prep Partner Performance'!S90</f>
        <v>0</v>
      </c>
      <c r="X84" s="217">
        <f>'Prep Partner Performance'!T90</f>
        <v>0</v>
      </c>
      <c r="Y84" s="217">
        <f>'Prep Partner Performance'!U90</f>
        <v>0</v>
      </c>
      <c r="Z84" s="217">
        <f>'Prep Partner Performance'!V90</f>
        <v>0</v>
      </c>
      <c r="AA84" s="217">
        <f>'Prep Partner Performance'!W90</f>
        <v>0</v>
      </c>
      <c r="AB84" s="217">
        <f>'Prep Partner Performance'!X90</f>
        <v>0</v>
      </c>
      <c r="AC84" s="217">
        <f>'Prep Partner Performance'!Y90</f>
        <v>0</v>
      </c>
      <c r="AD84" s="217">
        <f>'Prep Partner Performance'!Z90</f>
        <v>0</v>
      </c>
      <c r="AE84" s="217">
        <f>'Prep Partner Performance'!AA90</f>
        <v>0</v>
      </c>
      <c r="AF84" s="217">
        <f>'Prep Partner Performance'!AB90</f>
        <v>0</v>
      </c>
      <c r="AG84" s="217">
        <f>'Prep Partner Performance'!AC90</f>
        <v>0</v>
      </c>
      <c r="AH84" s="217">
        <f>'Prep Partner Performance'!AD90</f>
        <v>0</v>
      </c>
      <c r="AI84" s="217">
        <f>'Prep Partner Performance'!AE90</f>
        <v>0</v>
      </c>
      <c r="AJ84" s="217">
        <f>'Prep Partner Performance'!AF90</f>
        <v>0</v>
      </c>
      <c r="AK84" s="217">
        <f>'Prep Partner Performance'!AG90</f>
        <v>0</v>
      </c>
      <c r="AL84" s="217">
        <f>'Prep Partner Performance'!AH90</f>
        <v>0</v>
      </c>
      <c r="AM84" s="218">
        <f t="shared" si="3"/>
        <v>0</v>
      </c>
      <c r="AN84" s="217" t="str">
        <f>'Prep Partner Performance'!B$3</f>
        <v>PrEP Partner Performance Tool version 2.0.0</v>
      </c>
      <c r="AO84" s="239" t="str">
        <f>'Prep Partner Performance'!AJ90</f>
        <v/>
      </c>
    </row>
    <row r="85" spans="1:41" x14ac:dyDescent="0.45">
      <c r="A85" s="218" t="str">
        <f t="shared" si="4"/>
        <v>202205</v>
      </c>
      <c r="B85" s="219">
        <f>'Prep Partner Performance'!AE$2</f>
        <v>2022</v>
      </c>
      <c r="C85" s="220" t="str">
        <f>'Prep Partner Performance'!Z$2</f>
        <v>05</v>
      </c>
      <c r="D85" s="218">
        <f>'Prep Partner Performance'!G$2</f>
        <v>14943</v>
      </c>
      <c r="E85" s="217" t="str">
        <f>'Prep Partner Performance'!C$2</f>
        <v>Kisima Health Centre</v>
      </c>
      <c r="F85" s="239" t="str">
        <f>'Prep Partner Performance'!B$89</f>
        <v>Number Tested for HIV at Month 3 Re-fill</v>
      </c>
      <c r="G85" s="217" t="str">
        <f>'Prep Partner Performance'!C91</f>
        <v>Men who have Sex With Men</v>
      </c>
      <c r="H85" s="217" t="str">
        <f>'Prep Partner Performance'!D91</f>
        <v>P01-84</v>
      </c>
      <c r="I85" s="217">
        <f>'Prep Partner Performance'!E91</f>
        <v>0</v>
      </c>
      <c r="J85" s="217">
        <f>'Prep Partner Performance'!F91</f>
        <v>0</v>
      </c>
      <c r="K85" s="217">
        <f>'Prep Partner Performance'!G91</f>
        <v>0</v>
      </c>
      <c r="L85" s="217">
        <f>'Prep Partner Performance'!H91</f>
        <v>0</v>
      </c>
      <c r="M85" s="217">
        <f>'Prep Partner Performance'!I91</f>
        <v>0</v>
      </c>
      <c r="N85" s="217">
        <f>'Prep Partner Performance'!J91</f>
        <v>0</v>
      </c>
      <c r="O85" s="217">
        <f>'Prep Partner Performance'!K91</f>
        <v>0</v>
      </c>
      <c r="P85" s="217">
        <f>'Prep Partner Performance'!L91</f>
        <v>0</v>
      </c>
      <c r="Q85" s="217">
        <f>'Prep Partner Performance'!M91</f>
        <v>0</v>
      </c>
      <c r="R85" s="217">
        <f>'Prep Partner Performance'!N91</f>
        <v>0</v>
      </c>
      <c r="S85" s="217">
        <f>'Prep Partner Performance'!O91</f>
        <v>0</v>
      </c>
      <c r="T85" s="217">
        <f>'Prep Partner Performance'!P91</f>
        <v>0</v>
      </c>
      <c r="U85" s="217">
        <f>'Prep Partner Performance'!Q91</f>
        <v>0</v>
      </c>
      <c r="V85" s="217">
        <f>'Prep Partner Performance'!R91</f>
        <v>0</v>
      </c>
      <c r="W85" s="217">
        <f>'Prep Partner Performance'!S91</f>
        <v>0</v>
      </c>
      <c r="X85" s="217">
        <f>'Prep Partner Performance'!T91</f>
        <v>0</v>
      </c>
      <c r="Y85" s="217">
        <f>'Prep Partner Performance'!U91</f>
        <v>0</v>
      </c>
      <c r="Z85" s="217">
        <f>'Prep Partner Performance'!V91</f>
        <v>0</v>
      </c>
      <c r="AA85" s="217">
        <f>'Prep Partner Performance'!W91</f>
        <v>0</v>
      </c>
      <c r="AB85" s="217">
        <f>'Prep Partner Performance'!X91</f>
        <v>0</v>
      </c>
      <c r="AC85" s="217">
        <f>'Prep Partner Performance'!Y91</f>
        <v>0</v>
      </c>
      <c r="AD85" s="217">
        <f>'Prep Partner Performance'!Z91</f>
        <v>0</v>
      </c>
      <c r="AE85" s="217">
        <f>'Prep Partner Performance'!AA91</f>
        <v>0</v>
      </c>
      <c r="AF85" s="217">
        <f>'Prep Partner Performance'!AB91</f>
        <v>0</v>
      </c>
      <c r="AG85" s="217">
        <f>'Prep Partner Performance'!AC91</f>
        <v>0</v>
      </c>
      <c r="AH85" s="217">
        <f>'Prep Partner Performance'!AD91</f>
        <v>0</v>
      </c>
      <c r="AI85" s="217">
        <f>'Prep Partner Performance'!AE91</f>
        <v>0</v>
      </c>
      <c r="AJ85" s="217">
        <f>'Prep Partner Performance'!AF91</f>
        <v>0</v>
      </c>
      <c r="AK85" s="217">
        <f>'Prep Partner Performance'!AG91</f>
        <v>0</v>
      </c>
      <c r="AL85" s="217">
        <f>'Prep Partner Performance'!AH91</f>
        <v>0</v>
      </c>
      <c r="AM85" s="218">
        <f t="shared" si="3"/>
        <v>0</v>
      </c>
      <c r="AN85" s="217" t="str">
        <f>'Prep Partner Performance'!B$3</f>
        <v>PrEP Partner Performance Tool version 2.0.0</v>
      </c>
      <c r="AO85" s="239" t="str">
        <f>'Prep Partner Performance'!AJ91</f>
        <v/>
      </c>
    </row>
    <row r="86" spans="1:41" x14ac:dyDescent="0.45">
      <c r="A86" s="218" t="str">
        <f t="shared" si="4"/>
        <v>202205</v>
      </c>
      <c r="B86" s="219">
        <f>'Prep Partner Performance'!AE$2</f>
        <v>2022</v>
      </c>
      <c r="C86" s="220" t="str">
        <f>'Prep Partner Performance'!Z$2</f>
        <v>05</v>
      </c>
      <c r="D86" s="218">
        <f>'Prep Partner Performance'!G$2</f>
        <v>14943</v>
      </c>
      <c r="E86" s="217" t="str">
        <f>'Prep Partner Performance'!C$2</f>
        <v>Kisima Health Centre</v>
      </c>
      <c r="F86" s="239" t="str">
        <f>'Prep Partner Performance'!B$89</f>
        <v>Number Tested for HIV at Month 3 Re-fill</v>
      </c>
      <c r="G86" s="217" t="str">
        <f>'Prep Partner Performance'!C92</f>
        <v>Men at high risk</v>
      </c>
      <c r="H86" s="217" t="str">
        <f>'Prep Partner Performance'!D92</f>
        <v>P01-85</v>
      </c>
      <c r="I86" s="217">
        <f>'Prep Partner Performance'!E92</f>
        <v>0</v>
      </c>
      <c r="J86" s="217">
        <f>'Prep Partner Performance'!F92</f>
        <v>0</v>
      </c>
      <c r="K86" s="217">
        <f>'Prep Partner Performance'!G92</f>
        <v>0</v>
      </c>
      <c r="L86" s="217">
        <f>'Prep Partner Performance'!H92</f>
        <v>0</v>
      </c>
      <c r="M86" s="217">
        <f>'Prep Partner Performance'!I92</f>
        <v>0</v>
      </c>
      <c r="N86" s="217">
        <f>'Prep Partner Performance'!J92</f>
        <v>0</v>
      </c>
      <c r="O86" s="217">
        <f>'Prep Partner Performance'!K92</f>
        <v>0</v>
      </c>
      <c r="P86" s="217">
        <f>'Prep Partner Performance'!L92</f>
        <v>0</v>
      </c>
      <c r="Q86" s="217">
        <f>'Prep Partner Performance'!M92</f>
        <v>0</v>
      </c>
      <c r="R86" s="217">
        <f>'Prep Partner Performance'!N92</f>
        <v>0</v>
      </c>
      <c r="S86" s="217">
        <f>'Prep Partner Performance'!O92</f>
        <v>0</v>
      </c>
      <c r="T86" s="217">
        <f>'Prep Partner Performance'!P92</f>
        <v>0</v>
      </c>
      <c r="U86" s="217">
        <f>'Prep Partner Performance'!Q92</f>
        <v>0</v>
      </c>
      <c r="V86" s="217">
        <f>'Prep Partner Performance'!R92</f>
        <v>0</v>
      </c>
      <c r="W86" s="217">
        <f>'Prep Partner Performance'!S92</f>
        <v>0</v>
      </c>
      <c r="X86" s="217">
        <f>'Prep Partner Performance'!T92</f>
        <v>0</v>
      </c>
      <c r="Y86" s="217">
        <f>'Prep Partner Performance'!U92</f>
        <v>0</v>
      </c>
      <c r="Z86" s="217">
        <f>'Prep Partner Performance'!V92</f>
        <v>0</v>
      </c>
      <c r="AA86" s="217">
        <f>'Prep Partner Performance'!W92</f>
        <v>0</v>
      </c>
      <c r="AB86" s="217">
        <f>'Prep Partner Performance'!X92</f>
        <v>0</v>
      </c>
      <c r="AC86" s="217">
        <f>'Prep Partner Performance'!Y92</f>
        <v>0</v>
      </c>
      <c r="AD86" s="217">
        <f>'Prep Partner Performance'!Z92</f>
        <v>0</v>
      </c>
      <c r="AE86" s="217">
        <f>'Prep Partner Performance'!AA92</f>
        <v>0</v>
      </c>
      <c r="AF86" s="217">
        <f>'Prep Partner Performance'!AB92</f>
        <v>0</v>
      </c>
      <c r="AG86" s="217">
        <f>'Prep Partner Performance'!AC92</f>
        <v>0</v>
      </c>
      <c r="AH86" s="217">
        <f>'Prep Partner Performance'!AD92</f>
        <v>0</v>
      </c>
      <c r="AI86" s="217">
        <f>'Prep Partner Performance'!AE92</f>
        <v>0</v>
      </c>
      <c r="AJ86" s="217">
        <f>'Prep Partner Performance'!AF92</f>
        <v>0</v>
      </c>
      <c r="AK86" s="217">
        <f>'Prep Partner Performance'!AG92</f>
        <v>0</v>
      </c>
      <c r="AL86" s="217">
        <f>'Prep Partner Performance'!AH92</f>
        <v>0</v>
      </c>
      <c r="AM86" s="218">
        <f t="shared" si="3"/>
        <v>0</v>
      </c>
      <c r="AN86" s="217" t="str">
        <f>'Prep Partner Performance'!B$3</f>
        <v>PrEP Partner Performance Tool version 2.0.0</v>
      </c>
      <c r="AO86" s="239" t="str">
        <f>'Prep Partner Performance'!AJ92</f>
        <v/>
      </c>
    </row>
    <row r="87" spans="1:41" x14ac:dyDescent="0.45">
      <c r="A87" s="218" t="str">
        <f t="shared" si="4"/>
        <v>202205</v>
      </c>
      <c r="B87" s="219">
        <f>'Prep Partner Performance'!AE$2</f>
        <v>2022</v>
      </c>
      <c r="C87" s="220" t="str">
        <f>'Prep Partner Performance'!Z$2</f>
        <v>05</v>
      </c>
      <c r="D87" s="218">
        <f>'Prep Partner Performance'!G$2</f>
        <v>14943</v>
      </c>
      <c r="E87" s="217" t="str">
        <f>'Prep Partner Performance'!C$2</f>
        <v>Kisima Health Centre</v>
      </c>
      <c r="F87" s="239" t="str">
        <f>'Prep Partner Performance'!B$89</f>
        <v>Number Tested for HIV at Month 3 Re-fill</v>
      </c>
      <c r="G87" s="217" t="str">
        <f>'Prep Partner Performance'!C93</f>
        <v>Female Sex Workers</v>
      </c>
      <c r="H87" s="217" t="str">
        <f>'Prep Partner Performance'!D93</f>
        <v>P01-86</v>
      </c>
      <c r="I87" s="217">
        <f>'Prep Partner Performance'!E93</f>
        <v>0</v>
      </c>
      <c r="J87" s="217">
        <f>'Prep Partner Performance'!F93</f>
        <v>0</v>
      </c>
      <c r="K87" s="217">
        <f>'Prep Partner Performance'!G93</f>
        <v>0</v>
      </c>
      <c r="L87" s="217">
        <f>'Prep Partner Performance'!H93</f>
        <v>0</v>
      </c>
      <c r="M87" s="217">
        <f>'Prep Partner Performance'!I93</f>
        <v>0</v>
      </c>
      <c r="N87" s="217">
        <f>'Prep Partner Performance'!J93</f>
        <v>0</v>
      </c>
      <c r="O87" s="217">
        <f>'Prep Partner Performance'!K93</f>
        <v>0</v>
      </c>
      <c r="P87" s="217">
        <f>'Prep Partner Performance'!L93</f>
        <v>0</v>
      </c>
      <c r="Q87" s="217">
        <f>'Prep Partner Performance'!M93</f>
        <v>0</v>
      </c>
      <c r="R87" s="217">
        <f>'Prep Partner Performance'!N93</f>
        <v>0</v>
      </c>
      <c r="S87" s="217">
        <f>'Prep Partner Performance'!O93</f>
        <v>0</v>
      </c>
      <c r="T87" s="217">
        <f>'Prep Partner Performance'!P93</f>
        <v>0</v>
      </c>
      <c r="U87" s="217">
        <f>'Prep Partner Performance'!Q93</f>
        <v>0</v>
      </c>
      <c r="V87" s="217">
        <f>'Prep Partner Performance'!R93</f>
        <v>0</v>
      </c>
      <c r="W87" s="217">
        <f>'Prep Partner Performance'!S93</f>
        <v>0</v>
      </c>
      <c r="X87" s="217">
        <f>'Prep Partner Performance'!T93</f>
        <v>0</v>
      </c>
      <c r="Y87" s="217">
        <f>'Prep Partner Performance'!U93</f>
        <v>0</v>
      </c>
      <c r="Z87" s="217">
        <f>'Prep Partner Performance'!V93</f>
        <v>0</v>
      </c>
      <c r="AA87" s="217">
        <f>'Prep Partner Performance'!W93</f>
        <v>0</v>
      </c>
      <c r="AB87" s="217">
        <f>'Prep Partner Performance'!X93</f>
        <v>0</v>
      </c>
      <c r="AC87" s="217">
        <f>'Prep Partner Performance'!Y93</f>
        <v>0</v>
      </c>
      <c r="AD87" s="217">
        <f>'Prep Partner Performance'!Z93</f>
        <v>0</v>
      </c>
      <c r="AE87" s="217">
        <f>'Prep Partner Performance'!AA93</f>
        <v>0</v>
      </c>
      <c r="AF87" s="217">
        <f>'Prep Partner Performance'!AB93</f>
        <v>0</v>
      </c>
      <c r="AG87" s="217">
        <f>'Prep Partner Performance'!AC93</f>
        <v>0</v>
      </c>
      <c r="AH87" s="217">
        <f>'Prep Partner Performance'!AD93</f>
        <v>0</v>
      </c>
      <c r="AI87" s="217">
        <f>'Prep Partner Performance'!AE93</f>
        <v>0</v>
      </c>
      <c r="AJ87" s="217">
        <f>'Prep Partner Performance'!AF93</f>
        <v>0</v>
      </c>
      <c r="AK87" s="217">
        <f>'Prep Partner Performance'!AG93</f>
        <v>0</v>
      </c>
      <c r="AL87" s="217">
        <f>'Prep Partner Performance'!AH93</f>
        <v>0</v>
      </c>
      <c r="AM87" s="218">
        <f t="shared" si="3"/>
        <v>0</v>
      </c>
      <c r="AN87" s="217" t="str">
        <f>'Prep Partner Performance'!B$3</f>
        <v>PrEP Partner Performance Tool version 2.0.0</v>
      </c>
      <c r="AO87" s="239" t="str">
        <f>'Prep Partner Performance'!AJ93</f>
        <v/>
      </c>
    </row>
    <row r="88" spans="1:41" x14ac:dyDescent="0.45">
      <c r="A88" s="218" t="str">
        <f t="shared" si="4"/>
        <v>202205</v>
      </c>
      <c r="B88" s="219">
        <f>'Prep Partner Performance'!AE$2</f>
        <v>2022</v>
      </c>
      <c r="C88" s="220" t="str">
        <f>'Prep Partner Performance'!Z$2</f>
        <v>05</v>
      </c>
      <c r="D88" s="218">
        <f>'Prep Partner Performance'!G$2</f>
        <v>14943</v>
      </c>
      <c r="E88" s="217" t="str">
        <f>'Prep Partner Performance'!C$2</f>
        <v>Kisima Health Centre</v>
      </c>
      <c r="F88" s="239" t="str">
        <f>'Prep Partner Performance'!B$89</f>
        <v>Number Tested for HIV at Month 3 Re-fill</v>
      </c>
      <c r="G88" s="217" t="str">
        <f>'Prep Partner Performance'!C94</f>
        <v>People who Inject Drugs</v>
      </c>
      <c r="H88" s="217" t="str">
        <f>'Prep Partner Performance'!D94</f>
        <v>P01-87</v>
      </c>
      <c r="I88" s="217">
        <f>'Prep Partner Performance'!E94</f>
        <v>0</v>
      </c>
      <c r="J88" s="217">
        <f>'Prep Partner Performance'!F94</f>
        <v>0</v>
      </c>
      <c r="K88" s="217">
        <f>'Prep Partner Performance'!G94</f>
        <v>0</v>
      </c>
      <c r="L88" s="217">
        <f>'Prep Partner Performance'!H94</f>
        <v>0</v>
      </c>
      <c r="M88" s="217">
        <f>'Prep Partner Performance'!I94</f>
        <v>0</v>
      </c>
      <c r="N88" s="217">
        <f>'Prep Partner Performance'!J94</f>
        <v>0</v>
      </c>
      <c r="O88" s="217">
        <f>'Prep Partner Performance'!K94</f>
        <v>0</v>
      </c>
      <c r="P88" s="217">
        <f>'Prep Partner Performance'!L94</f>
        <v>0</v>
      </c>
      <c r="Q88" s="217">
        <f>'Prep Partner Performance'!M94</f>
        <v>0</v>
      </c>
      <c r="R88" s="217">
        <f>'Prep Partner Performance'!N94</f>
        <v>0</v>
      </c>
      <c r="S88" s="217">
        <f>'Prep Partner Performance'!O94</f>
        <v>0</v>
      </c>
      <c r="T88" s="217">
        <f>'Prep Partner Performance'!P94</f>
        <v>0</v>
      </c>
      <c r="U88" s="217">
        <f>'Prep Partner Performance'!Q94</f>
        <v>0</v>
      </c>
      <c r="V88" s="217">
        <f>'Prep Partner Performance'!R94</f>
        <v>0</v>
      </c>
      <c r="W88" s="217">
        <f>'Prep Partner Performance'!S94</f>
        <v>0</v>
      </c>
      <c r="X88" s="217">
        <f>'Prep Partner Performance'!T94</f>
        <v>0</v>
      </c>
      <c r="Y88" s="217">
        <f>'Prep Partner Performance'!U94</f>
        <v>0</v>
      </c>
      <c r="Z88" s="217">
        <f>'Prep Partner Performance'!V94</f>
        <v>0</v>
      </c>
      <c r="AA88" s="217">
        <f>'Prep Partner Performance'!W94</f>
        <v>0</v>
      </c>
      <c r="AB88" s="217">
        <f>'Prep Partner Performance'!X94</f>
        <v>0</v>
      </c>
      <c r="AC88" s="217">
        <f>'Prep Partner Performance'!Y94</f>
        <v>0</v>
      </c>
      <c r="AD88" s="217">
        <f>'Prep Partner Performance'!Z94</f>
        <v>0</v>
      </c>
      <c r="AE88" s="217">
        <f>'Prep Partner Performance'!AA94</f>
        <v>0</v>
      </c>
      <c r="AF88" s="217">
        <f>'Prep Partner Performance'!AB94</f>
        <v>0</v>
      </c>
      <c r="AG88" s="217">
        <f>'Prep Partner Performance'!AC94</f>
        <v>0</v>
      </c>
      <c r="AH88" s="217">
        <f>'Prep Partner Performance'!AD94</f>
        <v>0</v>
      </c>
      <c r="AI88" s="217">
        <f>'Prep Partner Performance'!AE94</f>
        <v>0</v>
      </c>
      <c r="AJ88" s="217">
        <f>'Prep Partner Performance'!AF94</f>
        <v>0</v>
      </c>
      <c r="AK88" s="217">
        <f>'Prep Partner Performance'!AG94</f>
        <v>0</v>
      </c>
      <c r="AL88" s="217">
        <f>'Prep Partner Performance'!AH94</f>
        <v>0</v>
      </c>
      <c r="AM88" s="218">
        <f t="shared" si="3"/>
        <v>0</v>
      </c>
      <c r="AN88" s="217" t="str">
        <f>'Prep Partner Performance'!B$3</f>
        <v>PrEP Partner Performance Tool version 2.0.0</v>
      </c>
      <c r="AO88" s="239" t="str">
        <f>'Prep Partner Performance'!AJ94</f>
        <v/>
      </c>
    </row>
    <row r="89" spans="1:41" x14ac:dyDescent="0.45">
      <c r="A89" s="218" t="str">
        <f t="shared" si="4"/>
        <v>202205</v>
      </c>
      <c r="B89" s="219">
        <f>'Prep Partner Performance'!AE$2</f>
        <v>2022</v>
      </c>
      <c r="C89" s="220" t="str">
        <f>'Prep Partner Performance'!Z$2</f>
        <v>05</v>
      </c>
      <c r="D89" s="218">
        <f>'Prep Partner Performance'!G$2</f>
        <v>14943</v>
      </c>
      <c r="E89" s="217" t="str">
        <f>'Prep Partner Performance'!C$2</f>
        <v>Kisima Health Centre</v>
      </c>
      <c r="F89" s="239" t="str">
        <f>'Prep Partner Performance'!B$89</f>
        <v>Number Tested for HIV at Month 3 Re-fill</v>
      </c>
      <c r="G89" s="217" t="str">
        <f>'Prep Partner Performance'!C95</f>
        <v>Other Women</v>
      </c>
      <c r="H89" s="217" t="str">
        <f>'Prep Partner Performance'!D95</f>
        <v>P01-88</v>
      </c>
      <c r="I89" s="217">
        <f>'Prep Partner Performance'!E95</f>
        <v>0</v>
      </c>
      <c r="J89" s="217">
        <f>'Prep Partner Performance'!F95</f>
        <v>0</v>
      </c>
      <c r="K89" s="217">
        <f>'Prep Partner Performance'!G95</f>
        <v>0</v>
      </c>
      <c r="L89" s="217">
        <f>'Prep Partner Performance'!H95</f>
        <v>0</v>
      </c>
      <c r="M89" s="217">
        <f>'Prep Partner Performance'!I95</f>
        <v>0</v>
      </c>
      <c r="N89" s="217">
        <f>'Prep Partner Performance'!J95</f>
        <v>0</v>
      </c>
      <c r="O89" s="217">
        <f>'Prep Partner Performance'!K95</f>
        <v>0</v>
      </c>
      <c r="P89" s="217">
        <f>'Prep Partner Performance'!L95</f>
        <v>0</v>
      </c>
      <c r="Q89" s="217">
        <f>'Prep Partner Performance'!M95</f>
        <v>0</v>
      </c>
      <c r="R89" s="217">
        <f>'Prep Partner Performance'!N95</f>
        <v>0</v>
      </c>
      <c r="S89" s="217">
        <f>'Prep Partner Performance'!O95</f>
        <v>0</v>
      </c>
      <c r="T89" s="217">
        <f>'Prep Partner Performance'!P95</f>
        <v>0</v>
      </c>
      <c r="U89" s="217">
        <f>'Prep Partner Performance'!Q95</f>
        <v>0</v>
      </c>
      <c r="V89" s="217">
        <f>'Prep Partner Performance'!R95</f>
        <v>0</v>
      </c>
      <c r="W89" s="217">
        <f>'Prep Partner Performance'!S95</f>
        <v>0</v>
      </c>
      <c r="X89" s="217">
        <f>'Prep Partner Performance'!T95</f>
        <v>0</v>
      </c>
      <c r="Y89" s="217">
        <f>'Prep Partner Performance'!U95</f>
        <v>0</v>
      </c>
      <c r="Z89" s="217">
        <f>'Prep Partner Performance'!V95</f>
        <v>0</v>
      </c>
      <c r="AA89" s="217">
        <f>'Prep Partner Performance'!W95</f>
        <v>0</v>
      </c>
      <c r="AB89" s="217">
        <f>'Prep Partner Performance'!X95</f>
        <v>0</v>
      </c>
      <c r="AC89" s="217">
        <f>'Prep Partner Performance'!Y95</f>
        <v>0</v>
      </c>
      <c r="AD89" s="217">
        <f>'Prep Partner Performance'!Z95</f>
        <v>0</v>
      </c>
      <c r="AE89" s="217">
        <f>'Prep Partner Performance'!AA95</f>
        <v>0</v>
      </c>
      <c r="AF89" s="217">
        <f>'Prep Partner Performance'!AB95</f>
        <v>0</v>
      </c>
      <c r="AG89" s="217">
        <f>'Prep Partner Performance'!AC95</f>
        <v>0</v>
      </c>
      <c r="AH89" s="217">
        <f>'Prep Partner Performance'!AD95</f>
        <v>0</v>
      </c>
      <c r="AI89" s="217">
        <f>'Prep Partner Performance'!AE95</f>
        <v>0</v>
      </c>
      <c r="AJ89" s="217">
        <f>'Prep Partner Performance'!AF95</f>
        <v>0</v>
      </c>
      <c r="AK89" s="217">
        <f>'Prep Partner Performance'!AG95</f>
        <v>0</v>
      </c>
      <c r="AL89" s="217">
        <f>'Prep Partner Performance'!AH95</f>
        <v>0</v>
      </c>
      <c r="AM89" s="218">
        <f t="shared" si="3"/>
        <v>0</v>
      </c>
      <c r="AN89" s="217" t="str">
        <f>'Prep Partner Performance'!B$3</f>
        <v>PrEP Partner Performance Tool version 2.0.0</v>
      </c>
      <c r="AO89" s="239" t="str">
        <f>'Prep Partner Performance'!AJ95</f>
        <v/>
      </c>
    </row>
    <row r="90" spans="1:41" x14ac:dyDescent="0.45">
      <c r="A90" s="218" t="str">
        <f t="shared" si="4"/>
        <v>202205</v>
      </c>
      <c r="B90" s="219">
        <f>'Prep Partner Performance'!AE$2</f>
        <v>2022</v>
      </c>
      <c r="C90" s="220" t="str">
        <f>'Prep Partner Performance'!Z$2</f>
        <v>05</v>
      </c>
      <c r="D90" s="218">
        <f>'Prep Partner Performance'!G$2</f>
        <v>14943</v>
      </c>
      <c r="E90" s="217" t="str">
        <f>'Prep Partner Performance'!C$2</f>
        <v>Kisima Health Centre</v>
      </c>
      <c r="F90" s="239" t="str">
        <f>'Prep Partner Performance'!B$89</f>
        <v>Number Tested for HIV at Month 3 Re-fill</v>
      </c>
      <c r="G90" s="217" t="str">
        <f>'Prep Partner Performance'!C96</f>
        <v>Serodiscordant Couple</v>
      </c>
      <c r="H90" s="217" t="str">
        <f>'Prep Partner Performance'!D96</f>
        <v>P01-89</v>
      </c>
      <c r="I90" s="217">
        <f>'Prep Partner Performance'!E96</f>
        <v>0</v>
      </c>
      <c r="J90" s="217">
        <f>'Prep Partner Performance'!F96</f>
        <v>0</v>
      </c>
      <c r="K90" s="217">
        <f>'Prep Partner Performance'!G96</f>
        <v>0</v>
      </c>
      <c r="L90" s="217">
        <f>'Prep Partner Performance'!H96</f>
        <v>0</v>
      </c>
      <c r="M90" s="217">
        <f>'Prep Partner Performance'!I96</f>
        <v>0</v>
      </c>
      <c r="N90" s="217">
        <f>'Prep Partner Performance'!J96</f>
        <v>0</v>
      </c>
      <c r="O90" s="217">
        <f>'Prep Partner Performance'!K96</f>
        <v>0</v>
      </c>
      <c r="P90" s="217">
        <f>'Prep Partner Performance'!L96</f>
        <v>0</v>
      </c>
      <c r="Q90" s="217">
        <f>'Prep Partner Performance'!M96</f>
        <v>0</v>
      </c>
      <c r="R90" s="217">
        <f>'Prep Partner Performance'!N96</f>
        <v>0</v>
      </c>
      <c r="S90" s="217">
        <f>'Prep Partner Performance'!O96</f>
        <v>0</v>
      </c>
      <c r="T90" s="217">
        <f>'Prep Partner Performance'!P96</f>
        <v>0</v>
      </c>
      <c r="U90" s="217">
        <f>'Prep Partner Performance'!Q96</f>
        <v>0</v>
      </c>
      <c r="V90" s="217">
        <f>'Prep Partner Performance'!R96</f>
        <v>0</v>
      </c>
      <c r="W90" s="217">
        <f>'Prep Partner Performance'!S96</f>
        <v>0</v>
      </c>
      <c r="X90" s="217">
        <f>'Prep Partner Performance'!T96</f>
        <v>0</v>
      </c>
      <c r="Y90" s="217">
        <f>'Prep Partner Performance'!U96</f>
        <v>0</v>
      </c>
      <c r="Z90" s="217">
        <f>'Prep Partner Performance'!V96</f>
        <v>0</v>
      </c>
      <c r="AA90" s="217">
        <f>'Prep Partner Performance'!W96</f>
        <v>0</v>
      </c>
      <c r="AB90" s="217">
        <f>'Prep Partner Performance'!X96</f>
        <v>0</v>
      </c>
      <c r="AC90" s="217">
        <f>'Prep Partner Performance'!Y96</f>
        <v>0</v>
      </c>
      <c r="AD90" s="217">
        <f>'Prep Partner Performance'!Z96</f>
        <v>0</v>
      </c>
      <c r="AE90" s="217">
        <f>'Prep Partner Performance'!AA96</f>
        <v>0</v>
      </c>
      <c r="AF90" s="217">
        <f>'Prep Partner Performance'!AB96</f>
        <v>0</v>
      </c>
      <c r="AG90" s="217">
        <f>'Prep Partner Performance'!AC96</f>
        <v>0</v>
      </c>
      <c r="AH90" s="217">
        <f>'Prep Partner Performance'!AD96</f>
        <v>0</v>
      </c>
      <c r="AI90" s="217">
        <f>'Prep Partner Performance'!AE96</f>
        <v>0</v>
      </c>
      <c r="AJ90" s="217">
        <f>'Prep Partner Performance'!AF96</f>
        <v>0</v>
      </c>
      <c r="AK90" s="217">
        <f>'Prep Partner Performance'!AG96</f>
        <v>0</v>
      </c>
      <c r="AL90" s="217">
        <f>'Prep Partner Performance'!AH96</f>
        <v>0</v>
      </c>
      <c r="AM90" s="218">
        <f t="shared" si="3"/>
        <v>0</v>
      </c>
      <c r="AN90" s="217" t="str">
        <f>'Prep Partner Performance'!B$3</f>
        <v>PrEP Partner Performance Tool version 2.0.0</v>
      </c>
      <c r="AO90" s="239" t="str">
        <f>'Prep Partner Performance'!AJ96</f>
        <v/>
      </c>
    </row>
    <row r="91" spans="1:41" x14ac:dyDescent="0.45">
      <c r="A91" s="218" t="str">
        <f t="shared" si="4"/>
        <v>202205</v>
      </c>
      <c r="B91" s="219">
        <f>'Prep Partner Performance'!AE$2</f>
        <v>2022</v>
      </c>
      <c r="C91" s="220" t="str">
        <f>'Prep Partner Performance'!Z$2</f>
        <v>05</v>
      </c>
      <c r="D91" s="218">
        <f>'Prep Partner Performance'!G$2</f>
        <v>14943</v>
      </c>
      <c r="E91" s="217" t="str">
        <f>'Prep Partner Performance'!C$2</f>
        <v>Kisima Health Centre</v>
      </c>
      <c r="F91" s="239" t="str">
        <f>'Prep Partner Performance'!B$89</f>
        <v>Number Tested for HIV at Month 3 Re-fill</v>
      </c>
      <c r="G91" s="217" t="str">
        <f>'Prep Partner Performance'!C97</f>
        <v>Pregnant and Breast Feeding Women</v>
      </c>
      <c r="H91" s="217" t="str">
        <f>'Prep Partner Performance'!D97</f>
        <v>P01-90</v>
      </c>
      <c r="I91" s="217">
        <f>'Prep Partner Performance'!E97</f>
        <v>0</v>
      </c>
      <c r="J91" s="217">
        <f>'Prep Partner Performance'!F97</f>
        <v>0</v>
      </c>
      <c r="K91" s="217">
        <f>'Prep Partner Performance'!G97</f>
        <v>0</v>
      </c>
      <c r="L91" s="217">
        <f>'Prep Partner Performance'!H97</f>
        <v>0</v>
      </c>
      <c r="M91" s="217">
        <f>'Prep Partner Performance'!I97</f>
        <v>0</v>
      </c>
      <c r="N91" s="217">
        <f>'Prep Partner Performance'!J97</f>
        <v>0</v>
      </c>
      <c r="O91" s="217">
        <f>'Prep Partner Performance'!K97</f>
        <v>0</v>
      </c>
      <c r="P91" s="217">
        <f>'Prep Partner Performance'!L97</f>
        <v>0</v>
      </c>
      <c r="Q91" s="217">
        <f>'Prep Partner Performance'!M97</f>
        <v>0</v>
      </c>
      <c r="R91" s="217">
        <f>'Prep Partner Performance'!N97</f>
        <v>0</v>
      </c>
      <c r="S91" s="217">
        <f>'Prep Partner Performance'!O97</f>
        <v>0</v>
      </c>
      <c r="T91" s="217">
        <f>'Prep Partner Performance'!P97</f>
        <v>0</v>
      </c>
      <c r="U91" s="217">
        <f>'Prep Partner Performance'!Q97</f>
        <v>0</v>
      </c>
      <c r="V91" s="217">
        <f>'Prep Partner Performance'!R97</f>
        <v>0</v>
      </c>
      <c r="W91" s="217">
        <f>'Prep Partner Performance'!S97</f>
        <v>0</v>
      </c>
      <c r="X91" s="217">
        <f>'Prep Partner Performance'!T97</f>
        <v>0</v>
      </c>
      <c r="Y91" s="217">
        <f>'Prep Partner Performance'!U97</f>
        <v>0</v>
      </c>
      <c r="Z91" s="217">
        <f>'Prep Partner Performance'!V97</f>
        <v>0</v>
      </c>
      <c r="AA91" s="217">
        <f>'Prep Partner Performance'!W97</f>
        <v>0</v>
      </c>
      <c r="AB91" s="217">
        <f>'Prep Partner Performance'!X97</f>
        <v>0</v>
      </c>
      <c r="AC91" s="217">
        <f>'Prep Partner Performance'!Y97</f>
        <v>0</v>
      </c>
      <c r="AD91" s="217">
        <f>'Prep Partner Performance'!Z97</f>
        <v>0</v>
      </c>
      <c r="AE91" s="217">
        <f>'Prep Partner Performance'!AA97</f>
        <v>0</v>
      </c>
      <c r="AF91" s="217">
        <f>'Prep Partner Performance'!AB97</f>
        <v>0</v>
      </c>
      <c r="AG91" s="217">
        <f>'Prep Partner Performance'!AC97</f>
        <v>0</v>
      </c>
      <c r="AH91" s="217">
        <f>'Prep Partner Performance'!AD97</f>
        <v>0</v>
      </c>
      <c r="AI91" s="217">
        <f>'Prep Partner Performance'!AE97</f>
        <v>0</v>
      </c>
      <c r="AJ91" s="217">
        <f>'Prep Partner Performance'!AF97</f>
        <v>0</v>
      </c>
      <c r="AK91" s="217">
        <f>'Prep Partner Performance'!AG97</f>
        <v>0</v>
      </c>
      <c r="AL91" s="217">
        <f>'Prep Partner Performance'!AH97</f>
        <v>0</v>
      </c>
      <c r="AM91" s="218">
        <f t="shared" si="3"/>
        <v>0</v>
      </c>
      <c r="AN91" s="217" t="str">
        <f>'Prep Partner Performance'!B$3</f>
        <v>PrEP Partner Performance Tool version 2.0.0</v>
      </c>
      <c r="AO91" s="239" t="str">
        <f>'Prep Partner Performance'!AJ97</f>
        <v/>
      </c>
    </row>
    <row r="92" spans="1:41" x14ac:dyDescent="0.45">
      <c r="A92" s="218" t="str">
        <f t="shared" si="4"/>
        <v>202205</v>
      </c>
      <c r="B92" s="219">
        <f>'Prep Partner Performance'!AE$2</f>
        <v>2022</v>
      </c>
      <c r="C92" s="220" t="str">
        <f>'Prep Partner Performance'!Z$2</f>
        <v>05</v>
      </c>
      <c r="D92" s="218">
        <f>'Prep Partner Performance'!G$2</f>
        <v>14943</v>
      </c>
      <c r="E92" s="217" t="str">
        <f>'Prep Partner Performance'!C$2</f>
        <v>Kisima Health Centre</v>
      </c>
      <c r="F92" s="239" t="str">
        <f>'Prep Partner Performance'!B98</f>
        <v>Number Tested HIV Positive at month 3 re-fill</v>
      </c>
      <c r="G92" s="217" t="str">
        <f>'Prep Partner Performance'!C98</f>
        <v>Transgender</v>
      </c>
      <c r="H92" s="217" t="str">
        <f>'Prep Partner Performance'!D98</f>
        <v>P01-91</v>
      </c>
      <c r="I92" s="217">
        <f>'Prep Partner Performance'!E98</f>
        <v>0</v>
      </c>
      <c r="J92" s="217">
        <f>'Prep Partner Performance'!F98</f>
        <v>0</v>
      </c>
      <c r="K92" s="217">
        <f>'Prep Partner Performance'!G98</f>
        <v>0</v>
      </c>
      <c r="L92" s="217">
        <f>'Prep Partner Performance'!H98</f>
        <v>0</v>
      </c>
      <c r="M92" s="217">
        <f>'Prep Partner Performance'!I98</f>
        <v>0</v>
      </c>
      <c r="N92" s="217">
        <f>'Prep Partner Performance'!J98</f>
        <v>0</v>
      </c>
      <c r="O92" s="217">
        <f>'Prep Partner Performance'!K98</f>
        <v>0</v>
      </c>
      <c r="P92" s="217">
        <f>'Prep Partner Performance'!L98</f>
        <v>0</v>
      </c>
      <c r="Q92" s="217">
        <f>'Prep Partner Performance'!M98</f>
        <v>0</v>
      </c>
      <c r="R92" s="217">
        <f>'Prep Partner Performance'!N98</f>
        <v>0</v>
      </c>
      <c r="S92" s="217">
        <f>'Prep Partner Performance'!O98</f>
        <v>0</v>
      </c>
      <c r="T92" s="217">
        <f>'Prep Partner Performance'!P98</f>
        <v>0</v>
      </c>
      <c r="U92" s="217">
        <f>'Prep Partner Performance'!Q98</f>
        <v>0</v>
      </c>
      <c r="V92" s="217">
        <f>'Prep Partner Performance'!R98</f>
        <v>0</v>
      </c>
      <c r="W92" s="217">
        <f>'Prep Partner Performance'!S98</f>
        <v>0</v>
      </c>
      <c r="X92" s="217">
        <f>'Prep Partner Performance'!T98</f>
        <v>0</v>
      </c>
      <c r="Y92" s="217">
        <f>'Prep Partner Performance'!U98</f>
        <v>0</v>
      </c>
      <c r="Z92" s="217">
        <f>'Prep Partner Performance'!V98</f>
        <v>0</v>
      </c>
      <c r="AA92" s="217">
        <f>'Prep Partner Performance'!W98</f>
        <v>0</v>
      </c>
      <c r="AB92" s="217">
        <f>'Prep Partner Performance'!X98</f>
        <v>0</v>
      </c>
      <c r="AC92" s="217">
        <f>'Prep Partner Performance'!Y98</f>
        <v>0</v>
      </c>
      <c r="AD92" s="217">
        <f>'Prep Partner Performance'!Z98</f>
        <v>0</v>
      </c>
      <c r="AE92" s="217">
        <f>'Prep Partner Performance'!AA98</f>
        <v>0</v>
      </c>
      <c r="AF92" s="217">
        <f>'Prep Partner Performance'!AB98</f>
        <v>0</v>
      </c>
      <c r="AG92" s="217">
        <f>'Prep Partner Performance'!AC98</f>
        <v>0</v>
      </c>
      <c r="AH92" s="217">
        <f>'Prep Partner Performance'!AD98</f>
        <v>0</v>
      </c>
      <c r="AI92" s="217">
        <f>'Prep Partner Performance'!AE98</f>
        <v>0</v>
      </c>
      <c r="AJ92" s="217">
        <f>'Prep Partner Performance'!AF98</f>
        <v>0</v>
      </c>
      <c r="AK92" s="217">
        <f>'Prep Partner Performance'!AG98</f>
        <v>0</v>
      </c>
      <c r="AL92" s="217">
        <f>'Prep Partner Performance'!AH98</f>
        <v>0</v>
      </c>
      <c r="AM92" s="218">
        <f t="shared" si="3"/>
        <v>0</v>
      </c>
      <c r="AN92" s="217" t="str">
        <f>'Prep Partner Performance'!B$3</f>
        <v>PrEP Partner Performance Tool version 2.0.0</v>
      </c>
      <c r="AO92" s="239" t="str">
        <f>'Prep Partner Performance'!AJ98</f>
        <v/>
      </c>
    </row>
    <row r="93" spans="1:41" x14ac:dyDescent="0.45">
      <c r="A93" s="218" t="str">
        <f t="shared" si="4"/>
        <v>202205</v>
      </c>
      <c r="B93" s="219">
        <f>'Prep Partner Performance'!AE$2</f>
        <v>2022</v>
      </c>
      <c r="C93" s="220" t="str">
        <f>'Prep Partner Performance'!Z$2</f>
        <v>05</v>
      </c>
      <c r="D93" s="218">
        <f>'Prep Partner Performance'!G$2</f>
        <v>14943</v>
      </c>
      <c r="E93" s="217" t="str">
        <f>'Prep Partner Performance'!C$2</f>
        <v>Kisima Health Centre</v>
      </c>
      <c r="F93" s="239" t="str">
        <f>'Prep Partner Performance'!B$98</f>
        <v>Number Tested HIV Positive at month 3 re-fill</v>
      </c>
      <c r="G93" s="217" t="str">
        <f>'Prep Partner Performance'!C99</f>
        <v>Adolescent Girls and Young Women</v>
      </c>
      <c r="H93" s="217" t="str">
        <f>'Prep Partner Performance'!D99</f>
        <v>P01-92</v>
      </c>
      <c r="I93" s="217">
        <f>'Prep Partner Performance'!E99</f>
        <v>0</v>
      </c>
      <c r="J93" s="217">
        <f>'Prep Partner Performance'!F99</f>
        <v>0</v>
      </c>
      <c r="K93" s="217">
        <f>'Prep Partner Performance'!G99</f>
        <v>0</v>
      </c>
      <c r="L93" s="217">
        <f>'Prep Partner Performance'!H99</f>
        <v>0</v>
      </c>
      <c r="M93" s="217">
        <f>'Prep Partner Performance'!I99</f>
        <v>0</v>
      </c>
      <c r="N93" s="217">
        <f>'Prep Partner Performance'!J99</f>
        <v>0</v>
      </c>
      <c r="O93" s="217">
        <f>'Prep Partner Performance'!K99</f>
        <v>0</v>
      </c>
      <c r="P93" s="217">
        <f>'Prep Partner Performance'!L99</f>
        <v>0</v>
      </c>
      <c r="Q93" s="217">
        <f>'Prep Partner Performance'!M99</f>
        <v>0</v>
      </c>
      <c r="R93" s="217">
        <f>'Prep Partner Performance'!N99</f>
        <v>0</v>
      </c>
      <c r="S93" s="217">
        <f>'Prep Partner Performance'!O99</f>
        <v>0</v>
      </c>
      <c r="T93" s="217">
        <f>'Prep Partner Performance'!P99</f>
        <v>0</v>
      </c>
      <c r="U93" s="217">
        <f>'Prep Partner Performance'!Q99</f>
        <v>0</v>
      </c>
      <c r="V93" s="217">
        <f>'Prep Partner Performance'!R99</f>
        <v>0</v>
      </c>
      <c r="W93" s="217">
        <f>'Prep Partner Performance'!S99</f>
        <v>0</v>
      </c>
      <c r="X93" s="217">
        <f>'Prep Partner Performance'!T99</f>
        <v>0</v>
      </c>
      <c r="Y93" s="217">
        <f>'Prep Partner Performance'!U99</f>
        <v>0</v>
      </c>
      <c r="Z93" s="217">
        <f>'Prep Partner Performance'!V99</f>
        <v>0</v>
      </c>
      <c r="AA93" s="217">
        <f>'Prep Partner Performance'!W99</f>
        <v>0</v>
      </c>
      <c r="AB93" s="217">
        <f>'Prep Partner Performance'!X99</f>
        <v>0</v>
      </c>
      <c r="AC93" s="217">
        <f>'Prep Partner Performance'!Y99</f>
        <v>0</v>
      </c>
      <c r="AD93" s="217">
        <f>'Prep Partner Performance'!Z99</f>
        <v>0</v>
      </c>
      <c r="AE93" s="217">
        <f>'Prep Partner Performance'!AA99</f>
        <v>0</v>
      </c>
      <c r="AF93" s="217">
        <f>'Prep Partner Performance'!AB99</f>
        <v>0</v>
      </c>
      <c r="AG93" s="217">
        <f>'Prep Partner Performance'!AC99</f>
        <v>0</v>
      </c>
      <c r="AH93" s="217">
        <f>'Prep Partner Performance'!AD99</f>
        <v>0</v>
      </c>
      <c r="AI93" s="217">
        <f>'Prep Partner Performance'!AE99</f>
        <v>0</v>
      </c>
      <c r="AJ93" s="217">
        <f>'Prep Partner Performance'!AF99</f>
        <v>0</v>
      </c>
      <c r="AK93" s="217">
        <f>'Prep Partner Performance'!AG99</f>
        <v>0</v>
      </c>
      <c r="AL93" s="217">
        <f>'Prep Partner Performance'!AH99</f>
        <v>0</v>
      </c>
      <c r="AM93" s="218">
        <f t="shared" si="3"/>
        <v>0</v>
      </c>
      <c r="AN93" s="217" t="str">
        <f>'Prep Partner Performance'!B$3</f>
        <v>PrEP Partner Performance Tool version 2.0.0</v>
      </c>
      <c r="AO93" s="239" t="str">
        <f>'Prep Partner Performance'!AJ99</f>
        <v/>
      </c>
    </row>
    <row r="94" spans="1:41" x14ac:dyDescent="0.45">
      <c r="A94" s="218" t="str">
        <f t="shared" si="4"/>
        <v>202205</v>
      </c>
      <c r="B94" s="219">
        <f>'Prep Partner Performance'!AE$2</f>
        <v>2022</v>
      </c>
      <c r="C94" s="220" t="str">
        <f>'Prep Partner Performance'!Z$2</f>
        <v>05</v>
      </c>
      <c r="D94" s="218">
        <f>'Prep Partner Performance'!G$2</f>
        <v>14943</v>
      </c>
      <c r="E94" s="217" t="str">
        <f>'Prep Partner Performance'!C$2</f>
        <v>Kisima Health Centre</v>
      </c>
      <c r="F94" s="239" t="str">
        <f>'Prep Partner Performance'!B$98</f>
        <v>Number Tested HIV Positive at month 3 re-fill</v>
      </c>
      <c r="G94" s="217" t="str">
        <f>'Prep Partner Performance'!C100</f>
        <v>Men who have Sex With Men</v>
      </c>
      <c r="H94" s="217" t="str">
        <f>'Prep Partner Performance'!D100</f>
        <v>P01-93</v>
      </c>
      <c r="I94" s="217">
        <f>'Prep Partner Performance'!E100</f>
        <v>0</v>
      </c>
      <c r="J94" s="217">
        <f>'Prep Partner Performance'!F100</f>
        <v>0</v>
      </c>
      <c r="K94" s="217">
        <f>'Prep Partner Performance'!G100</f>
        <v>0</v>
      </c>
      <c r="L94" s="217">
        <f>'Prep Partner Performance'!H100</f>
        <v>0</v>
      </c>
      <c r="M94" s="217">
        <f>'Prep Partner Performance'!I100</f>
        <v>0</v>
      </c>
      <c r="N94" s="217">
        <f>'Prep Partner Performance'!J100</f>
        <v>0</v>
      </c>
      <c r="O94" s="217">
        <f>'Prep Partner Performance'!K100</f>
        <v>0</v>
      </c>
      <c r="P94" s="217">
        <f>'Prep Partner Performance'!L100</f>
        <v>0</v>
      </c>
      <c r="Q94" s="217">
        <f>'Prep Partner Performance'!M100</f>
        <v>0</v>
      </c>
      <c r="R94" s="217">
        <f>'Prep Partner Performance'!N100</f>
        <v>0</v>
      </c>
      <c r="S94" s="217">
        <f>'Prep Partner Performance'!O100</f>
        <v>0</v>
      </c>
      <c r="T94" s="217">
        <f>'Prep Partner Performance'!P100</f>
        <v>0</v>
      </c>
      <c r="U94" s="217">
        <f>'Prep Partner Performance'!Q100</f>
        <v>0</v>
      </c>
      <c r="V94" s="217">
        <f>'Prep Partner Performance'!R100</f>
        <v>0</v>
      </c>
      <c r="W94" s="217">
        <f>'Prep Partner Performance'!S100</f>
        <v>0</v>
      </c>
      <c r="X94" s="217">
        <f>'Prep Partner Performance'!T100</f>
        <v>0</v>
      </c>
      <c r="Y94" s="217">
        <f>'Prep Partner Performance'!U100</f>
        <v>0</v>
      </c>
      <c r="Z94" s="217">
        <f>'Prep Partner Performance'!V100</f>
        <v>0</v>
      </c>
      <c r="AA94" s="217">
        <f>'Prep Partner Performance'!W100</f>
        <v>0</v>
      </c>
      <c r="AB94" s="217">
        <f>'Prep Partner Performance'!X100</f>
        <v>0</v>
      </c>
      <c r="AC94" s="217">
        <f>'Prep Partner Performance'!Y100</f>
        <v>0</v>
      </c>
      <c r="AD94" s="217">
        <f>'Prep Partner Performance'!Z100</f>
        <v>0</v>
      </c>
      <c r="AE94" s="217">
        <f>'Prep Partner Performance'!AA100</f>
        <v>0</v>
      </c>
      <c r="AF94" s="217">
        <f>'Prep Partner Performance'!AB100</f>
        <v>0</v>
      </c>
      <c r="AG94" s="217">
        <f>'Prep Partner Performance'!AC100</f>
        <v>0</v>
      </c>
      <c r="AH94" s="217">
        <f>'Prep Partner Performance'!AD100</f>
        <v>0</v>
      </c>
      <c r="AI94" s="217">
        <f>'Prep Partner Performance'!AE100</f>
        <v>0</v>
      </c>
      <c r="AJ94" s="217">
        <f>'Prep Partner Performance'!AF100</f>
        <v>0</v>
      </c>
      <c r="AK94" s="217">
        <f>'Prep Partner Performance'!AG100</f>
        <v>0</v>
      </c>
      <c r="AL94" s="217">
        <f>'Prep Partner Performance'!AH100</f>
        <v>0</v>
      </c>
      <c r="AM94" s="218">
        <f t="shared" si="3"/>
        <v>0</v>
      </c>
      <c r="AN94" s="217" t="str">
        <f>'Prep Partner Performance'!B$3</f>
        <v>PrEP Partner Performance Tool version 2.0.0</v>
      </c>
      <c r="AO94" s="239" t="str">
        <f>'Prep Partner Performance'!AJ100</f>
        <v/>
      </c>
    </row>
    <row r="95" spans="1:41" x14ac:dyDescent="0.45">
      <c r="A95" s="218" t="str">
        <f t="shared" si="4"/>
        <v>202205</v>
      </c>
      <c r="B95" s="219">
        <f>'Prep Partner Performance'!AE$2</f>
        <v>2022</v>
      </c>
      <c r="C95" s="220" t="str">
        <f>'Prep Partner Performance'!Z$2</f>
        <v>05</v>
      </c>
      <c r="D95" s="218">
        <f>'Prep Partner Performance'!G$2</f>
        <v>14943</v>
      </c>
      <c r="E95" s="217" t="str">
        <f>'Prep Partner Performance'!C$2</f>
        <v>Kisima Health Centre</v>
      </c>
      <c r="F95" s="239" t="str">
        <f>'Prep Partner Performance'!B$98</f>
        <v>Number Tested HIV Positive at month 3 re-fill</v>
      </c>
      <c r="G95" s="217" t="str">
        <f>'Prep Partner Performance'!C101</f>
        <v>Men at high risk</v>
      </c>
      <c r="H95" s="217" t="str">
        <f>'Prep Partner Performance'!D101</f>
        <v>P01-94</v>
      </c>
      <c r="I95" s="217">
        <f>'Prep Partner Performance'!E101</f>
        <v>0</v>
      </c>
      <c r="J95" s="217">
        <f>'Prep Partner Performance'!F101</f>
        <v>0</v>
      </c>
      <c r="K95" s="217">
        <f>'Prep Partner Performance'!G101</f>
        <v>0</v>
      </c>
      <c r="L95" s="217">
        <f>'Prep Partner Performance'!H101</f>
        <v>0</v>
      </c>
      <c r="M95" s="217">
        <f>'Prep Partner Performance'!I101</f>
        <v>0</v>
      </c>
      <c r="N95" s="217">
        <f>'Prep Partner Performance'!J101</f>
        <v>0</v>
      </c>
      <c r="O95" s="217">
        <f>'Prep Partner Performance'!K101</f>
        <v>0</v>
      </c>
      <c r="P95" s="217">
        <f>'Prep Partner Performance'!L101</f>
        <v>0</v>
      </c>
      <c r="Q95" s="217">
        <f>'Prep Partner Performance'!M101</f>
        <v>0</v>
      </c>
      <c r="R95" s="217">
        <f>'Prep Partner Performance'!N101</f>
        <v>0</v>
      </c>
      <c r="S95" s="217">
        <f>'Prep Partner Performance'!O101</f>
        <v>0</v>
      </c>
      <c r="T95" s="217">
        <f>'Prep Partner Performance'!P101</f>
        <v>0</v>
      </c>
      <c r="U95" s="217">
        <f>'Prep Partner Performance'!Q101</f>
        <v>0</v>
      </c>
      <c r="V95" s="217">
        <f>'Prep Partner Performance'!R101</f>
        <v>0</v>
      </c>
      <c r="W95" s="217">
        <f>'Prep Partner Performance'!S101</f>
        <v>0</v>
      </c>
      <c r="X95" s="217">
        <f>'Prep Partner Performance'!T101</f>
        <v>0</v>
      </c>
      <c r="Y95" s="217">
        <f>'Prep Partner Performance'!U101</f>
        <v>0</v>
      </c>
      <c r="Z95" s="217">
        <f>'Prep Partner Performance'!V101</f>
        <v>0</v>
      </c>
      <c r="AA95" s="217">
        <f>'Prep Partner Performance'!W101</f>
        <v>0</v>
      </c>
      <c r="AB95" s="217">
        <f>'Prep Partner Performance'!X101</f>
        <v>0</v>
      </c>
      <c r="AC95" s="217">
        <f>'Prep Partner Performance'!Y101</f>
        <v>0</v>
      </c>
      <c r="AD95" s="217">
        <f>'Prep Partner Performance'!Z101</f>
        <v>0</v>
      </c>
      <c r="AE95" s="217">
        <f>'Prep Partner Performance'!AA101</f>
        <v>0</v>
      </c>
      <c r="AF95" s="217">
        <f>'Prep Partner Performance'!AB101</f>
        <v>0</v>
      </c>
      <c r="AG95" s="217">
        <f>'Prep Partner Performance'!AC101</f>
        <v>0</v>
      </c>
      <c r="AH95" s="217">
        <f>'Prep Partner Performance'!AD101</f>
        <v>0</v>
      </c>
      <c r="AI95" s="217">
        <f>'Prep Partner Performance'!AE101</f>
        <v>0</v>
      </c>
      <c r="AJ95" s="217">
        <f>'Prep Partner Performance'!AF101</f>
        <v>0</v>
      </c>
      <c r="AK95" s="217">
        <f>'Prep Partner Performance'!AG101</f>
        <v>0</v>
      </c>
      <c r="AL95" s="217">
        <f>'Prep Partner Performance'!AH101</f>
        <v>0</v>
      </c>
      <c r="AM95" s="218">
        <f t="shared" si="3"/>
        <v>0</v>
      </c>
      <c r="AN95" s="217" t="str">
        <f>'Prep Partner Performance'!B$3</f>
        <v>PrEP Partner Performance Tool version 2.0.0</v>
      </c>
      <c r="AO95" s="239" t="str">
        <f>'Prep Partner Performance'!AJ101</f>
        <v/>
      </c>
    </row>
    <row r="96" spans="1:41" x14ac:dyDescent="0.45">
      <c r="A96" s="218" t="str">
        <f t="shared" si="4"/>
        <v>202205</v>
      </c>
      <c r="B96" s="219">
        <f>'Prep Partner Performance'!AE$2</f>
        <v>2022</v>
      </c>
      <c r="C96" s="220" t="str">
        <f>'Prep Partner Performance'!Z$2</f>
        <v>05</v>
      </c>
      <c r="D96" s="218">
        <f>'Prep Partner Performance'!G$2</f>
        <v>14943</v>
      </c>
      <c r="E96" s="217" t="str">
        <f>'Prep Partner Performance'!C$2</f>
        <v>Kisima Health Centre</v>
      </c>
      <c r="F96" s="239" t="str">
        <f>'Prep Partner Performance'!B$98</f>
        <v>Number Tested HIV Positive at month 3 re-fill</v>
      </c>
      <c r="G96" s="217" t="str">
        <f>'Prep Partner Performance'!C102</f>
        <v>Female Sex Workers</v>
      </c>
      <c r="H96" s="217" t="str">
        <f>'Prep Partner Performance'!D102</f>
        <v>P01-95</v>
      </c>
      <c r="I96" s="217">
        <f>'Prep Partner Performance'!E102</f>
        <v>0</v>
      </c>
      <c r="J96" s="217">
        <f>'Prep Partner Performance'!F102</f>
        <v>0</v>
      </c>
      <c r="K96" s="217">
        <f>'Prep Partner Performance'!G102</f>
        <v>0</v>
      </c>
      <c r="L96" s="217">
        <f>'Prep Partner Performance'!H102</f>
        <v>0</v>
      </c>
      <c r="M96" s="217">
        <f>'Prep Partner Performance'!I102</f>
        <v>0</v>
      </c>
      <c r="N96" s="217">
        <f>'Prep Partner Performance'!J102</f>
        <v>0</v>
      </c>
      <c r="O96" s="217">
        <f>'Prep Partner Performance'!K102</f>
        <v>0</v>
      </c>
      <c r="P96" s="217">
        <f>'Prep Partner Performance'!L102</f>
        <v>0</v>
      </c>
      <c r="Q96" s="217">
        <f>'Prep Partner Performance'!M102</f>
        <v>0</v>
      </c>
      <c r="R96" s="217">
        <f>'Prep Partner Performance'!N102</f>
        <v>0</v>
      </c>
      <c r="S96" s="217">
        <f>'Prep Partner Performance'!O102</f>
        <v>0</v>
      </c>
      <c r="T96" s="217">
        <f>'Prep Partner Performance'!P102</f>
        <v>0</v>
      </c>
      <c r="U96" s="217">
        <f>'Prep Partner Performance'!Q102</f>
        <v>0</v>
      </c>
      <c r="V96" s="217">
        <f>'Prep Partner Performance'!R102</f>
        <v>0</v>
      </c>
      <c r="W96" s="217">
        <f>'Prep Partner Performance'!S102</f>
        <v>0</v>
      </c>
      <c r="X96" s="217">
        <f>'Prep Partner Performance'!T102</f>
        <v>0</v>
      </c>
      <c r="Y96" s="217">
        <f>'Prep Partner Performance'!U102</f>
        <v>0</v>
      </c>
      <c r="Z96" s="217">
        <f>'Prep Partner Performance'!V102</f>
        <v>0</v>
      </c>
      <c r="AA96" s="217">
        <f>'Prep Partner Performance'!W102</f>
        <v>0</v>
      </c>
      <c r="AB96" s="217">
        <f>'Prep Partner Performance'!X102</f>
        <v>0</v>
      </c>
      <c r="AC96" s="217">
        <f>'Prep Partner Performance'!Y102</f>
        <v>0</v>
      </c>
      <c r="AD96" s="217">
        <f>'Prep Partner Performance'!Z102</f>
        <v>0</v>
      </c>
      <c r="AE96" s="217">
        <f>'Prep Partner Performance'!AA102</f>
        <v>0</v>
      </c>
      <c r="AF96" s="217">
        <f>'Prep Partner Performance'!AB102</f>
        <v>0</v>
      </c>
      <c r="AG96" s="217">
        <f>'Prep Partner Performance'!AC102</f>
        <v>0</v>
      </c>
      <c r="AH96" s="217">
        <f>'Prep Partner Performance'!AD102</f>
        <v>0</v>
      </c>
      <c r="AI96" s="217">
        <f>'Prep Partner Performance'!AE102</f>
        <v>0</v>
      </c>
      <c r="AJ96" s="217">
        <f>'Prep Partner Performance'!AF102</f>
        <v>0</v>
      </c>
      <c r="AK96" s="217">
        <f>'Prep Partner Performance'!AG102</f>
        <v>0</v>
      </c>
      <c r="AL96" s="217">
        <f>'Prep Partner Performance'!AH102</f>
        <v>0</v>
      </c>
      <c r="AM96" s="218">
        <f t="shared" si="3"/>
        <v>0</v>
      </c>
      <c r="AN96" s="217" t="str">
        <f>'Prep Partner Performance'!B$3</f>
        <v>PrEP Partner Performance Tool version 2.0.0</v>
      </c>
      <c r="AO96" s="239" t="str">
        <f>'Prep Partner Performance'!AJ102</f>
        <v/>
      </c>
    </row>
    <row r="97" spans="1:41" x14ac:dyDescent="0.45">
      <c r="A97" s="218" t="str">
        <f t="shared" si="4"/>
        <v>202205</v>
      </c>
      <c r="B97" s="219">
        <f>'Prep Partner Performance'!AE$2</f>
        <v>2022</v>
      </c>
      <c r="C97" s="220" t="str">
        <f>'Prep Partner Performance'!Z$2</f>
        <v>05</v>
      </c>
      <c r="D97" s="218">
        <f>'Prep Partner Performance'!G$2</f>
        <v>14943</v>
      </c>
      <c r="E97" s="217" t="str">
        <f>'Prep Partner Performance'!C$2</f>
        <v>Kisima Health Centre</v>
      </c>
      <c r="F97" s="239" t="str">
        <f>'Prep Partner Performance'!B$98</f>
        <v>Number Tested HIV Positive at month 3 re-fill</v>
      </c>
      <c r="G97" s="217" t="str">
        <f>'Prep Partner Performance'!C103</f>
        <v>People who Inject Drugs</v>
      </c>
      <c r="H97" s="217" t="str">
        <f>'Prep Partner Performance'!D103</f>
        <v>P01-96</v>
      </c>
      <c r="I97" s="217">
        <f>'Prep Partner Performance'!E103</f>
        <v>0</v>
      </c>
      <c r="J97" s="217">
        <f>'Prep Partner Performance'!F103</f>
        <v>0</v>
      </c>
      <c r="K97" s="217">
        <f>'Prep Partner Performance'!G103</f>
        <v>0</v>
      </c>
      <c r="L97" s="217">
        <f>'Prep Partner Performance'!H103</f>
        <v>0</v>
      </c>
      <c r="M97" s="217">
        <f>'Prep Partner Performance'!I103</f>
        <v>0</v>
      </c>
      <c r="N97" s="217">
        <f>'Prep Partner Performance'!J103</f>
        <v>0</v>
      </c>
      <c r="O97" s="217">
        <f>'Prep Partner Performance'!K103</f>
        <v>0</v>
      </c>
      <c r="P97" s="217">
        <f>'Prep Partner Performance'!L103</f>
        <v>0</v>
      </c>
      <c r="Q97" s="217">
        <f>'Prep Partner Performance'!M103</f>
        <v>0</v>
      </c>
      <c r="R97" s="217">
        <f>'Prep Partner Performance'!N103</f>
        <v>0</v>
      </c>
      <c r="S97" s="217">
        <f>'Prep Partner Performance'!O103</f>
        <v>0</v>
      </c>
      <c r="T97" s="217">
        <f>'Prep Partner Performance'!P103</f>
        <v>0</v>
      </c>
      <c r="U97" s="217">
        <f>'Prep Partner Performance'!Q103</f>
        <v>0</v>
      </c>
      <c r="V97" s="217">
        <f>'Prep Partner Performance'!R103</f>
        <v>0</v>
      </c>
      <c r="W97" s="217">
        <f>'Prep Partner Performance'!S103</f>
        <v>0</v>
      </c>
      <c r="X97" s="217">
        <f>'Prep Partner Performance'!T103</f>
        <v>0</v>
      </c>
      <c r="Y97" s="217">
        <f>'Prep Partner Performance'!U103</f>
        <v>0</v>
      </c>
      <c r="Z97" s="217">
        <f>'Prep Partner Performance'!V103</f>
        <v>0</v>
      </c>
      <c r="AA97" s="217">
        <f>'Prep Partner Performance'!W103</f>
        <v>0</v>
      </c>
      <c r="AB97" s="217">
        <f>'Prep Partner Performance'!X103</f>
        <v>0</v>
      </c>
      <c r="AC97" s="217">
        <f>'Prep Partner Performance'!Y103</f>
        <v>0</v>
      </c>
      <c r="AD97" s="217">
        <f>'Prep Partner Performance'!Z103</f>
        <v>0</v>
      </c>
      <c r="AE97" s="217">
        <f>'Prep Partner Performance'!AA103</f>
        <v>0</v>
      </c>
      <c r="AF97" s="217">
        <f>'Prep Partner Performance'!AB103</f>
        <v>0</v>
      </c>
      <c r="AG97" s="217">
        <f>'Prep Partner Performance'!AC103</f>
        <v>0</v>
      </c>
      <c r="AH97" s="217">
        <f>'Prep Partner Performance'!AD103</f>
        <v>0</v>
      </c>
      <c r="AI97" s="217">
        <f>'Prep Partner Performance'!AE103</f>
        <v>0</v>
      </c>
      <c r="AJ97" s="217">
        <f>'Prep Partner Performance'!AF103</f>
        <v>0</v>
      </c>
      <c r="AK97" s="217">
        <f>'Prep Partner Performance'!AG103</f>
        <v>0</v>
      </c>
      <c r="AL97" s="217">
        <f>'Prep Partner Performance'!AH103</f>
        <v>0</v>
      </c>
      <c r="AM97" s="218">
        <f t="shared" si="3"/>
        <v>0</v>
      </c>
      <c r="AN97" s="217" t="str">
        <f>'Prep Partner Performance'!B$3</f>
        <v>PrEP Partner Performance Tool version 2.0.0</v>
      </c>
      <c r="AO97" s="239" t="str">
        <f>'Prep Partner Performance'!AJ103</f>
        <v/>
      </c>
    </row>
    <row r="98" spans="1:41" x14ac:dyDescent="0.45">
      <c r="A98" s="218" t="str">
        <f t="shared" si="4"/>
        <v>202205</v>
      </c>
      <c r="B98" s="219">
        <f>'Prep Partner Performance'!AE$2</f>
        <v>2022</v>
      </c>
      <c r="C98" s="220" t="str">
        <f>'Prep Partner Performance'!Z$2</f>
        <v>05</v>
      </c>
      <c r="D98" s="218">
        <f>'Prep Partner Performance'!G$2</f>
        <v>14943</v>
      </c>
      <c r="E98" s="217" t="str">
        <f>'Prep Partner Performance'!C$2</f>
        <v>Kisima Health Centre</v>
      </c>
      <c r="F98" s="239" t="str">
        <f>'Prep Partner Performance'!B$98</f>
        <v>Number Tested HIV Positive at month 3 re-fill</v>
      </c>
      <c r="G98" s="217" t="str">
        <f>'Prep Partner Performance'!C104</f>
        <v>Other Women</v>
      </c>
      <c r="H98" s="217" t="str">
        <f>'Prep Partner Performance'!D104</f>
        <v>P01-97</v>
      </c>
      <c r="I98" s="217">
        <f>'Prep Partner Performance'!E104</f>
        <v>0</v>
      </c>
      <c r="J98" s="217">
        <f>'Prep Partner Performance'!F104</f>
        <v>0</v>
      </c>
      <c r="K98" s="217">
        <f>'Prep Partner Performance'!G104</f>
        <v>0</v>
      </c>
      <c r="L98" s="217">
        <f>'Prep Partner Performance'!H104</f>
        <v>0</v>
      </c>
      <c r="M98" s="217">
        <f>'Prep Partner Performance'!I104</f>
        <v>0</v>
      </c>
      <c r="N98" s="217">
        <f>'Prep Partner Performance'!J104</f>
        <v>0</v>
      </c>
      <c r="O98" s="217">
        <f>'Prep Partner Performance'!K104</f>
        <v>0</v>
      </c>
      <c r="P98" s="217">
        <f>'Prep Partner Performance'!L104</f>
        <v>0</v>
      </c>
      <c r="Q98" s="217">
        <f>'Prep Partner Performance'!M104</f>
        <v>0</v>
      </c>
      <c r="R98" s="217">
        <f>'Prep Partner Performance'!N104</f>
        <v>0</v>
      </c>
      <c r="S98" s="217">
        <f>'Prep Partner Performance'!O104</f>
        <v>0</v>
      </c>
      <c r="T98" s="217">
        <f>'Prep Partner Performance'!P104</f>
        <v>0</v>
      </c>
      <c r="U98" s="217">
        <f>'Prep Partner Performance'!Q104</f>
        <v>0</v>
      </c>
      <c r="V98" s="217">
        <f>'Prep Partner Performance'!R104</f>
        <v>0</v>
      </c>
      <c r="W98" s="217">
        <f>'Prep Partner Performance'!S104</f>
        <v>0</v>
      </c>
      <c r="X98" s="217">
        <f>'Prep Partner Performance'!T104</f>
        <v>0</v>
      </c>
      <c r="Y98" s="217">
        <f>'Prep Partner Performance'!U104</f>
        <v>0</v>
      </c>
      <c r="Z98" s="217">
        <f>'Prep Partner Performance'!V104</f>
        <v>0</v>
      </c>
      <c r="AA98" s="217">
        <f>'Prep Partner Performance'!W104</f>
        <v>0</v>
      </c>
      <c r="AB98" s="217">
        <f>'Prep Partner Performance'!X104</f>
        <v>0</v>
      </c>
      <c r="AC98" s="217">
        <f>'Prep Partner Performance'!Y104</f>
        <v>0</v>
      </c>
      <c r="AD98" s="217">
        <f>'Prep Partner Performance'!Z104</f>
        <v>0</v>
      </c>
      <c r="AE98" s="217">
        <f>'Prep Partner Performance'!AA104</f>
        <v>0</v>
      </c>
      <c r="AF98" s="217">
        <f>'Prep Partner Performance'!AB104</f>
        <v>0</v>
      </c>
      <c r="AG98" s="217">
        <f>'Prep Partner Performance'!AC104</f>
        <v>0</v>
      </c>
      <c r="AH98" s="217">
        <f>'Prep Partner Performance'!AD104</f>
        <v>0</v>
      </c>
      <c r="AI98" s="217">
        <f>'Prep Partner Performance'!AE104</f>
        <v>0</v>
      </c>
      <c r="AJ98" s="217">
        <f>'Prep Partner Performance'!AF104</f>
        <v>0</v>
      </c>
      <c r="AK98" s="217">
        <f>'Prep Partner Performance'!AG104</f>
        <v>0</v>
      </c>
      <c r="AL98" s="217">
        <f>'Prep Partner Performance'!AH104</f>
        <v>0</v>
      </c>
      <c r="AM98" s="218">
        <f t="shared" si="3"/>
        <v>0</v>
      </c>
      <c r="AN98" s="217" t="str">
        <f>'Prep Partner Performance'!B$3</f>
        <v>PrEP Partner Performance Tool version 2.0.0</v>
      </c>
      <c r="AO98" s="239" t="str">
        <f>'Prep Partner Performance'!AJ104</f>
        <v/>
      </c>
    </row>
    <row r="99" spans="1:41" x14ac:dyDescent="0.45">
      <c r="A99" s="218" t="str">
        <f t="shared" si="4"/>
        <v>202205</v>
      </c>
      <c r="B99" s="219">
        <f>'Prep Partner Performance'!AE$2</f>
        <v>2022</v>
      </c>
      <c r="C99" s="220" t="str">
        <f>'Prep Partner Performance'!Z$2</f>
        <v>05</v>
      </c>
      <c r="D99" s="218">
        <f>'Prep Partner Performance'!G$2</f>
        <v>14943</v>
      </c>
      <c r="E99" s="217" t="str">
        <f>'Prep Partner Performance'!C$2</f>
        <v>Kisima Health Centre</v>
      </c>
      <c r="F99" s="239" t="str">
        <f>'Prep Partner Performance'!B$98</f>
        <v>Number Tested HIV Positive at month 3 re-fill</v>
      </c>
      <c r="G99" s="217" t="str">
        <f>'Prep Partner Performance'!C105</f>
        <v>Serodiscordant Couple</v>
      </c>
      <c r="H99" s="217" t="str">
        <f>'Prep Partner Performance'!D105</f>
        <v>P01-98</v>
      </c>
      <c r="I99" s="217">
        <f>'Prep Partner Performance'!E105</f>
        <v>0</v>
      </c>
      <c r="J99" s="217">
        <f>'Prep Partner Performance'!F105</f>
        <v>0</v>
      </c>
      <c r="K99" s="217">
        <f>'Prep Partner Performance'!G105</f>
        <v>0</v>
      </c>
      <c r="L99" s="217">
        <f>'Prep Partner Performance'!H105</f>
        <v>0</v>
      </c>
      <c r="M99" s="217">
        <f>'Prep Partner Performance'!I105</f>
        <v>0</v>
      </c>
      <c r="N99" s="217">
        <f>'Prep Partner Performance'!J105</f>
        <v>0</v>
      </c>
      <c r="O99" s="217">
        <f>'Prep Partner Performance'!K105</f>
        <v>0</v>
      </c>
      <c r="P99" s="217">
        <f>'Prep Partner Performance'!L105</f>
        <v>0</v>
      </c>
      <c r="Q99" s="217">
        <f>'Prep Partner Performance'!M105</f>
        <v>0</v>
      </c>
      <c r="R99" s="217">
        <f>'Prep Partner Performance'!N105</f>
        <v>0</v>
      </c>
      <c r="S99" s="217">
        <f>'Prep Partner Performance'!O105</f>
        <v>0</v>
      </c>
      <c r="T99" s="217">
        <f>'Prep Partner Performance'!P105</f>
        <v>0</v>
      </c>
      <c r="U99" s="217">
        <f>'Prep Partner Performance'!Q105</f>
        <v>0</v>
      </c>
      <c r="V99" s="217">
        <f>'Prep Partner Performance'!R105</f>
        <v>0</v>
      </c>
      <c r="W99" s="217">
        <f>'Prep Partner Performance'!S105</f>
        <v>0</v>
      </c>
      <c r="X99" s="217">
        <f>'Prep Partner Performance'!T105</f>
        <v>0</v>
      </c>
      <c r="Y99" s="217">
        <f>'Prep Partner Performance'!U105</f>
        <v>0</v>
      </c>
      <c r="Z99" s="217">
        <f>'Prep Partner Performance'!V105</f>
        <v>0</v>
      </c>
      <c r="AA99" s="217">
        <f>'Prep Partner Performance'!W105</f>
        <v>0</v>
      </c>
      <c r="AB99" s="217">
        <f>'Prep Partner Performance'!X105</f>
        <v>0</v>
      </c>
      <c r="AC99" s="217">
        <f>'Prep Partner Performance'!Y105</f>
        <v>0</v>
      </c>
      <c r="AD99" s="217">
        <f>'Prep Partner Performance'!Z105</f>
        <v>0</v>
      </c>
      <c r="AE99" s="217">
        <f>'Prep Partner Performance'!AA105</f>
        <v>0</v>
      </c>
      <c r="AF99" s="217">
        <f>'Prep Partner Performance'!AB105</f>
        <v>0</v>
      </c>
      <c r="AG99" s="217">
        <f>'Prep Partner Performance'!AC105</f>
        <v>0</v>
      </c>
      <c r="AH99" s="217">
        <f>'Prep Partner Performance'!AD105</f>
        <v>0</v>
      </c>
      <c r="AI99" s="217">
        <f>'Prep Partner Performance'!AE105</f>
        <v>0</v>
      </c>
      <c r="AJ99" s="217">
        <f>'Prep Partner Performance'!AF105</f>
        <v>0</v>
      </c>
      <c r="AK99" s="217">
        <f>'Prep Partner Performance'!AG105</f>
        <v>0</v>
      </c>
      <c r="AL99" s="217">
        <f>'Prep Partner Performance'!AH105</f>
        <v>0</v>
      </c>
      <c r="AM99" s="218">
        <f t="shared" si="3"/>
        <v>0</v>
      </c>
      <c r="AN99" s="217" t="str">
        <f>'Prep Partner Performance'!B$3</f>
        <v>PrEP Partner Performance Tool version 2.0.0</v>
      </c>
      <c r="AO99" s="239" t="str">
        <f>'Prep Partner Performance'!AJ105</f>
        <v/>
      </c>
    </row>
    <row r="100" spans="1:41" x14ac:dyDescent="0.45">
      <c r="A100" s="218" t="str">
        <f t="shared" si="4"/>
        <v>202205</v>
      </c>
      <c r="B100" s="219">
        <f>'Prep Partner Performance'!AE$2</f>
        <v>2022</v>
      </c>
      <c r="C100" s="220" t="str">
        <f>'Prep Partner Performance'!Z$2</f>
        <v>05</v>
      </c>
      <c r="D100" s="218">
        <f>'Prep Partner Performance'!G$2</f>
        <v>14943</v>
      </c>
      <c r="E100" s="217" t="str">
        <f>'Prep Partner Performance'!C$2</f>
        <v>Kisima Health Centre</v>
      </c>
      <c r="F100" s="239" t="str">
        <f>'Prep Partner Performance'!B$98</f>
        <v>Number Tested HIV Positive at month 3 re-fill</v>
      </c>
      <c r="G100" s="217" t="str">
        <f>'Prep Partner Performance'!C106</f>
        <v>Pregnant and Breast Feeding Women</v>
      </c>
      <c r="H100" s="217" t="str">
        <f>'Prep Partner Performance'!D106</f>
        <v>P01-99</v>
      </c>
      <c r="I100" s="217">
        <f>'Prep Partner Performance'!E106</f>
        <v>0</v>
      </c>
      <c r="J100" s="217">
        <f>'Prep Partner Performance'!F106</f>
        <v>0</v>
      </c>
      <c r="K100" s="217">
        <f>'Prep Partner Performance'!G106</f>
        <v>0</v>
      </c>
      <c r="L100" s="217">
        <f>'Prep Partner Performance'!H106</f>
        <v>0</v>
      </c>
      <c r="M100" s="217">
        <f>'Prep Partner Performance'!I106</f>
        <v>0</v>
      </c>
      <c r="N100" s="217">
        <f>'Prep Partner Performance'!J106</f>
        <v>0</v>
      </c>
      <c r="O100" s="217">
        <f>'Prep Partner Performance'!K106</f>
        <v>0</v>
      </c>
      <c r="P100" s="217">
        <f>'Prep Partner Performance'!L106</f>
        <v>0</v>
      </c>
      <c r="Q100" s="217">
        <f>'Prep Partner Performance'!M106</f>
        <v>0</v>
      </c>
      <c r="R100" s="217">
        <f>'Prep Partner Performance'!N106</f>
        <v>0</v>
      </c>
      <c r="S100" s="217">
        <f>'Prep Partner Performance'!O106</f>
        <v>0</v>
      </c>
      <c r="T100" s="217">
        <f>'Prep Partner Performance'!P106</f>
        <v>0</v>
      </c>
      <c r="U100" s="217">
        <f>'Prep Partner Performance'!Q106</f>
        <v>0</v>
      </c>
      <c r="V100" s="217">
        <f>'Prep Partner Performance'!R106</f>
        <v>0</v>
      </c>
      <c r="W100" s="217">
        <f>'Prep Partner Performance'!S106</f>
        <v>0</v>
      </c>
      <c r="X100" s="217">
        <f>'Prep Partner Performance'!T106</f>
        <v>0</v>
      </c>
      <c r="Y100" s="217">
        <f>'Prep Partner Performance'!U106</f>
        <v>0</v>
      </c>
      <c r="Z100" s="217">
        <f>'Prep Partner Performance'!V106</f>
        <v>0</v>
      </c>
      <c r="AA100" s="217">
        <f>'Prep Partner Performance'!W106</f>
        <v>0</v>
      </c>
      <c r="AB100" s="217">
        <f>'Prep Partner Performance'!X106</f>
        <v>0</v>
      </c>
      <c r="AC100" s="217">
        <f>'Prep Partner Performance'!Y106</f>
        <v>0</v>
      </c>
      <c r="AD100" s="217">
        <f>'Prep Partner Performance'!Z106</f>
        <v>0</v>
      </c>
      <c r="AE100" s="217">
        <f>'Prep Partner Performance'!AA106</f>
        <v>0</v>
      </c>
      <c r="AF100" s="217">
        <f>'Prep Partner Performance'!AB106</f>
        <v>0</v>
      </c>
      <c r="AG100" s="217">
        <f>'Prep Partner Performance'!AC106</f>
        <v>0</v>
      </c>
      <c r="AH100" s="217">
        <f>'Prep Partner Performance'!AD106</f>
        <v>0</v>
      </c>
      <c r="AI100" s="217">
        <f>'Prep Partner Performance'!AE106</f>
        <v>0</v>
      </c>
      <c r="AJ100" s="217">
        <f>'Prep Partner Performance'!AF106</f>
        <v>0</v>
      </c>
      <c r="AK100" s="217">
        <f>'Prep Partner Performance'!AG106</f>
        <v>0</v>
      </c>
      <c r="AL100" s="217">
        <f>'Prep Partner Performance'!AH106</f>
        <v>0</v>
      </c>
      <c r="AM100" s="218">
        <f t="shared" si="3"/>
        <v>0</v>
      </c>
      <c r="AN100" s="217" t="str">
        <f>'Prep Partner Performance'!B$3</f>
        <v>PrEP Partner Performance Tool version 2.0.0</v>
      </c>
      <c r="AO100" s="239" t="str">
        <f>'Prep Partner Performance'!AJ106</f>
        <v/>
      </c>
    </row>
    <row r="101" spans="1:41" x14ac:dyDescent="0.45">
      <c r="A101" s="218" t="str">
        <f t="shared" si="4"/>
        <v>202205</v>
      </c>
      <c r="B101" s="219">
        <f>'Prep Partner Performance'!AE$2</f>
        <v>2022</v>
      </c>
      <c r="C101" s="220" t="str">
        <f>'Prep Partner Performance'!Z$2</f>
        <v>05</v>
      </c>
      <c r="D101" s="218">
        <f>'Prep Partner Performance'!G$2</f>
        <v>14943</v>
      </c>
      <c r="E101" s="217" t="str">
        <f>'Prep Partner Performance'!C$2</f>
        <v>Kisima Health Centre</v>
      </c>
      <c r="F101" s="239" t="str">
        <f>'Prep Partner Performance'!B107</f>
        <v>Number Tested HIV Positive While on PrEP</v>
      </c>
      <c r="G101" s="217" t="str">
        <f>'Prep Partner Performance'!C107</f>
        <v>Transgender</v>
      </c>
      <c r="H101" s="217" t="str">
        <f>'Prep Partner Performance'!D107</f>
        <v>P01-100</v>
      </c>
      <c r="I101" s="217">
        <f>'Prep Partner Performance'!E107</f>
        <v>0</v>
      </c>
      <c r="J101" s="217">
        <f>'Prep Partner Performance'!F107</f>
        <v>0</v>
      </c>
      <c r="K101" s="217">
        <f>'Prep Partner Performance'!G107</f>
        <v>0</v>
      </c>
      <c r="L101" s="217">
        <f>'Prep Partner Performance'!H107</f>
        <v>0</v>
      </c>
      <c r="M101" s="217">
        <f>'Prep Partner Performance'!I107</f>
        <v>0</v>
      </c>
      <c r="N101" s="217">
        <f>'Prep Partner Performance'!J107</f>
        <v>0</v>
      </c>
      <c r="O101" s="217">
        <f>'Prep Partner Performance'!K107</f>
        <v>0</v>
      </c>
      <c r="P101" s="217">
        <f>'Prep Partner Performance'!L107</f>
        <v>0</v>
      </c>
      <c r="Q101" s="217">
        <f>'Prep Partner Performance'!M107</f>
        <v>0</v>
      </c>
      <c r="R101" s="217">
        <f>'Prep Partner Performance'!N107</f>
        <v>0</v>
      </c>
      <c r="S101" s="217">
        <f>'Prep Partner Performance'!O107</f>
        <v>0</v>
      </c>
      <c r="T101" s="217">
        <f>'Prep Partner Performance'!P107</f>
        <v>0</v>
      </c>
      <c r="U101" s="217">
        <f>'Prep Partner Performance'!Q107</f>
        <v>0</v>
      </c>
      <c r="V101" s="217">
        <f>'Prep Partner Performance'!R107</f>
        <v>0</v>
      </c>
      <c r="W101" s="217">
        <f>'Prep Partner Performance'!S107</f>
        <v>0</v>
      </c>
      <c r="X101" s="217">
        <f>'Prep Partner Performance'!T107</f>
        <v>0</v>
      </c>
      <c r="Y101" s="217">
        <f>'Prep Partner Performance'!U107</f>
        <v>0</v>
      </c>
      <c r="Z101" s="217">
        <f>'Prep Partner Performance'!V107</f>
        <v>0</v>
      </c>
      <c r="AA101" s="217">
        <f>'Prep Partner Performance'!W107</f>
        <v>0</v>
      </c>
      <c r="AB101" s="217">
        <f>'Prep Partner Performance'!X107</f>
        <v>0</v>
      </c>
      <c r="AC101" s="217">
        <f>'Prep Partner Performance'!Y107</f>
        <v>0</v>
      </c>
      <c r="AD101" s="217">
        <f>'Prep Partner Performance'!Z107</f>
        <v>0</v>
      </c>
      <c r="AE101" s="217">
        <f>'Prep Partner Performance'!AA107</f>
        <v>0</v>
      </c>
      <c r="AF101" s="217">
        <f>'Prep Partner Performance'!AB107</f>
        <v>0</v>
      </c>
      <c r="AG101" s="217">
        <f>'Prep Partner Performance'!AC107</f>
        <v>0</v>
      </c>
      <c r="AH101" s="217">
        <f>'Prep Partner Performance'!AD107</f>
        <v>0</v>
      </c>
      <c r="AI101" s="217">
        <f>'Prep Partner Performance'!AE107</f>
        <v>0</v>
      </c>
      <c r="AJ101" s="217">
        <f>'Prep Partner Performance'!AF107</f>
        <v>0</v>
      </c>
      <c r="AK101" s="217">
        <f>'Prep Partner Performance'!AG107</f>
        <v>0</v>
      </c>
      <c r="AL101" s="217">
        <f>'Prep Partner Performance'!AH107</f>
        <v>0</v>
      </c>
      <c r="AM101" s="218">
        <f t="shared" si="3"/>
        <v>0</v>
      </c>
      <c r="AN101" s="217" t="str">
        <f>'Prep Partner Performance'!B$3</f>
        <v>PrEP Partner Performance Tool version 2.0.0</v>
      </c>
      <c r="AO101" s="239">
        <f>'Prep Partner Performance'!AJ107</f>
        <v>0</v>
      </c>
    </row>
    <row r="102" spans="1:41" x14ac:dyDescent="0.45">
      <c r="A102" s="218" t="str">
        <f t="shared" si="4"/>
        <v>202205</v>
      </c>
      <c r="B102" s="219">
        <f>'Prep Partner Performance'!AE$2</f>
        <v>2022</v>
      </c>
      <c r="C102" s="220" t="str">
        <f>'Prep Partner Performance'!Z$2</f>
        <v>05</v>
      </c>
      <c r="D102" s="218">
        <f>'Prep Partner Performance'!G$2</f>
        <v>14943</v>
      </c>
      <c r="E102" s="217" t="str">
        <f>'Prep Partner Performance'!C$2</f>
        <v>Kisima Health Centre</v>
      </c>
      <c r="F102" s="239" t="str">
        <f>'Prep Partner Performance'!B$107</f>
        <v>Number Tested HIV Positive While on PrEP</v>
      </c>
      <c r="G102" s="217" t="str">
        <f>'Prep Partner Performance'!C108</f>
        <v>Adolescent Girls and Young Women</v>
      </c>
      <c r="H102" s="217" t="str">
        <f>'Prep Partner Performance'!D108</f>
        <v>P01-101</v>
      </c>
      <c r="I102" s="217">
        <f>'Prep Partner Performance'!E108</f>
        <v>0</v>
      </c>
      <c r="J102" s="217">
        <f>'Prep Partner Performance'!F108</f>
        <v>0</v>
      </c>
      <c r="K102" s="217">
        <f>'Prep Partner Performance'!G108</f>
        <v>0</v>
      </c>
      <c r="L102" s="217">
        <f>'Prep Partner Performance'!H108</f>
        <v>0</v>
      </c>
      <c r="M102" s="217">
        <f>'Prep Partner Performance'!I108</f>
        <v>0</v>
      </c>
      <c r="N102" s="217">
        <f>'Prep Partner Performance'!J108</f>
        <v>0</v>
      </c>
      <c r="O102" s="217">
        <f>'Prep Partner Performance'!K108</f>
        <v>0</v>
      </c>
      <c r="P102" s="217">
        <f>'Prep Partner Performance'!L108</f>
        <v>0</v>
      </c>
      <c r="Q102" s="217">
        <f>'Prep Partner Performance'!M108</f>
        <v>0</v>
      </c>
      <c r="R102" s="217">
        <f>'Prep Partner Performance'!N108</f>
        <v>0</v>
      </c>
      <c r="S102" s="217">
        <f>'Prep Partner Performance'!O108</f>
        <v>0</v>
      </c>
      <c r="T102" s="217">
        <f>'Prep Partner Performance'!P108</f>
        <v>0</v>
      </c>
      <c r="U102" s="217">
        <f>'Prep Partner Performance'!Q108</f>
        <v>0</v>
      </c>
      <c r="V102" s="217">
        <f>'Prep Partner Performance'!R108</f>
        <v>0</v>
      </c>
      <c r="W102" s="217">
        <f>'Prep Partner Performance'!S108</f>
        <v>0</v>
      </c>
      <c r="X102" s="217">
        <f>'Prep Partner Performance'!T108</f>
        <v>0</v>
      </c>
      <c r="Y102" s="217">
        <f>'Prep Partner Performance'!U108</f>
        <v>0</v>
      </c>
      <c r="Z102" s="217">
        <f>'Prep Partner Performance'!V108</f>
        <v>0</v>
      </c>
      <c r="AA102" s="217">
        <f>'Prep Partner Performance'!W108</f>
        <v>0</v>
      </c>
      <c r="AB102" s="217">
        <f>'Prep Partner Performance'!X108</f>
        <v>0</v>
      </c>
      <c r="AC102" s="217">
        <f>'Prep Partner Performance'!Y108</f>
        <v>0</v>
      </c>
      <c r="AD102" s="217">
        <f>'Prep Partner Performance'!Z108</f>
        <v>0</v>
      </c>
      <c r="AE102" s="217">
        <f>'Prep Partner Performance'!AA108</f>
        <v>0</v>
      </c>
      <c r="AF102" s="217">
        <f>'Prep Partner Performance'!AB108</f>
        <v>0</v>
      </c>
      <c r="AG102" s="217">
        <f>'Prep Partner Performance'!AC108</f>
        <v>0</v>
      </c>
      <c r="AH102" s="217">
        <f>'Prep Partner Performance'!AD108</f>
        <v>0</v>
      </c>
      <c r="AI102" s="217">
        <f>'Prep Partner Performance'!AE108</f>
        <v>0</v>
      </c>
      <c r="AJ102" s="217">
        <f>'Prep Partner Performance'!AF108</f>
        <v>0</v>
      </c>
      <c r="AK102" s="217">
        <f>'Prep Partner Performance'!AG108</f>
        <v>0</v>
      </c>
      <c r="AL102" s="217">
        <f>'Prep Partner Performance'!AH108</f>
        <v>0</v>
      </c>
      <c r="AM102" s="218">
        <f t="shared" si="3"/>
        <v>0</v>
      </c>
      <c r="AN102" s="217" t="str">
        <f>'Prep Partner Performance'!B$3</f>
        <v>PrEP Partner Performance Tool version 2.0.0</v>
      </c>
      <c r="AO102" s="239">
        <f>'Prep Partner Performance'!AJ108</f>
        <v>0</v>
      </c>
    </row>
    <row r="103" spans="1:41" x14ac:dyDescent="0.45">
      <c r="A103" s="218" t="str">
        <f t="shared" si="4"/>
        <v>202205</v>
      </c>
      <c r="B103" s="219">
        <f>'Prep Partner Performance'!AE$2</f>
        <v>2022</v>
      </c>
      <c r="C103" s="220" t="str">
        <f>'Prep Partner Performance'!Z$2</f>
        <v>05</v>
      </c>
      <c r="D103" s="218">
        <f>'Prep Partner Performance'!G$2</f>
        <v>14943</v>
      </c>
      <c r="E103" s="217" t="str">
        <f>'Prep Partner Performance'!C$2</f>
        <v>Kisima Health Centre</v>
      </c>
      <c r="F103" s="239" t="str">
        <f>'Prep Partner Performance'!B$107</f>
        <v>Number Tested HIV Positive While on PrEP</v>
      </c>
      <c r="G103" s="217" t="str">
        <f>'Prep Partner Performance'!C109</f>
        <v>Men who have Sex With Men</v>
      </c>
      <c r="H103" s="217" t="str">
        <f>'Prep Partner Performance'!D109</f>
        <v>P01-102</v>
      </c>
      <c r="I103" s="217">
        <f>'Prep Partner Performance'!E109</f>
        <v>0</v>
      </c>
      <c r="J103" s="217">
        <f>'Prep Partner Performance'!F109</f>
        <v>0</v>
      </c>
      <c r="K103" s="217">
        <f>'Prep Partner Performance'!G109</f>
        <v>0</v>
      </c>
      <c r="L103" s="217">
        <f>'Prep Partner Performance'!H109</f>
        <v>0</v>
      </c>
      <c r="M103" s="217">
        <f>'Prep Partner Performance'!I109</f>
        <v>0</v>
      </c>
      <c r="N103" s="217">
        <f>'Prep Partner Performance'!J109</f>
        <v>0</v>
      </c>
      <c r="O103" s="217">
        <f>'Prep Partner Performance'!K109</f>
        <v>0</v>
      </c>
      <c r="P103" s="217">
        <f>'Prep Partner Performance'!L109</f>
        <v>0</v>
      </c>
      <c r="Q103" s="217">
        <f>'Prep Partner Performance'!M109</f>
        <v>0</v>
      </c>
      <c r="R103" s="217">
        <f>'Prep Partner Performance'!N109</f>
        <v>0</v>
      </c>
      <c r="S103" s="217">
        <f>'Prep Partner Performance'!O109</f>
        <v>0</v>
      </c>
      <c r="T103" s="217">
        <f>'Prep Partner Performance'!P109</f>
        <v>0</v>
      </c>
      <c r="U103" s="217">
        <f>'Prep Partner Performance'!Q109</f>
        <v>0</v>
      </c>
      <c r="V103" s="217">
        <f>'Prep Partner Performance'!R109</f>
        <v>0</v>
      </c>
      <c r="W103" s="217">
        <f>'Prep Partner Performance'!S109</f>
        <v>0</v>
      </c>
      <c r="X103" s="217">
        <f>'Prep Partner Performance'!T109</f>
        <v>0</v>
      </c>
      <c r="Y103" s="217">
        <f>'Prep Partner Performance'!U109</f>
        <v>0</v>
      </c>
      <c r="Z103" s="217">
        <f>'Prep Partner Performance'!V109</f>
        <v>0</v>
      </c>
      <c r="AA103" s="217">
        <f>'Prep Partner Performance'!W109</f>
        <v>0</v>
      </c>
      <c r="AB103" s="217">
        <f>'Prep Partner Performance'!X109</f>
        <v>0</v>
      </c>
      <c r="AC103" s="217">
        <f>'Prep Partner Performance'!Y109</f>
        <v>0</v>
      </c>
      <c r="AD103" s="217">
        <f>'Prep Partner Performance'!Z109</f>
        <v>0</v>
      </c>
      <c r="AE103" s="217">
        <f>'Prep Partner Performance'!AA109</f>
        <v>0</v>
      </c>
      <c r="AF103" s="217">
        <f>'Prep Partner Performance'!AB109</f>
        <v>0</v>
      </c>
      <c r="AG103" s="217">
        <f>'Prep Partner Performance'!AC109</f>
        <v>0</v>
      </c>
      <c r="AH103" s="217">
        <f>'Prep Partner Performance'!AD109</f>
        <v>0</v>
      </c>
      <c r="AI103" s="217">
        <f>'Prep Partner Performance'!AE109</f>
        <v>0</v>
      </c>
      <c r="AJ103" s="217">
        <f>'Prep Partner Performance'!AF109</f>
        <v>0</v>
      </c>
      <c r="AK103" s="217">
        <f>'Prep Partner Performance'!AG109</f>
        <v>0</v>
      </c>
      <c r="AL103" s="217">
        <f>'Prep Partner Performance'!AH109</f>
        <v>0</v>
      </c>
      <c r="AM103" s="218">
        <f t="shared" si="3"/>
        <v>0</v>
      </c>
      <c r="AN103" s="217" t="str">
        <f>'Prep Partner Performance'!B$3</f>
        <v>PrEP Partner Performance Tool version 2.0.0</v>
      </c>
      <c r="AO103" s="239">
        <f>'Prep Partner Performance'!AJ109</f>
        <v>0</v>
      </c>
    </row>
    <row r="104" spans="1:41" x14ac:dyDescent="0.45">
      <c r="A104" s="218" t="str">
        <f t="shared" si="4"/>
        <v>202205</v>
      </c>
      <c r="B104" s="219">
        <f>'Prep Partner Performance'!AE$2</f>
        <v>2022</v>
      </c>
      <c r="C104" s="220" t="str">
        <f>'Prep Partner Performance'!Z$2</f>
        <v>05</v>
      </c>
      <c r="D104" s="218">
        <f>'Prep Partner Performance'!G$2</f>
        <v>14943</v>
      </c>
      <c r="E104" s="217" t="str">
        <f>'Prep Partner Performance'!C$2</f>
        <v>Kisima Health Centre</v>
      </c>
      <c r="F104" s="239" t="str">
        <f>'Prep Partner Performance'!B$107</f>
        <v>Number Tested HIV Positive While on PrEP</v>
      </c>
      <c r="G104" s="217" t="str">
        <f>'Prep Partner Performance'!C110</f>
        <v>Men at high risk</v>
      </c>
      <c r="H104" s="217" t="str">
        <f>'Prep Partner Performance'!D110</f>
        <v>P01-103</v>
      </c>
      <c r="I104" s="217">
        <f>'Prep Partner Performance'!E110</f>
        <v>0</v>
      </c>
      <c r="J104" s="217">
        <f>'Prep Partner Performance'!F110</f>
        <v>0</v>
      </c>
      <c r="K104" s="217">
        <f>'Prep Partner Performance'!G110</f>
        <v>0</v>
      </c>
      <c r="L104" s="217">
        <f>'Prep Partner Performance'!H110</f>
        <v>0</v>
      </c>
      <c r="M104" s="217">
        <f>'Prep Partner Performance'!I110</f>
        <v>0</v>
      </c>
      <c r="N104" s="217">
        <f>'Prep Partner Performance'!J110</f>
        <v>0</v>
      </c>
      <c r="O104" s="217">
        <f>'Prep Partner Performance'!K110</f>
        <v>0</v>
      </c>
      <c r="P104" s="217">
        <f>'Prep Partner Performance'!L110</f>
        <v>0</v>
      </c>
      <c r="Q104" s="217">
        <f>'Prep Partner Performance'!M110</f>
        <v>0</v>
      </c>
      <c r="R104" s="217">
        <f>'Prep Partner Performance'!N110</f>
        <v>0</v>
      </c>
      <c r="S104" s="217">
        <f>'Prep Partner Performance'!O110</f>
        <v>0</v>
      </c>
      <c r="T104" s="217">
        <f>'Prep Partner Performance'!P110</f>
        <v>0</v>
      </c>
      <c r="U104" s="217">
        <f>'Prep Partner Performance'!Q110</f>
        <v>0</v>
      </c>
      <c r="V104" s="217">
        <f>'Prep Partner Performance'!R110</f>
        <v>0</v>
      </c>
      <c r="W104" s="217">
        <f>'Prep Partner Performance'!S110</f>
        <v>0</v>
      </c>
      <c r="X104" s="217">
        <f>'Prep Partner Performance'!T110</f>
        <v>0</v>
      </c>
      <c r="Y104" s="217">
        <f>'Prep Partner Performance'!U110</f>
        <v>0</v>
      </c>
      <c r="Z104" s="217">
        <f>'Prep Partner Performance'!V110</f>
        <v>0</v>
      </c>
      <c r="AA104" s="217">
        <f>'Prep Partner Performance'!W110</f>
        <v>0</v>
      </c>
      <c r="AB104" s="217">
        <f>'Prep Partner Performance'!X110</f>
        <v>0</v>
      </c>
      <c r="AC104" s="217">
        <f>'Prep Partner Performance'!Y110</f>
        <v>0</v>
      </c>
      <c r="AD104" s="217">
        <f>'Prep Partner Performance'!Z110</f>
        <v>0</v>
      </c>
      <c r="AE104" s="217">
        <f>'Prep Partner Performance'!AA110</f>
        <v>0</v>
      </c>
      <c r="AF104" s="217">
        <f>'Prep Partner Performance'!AB110</f>
        <v>0</v>
      </c>
      <c r="AG104" s="217">
        <f>'Prep Partner Performance'!AC110</f>
        <v>0</v>
      </c>
      <c r="AH104" s="217">
        <f>'Prep Partner Performance'!AD110</f>
        <v>0</v>
      </c>
      <c r="AI104" s="217">
        <f>'Prep Partner Performance'!AE110</f>
        <v>0</v>
      </c>
      <c r="AJ104" s="217">
        <f>'Prep Partner Performance'!AF110</f>
        <v>0</v>
      </c>
      <c r="AK104" s="217">
        <f>'Prep Partner Performance'!AG110</f>
        <v>0</v>
      </c>
      <c r="AL104" s="217">
        <f>'Prep Partner Performance'!AH110</f>
        <v>0</v>
      </c>
      <c r="AM104" s="218">
        <f t="shared" si="3"/>
        <v>0</v>
      </c>
      <c r="AN104" s="217" t="str">
        <f>'Prep Partner Performance'!B$3</f>
        <v>PrEP Partner Performance Tool version 2.0.0</v>
      </c>
      <c r="AO104" s="239">
        <f>'Prep Partner Performance'!AJ110</f>
        <v>0</v>
      </c>
    </row>
    <row r="105" spans="1:41" x14ac:dyDescent="0.45">
      <c r="A105" s="218" t="str">
        <f t="shared" si="4"/>
        <v>202205</v>
      </c>
      <c r="B105" s="219">
        <f>'Prep Partner Performance'!AE$2</f>
        <v>2022</v>
      </c>
      <c r="C105" s="220" t="str">
        <f>'Prep Partner Performance'!Z$2</f>
        <v>05</v>
      </c>
      <c r="D105" s="218">
        <f>'Prep Partner Performance'!G$2</f>
        <v>14943</v>
      </c>
      <c r="E105" s="217" t="str">
        <f>'Prep Partner Performance'!C$2</f>
        <v>Kisima Health Centre</v>
      </c>
      <c r="F105" s="239" t="str">
        <f>'Prep Partner Performance'!B$107</f>
        <v>Number Tested HIV Positive While on PrEP</v>
      </c>
      <c r="G105" s="217" t="str">
        <f>'Prep Partner Performance'!C111</f>
        <v>Female Sex Workers</v>
      </c>
      <c r="H105" s="217" t="str">
        <f>'Prep Partner Performance'!D111</f>
        <v>P01-104</v>
      </c>
      <c r="I105" s="217">
        <f>'Prep Partner Performance'!E111</f>
        <v>0</v>
      </c>
      <c r="J105" s="217">
        <f>'Prep Partner Performance'!F111</f>
        <v>0</v>
      </c>
      <c r="K105" s="217">
        <f>'Prep Partner Performance'!G111</f>
        <v>0</v>
      </c>
      <c r="L105" s="217">
        <f>'Prep Partner Performance'!H111</f>
        <v>0</v>
      </c>
      <c r="M105" s="217">
        <f>'Prep Partner Performance'!I111</f>
        <v>0</v>
      </c>
      <c r="N105" s="217">
        <f>'Prep Partner Performance'!J111</f>
        <v>0</v>
      </c>
      <c r="O105" s="217">
        <f>'Prep Partner Performance'!K111</f>
        <v>0</v>
      </c>
      <c r="P105" s="217">
        <f>'Prep Partner Performance'!L111</f>
        <v>0</v>
      </c>
      <c r="Q105" s="217">
        <f>'Prep Partner Performance'!M111</f>
        <v>0</v>
      </c>
      <c r="R105" s="217">
        <f>'Prep Partner Performance'!N111</f>
        <v>0</v>
      </c>
      <c r="S105" s="217">
        <f>'Prep Partner Performance'!O111</f>
        <v>0</v>
      </c>
      <c r="T105" s="217">
        <f>'Prep Partner Performance'!P111</f>
        <v>0</v>
      </c>
      <c r="U105" s="217">
        <f>'Prep Partner Performance'!Q111</f>
        <v>0</v>
      </c>
      <c r="V105" s="217">
        <f>'Prep Partner Performance'!R111</f>
        <v>0</v>
      </c>
      <c r="W105" s="217">
        <f>'Prep Partner Performance'!S111</f>
        <v>0</v>
      </c>
      <c r="X105" s="217">
        <f>'Prep Partner Performance'!T111</f>
        <v>0</v>
      </c>
      <c r="Y105" s="217">
        <f>'Prep Partner Performance'!U111</f>
        <v>0</v>
      </c>
      <c r="Z105" s="217">
        <f>'Prep Partner Performance'!V111</f>
        <v>0</v>
      </c>
      <c r="AA105" s="217">
        <f>'Prep Partner Performance'!W111</f>
        <v>0</v>
      </c>
      <c r="AB105" s="217">
        <f>'Prep Partner Performance'!X111</f>
        <v>0</v>
      </c>
      <c r="AC105" s="217">
        <f>'Prep Partner Performance'!Y111</f>
        <v>0</v>
      </c>
      <c r="AD105" s="217">
        <f>'Prep Partner Performance'!Z111</f>
        <v>0</v>
      </c>
      <c r="AE105" s="217">
        <f>'Prep Partner Performance'!AA111</f>
        <v>0</v>
      </c>
      <c r="AF105" s="217">
        <f>'Prep Partner Performance'!AB111</f>
        <v>0</v>
      </c>
      <c r="AG105" s="217">
        <f>'Prep Partner Performance'!AC111</f>
        <v>0</v>
      </c>
      <c r="AH105" s="217">
        <f>'Prep Partner Performance'!AD111</f>
        <v>0</v>
      </c>
      <c r="AI105" s="217">
        <f>'Prep Partner Performance'!AE111</f>
        <v>0</v>
      </c>
      <c r="AJ105" s="217">
        <f>'Prep Partner Performance'!AF111</f>
        <v>0</v>
      </c>
      <c r="AK105" s="217">
        <f>'Prep Partner Performance'!AG111</f>
        <v>0</v>
      </c>
      <c r="AL105" s="217">
        <f>'Prep Partner Performance'!AH111</f>
        <v>0</v>
      </c>
      <c r="AM105" s="218">
        <f t="shared" si="3"/>
        <v>0</v>
      </c>
      <c r="AN105" s="217" t="str">
        <f>'Prep Partner Performance'!B$3</f>
        <v>PrEP Partner Performance Tool version 2.0.0</v>
      </c>
      <c r="AO105" s="239">
        <f>'Prep Partner Performance'!AJ111</f>
        <v>0</v>
      </c>
    </row>
    <row r="106" spans="1:41" x14ac:dyDescent="0.45">
      <c r="A106" s="218" t="str">
        <f t="shared" si="4"/>
        <v>202205</v>
      </c>
      <c r="B106" s="219">
        <f>'Prep Partner Performance'!AE$2</f>
        <v>2022</v>
      </c>
      <c r="C106" s="220" t="str">
        <f>'Prep Partner Performance'!Z$2</f>
        <v>05</v>
      </c>
      <c r="D106" s="218">
        <f>'Prep Partner Performance'!G$2</f>
        <v>14943</v>
      </c>
      <c r="E106" s="217" t="str">
        <f>'Prep Partner Performance'!C$2</f>
        <v>Kisima Health Centre</v>
      </c>
      <c r="F106" s="239" t="str">
        <f>'Prep Partner Performance'!B$107</f>
        <v>Number Tested HIV Positive While on PrEP</v>
      </c>
      <c r="G106" s="217" t="str">
        <f>'Prep Partner Performance'!C112</f>
        <v>People who Inject Drugs</v>
      </c>
      <c r="H106" s="217" t="str">
        <f>'Prep Partner Performance'!D112</f>
        <v>P01-105</v>
      </c>
      <c r="I106" s="217">
        <f>'Prep Partner Performance'!E112</f>
        <v>0</v>
      </c>
      <c r="J106" s="217">
        <f>'Prep Partner Performance'!F112</f>
        <v>0</v>
      </c>
      <c r="K106" s="217">
        <f>'Prep Partner Performance'!G112</f>
        <v>0</v>
      </c>
      <c r="L106" s="217">
        <f>'Prep Partner Performance'!H112</f>
        <v>0</v>
      </c>
      <c r="M106" s="217">
        <f>'Prep Partner Performance'!I112</f>
        <v>0</v>
      </c>
      <c r="N106" s="217">
        <f>'Prep Partner Performance'!J112</f>
        <v>0</v>
      </c>
      <c r="O106" s="217">
        <f>'Prep Partner Performance'!K112</f>
        <v>0</v>
      </c>
      <c r="P106" s="217">
        <f>'Prep Partner Performance'!L112</f>
        <v>0</v>
      </c>
      <c r="Q106" s="217">
        <f>'Prep Partner Performance'!M112</f>
        <v>0</v>
      </c>
      <c r="R106" s="217">
        <f>'Prep Partner Performance'!N112</f>
        <v>0</v>
      </c>
      <c r="S106" s="217">
        <f>'Prep Partner Performance'!O112</f>
        <v>0</v>
      </c>
      <c r="T106" s="217">
        <f>'Prep Partner Performance'!P112</f>
        <v>0</v>
      </c>
      <c r="U106" s="217">
        <f>'Prep Partner Performance'!Q112</f>
        <v>0</v>
      </c>
      <c r="V106" s="217">
        <f>'Prep Partner Performance'!R112</f>
        <v>0</v>
      </c>
      <c r="W106" s="217">
        <f>'Prep Partner Performance'!S112</f>
        <v>0</v>
      </c>
      <c r="X106" s="217">
        <f>'Prep Partner Performance'!T112</f>
        <v>0</v>
      </c>
      <c r="Y106" s="217">
        <f>'Prep Partner Performance'!U112</f>
        <v>0</v>
      </c>
      <c r="Z106" s="217">
        <f>'Prep Partner Performance'!V112</f>
        <v>0</v>
      </c>
      <c r="AA106" s="217">
        <f>'Prep Partner Performance'!W112</f>
        <v>0</v>
      </c>
      <c r="AB106" s="217">
        <f>'Prep Partner Performance'!X112</f>
        <v>0</v>
      </c>
      <c r="AC106" s="217">
        <f>'Prep Partner Performance'!Y112</f>
        <v>0</v>
      </c>
      <c r="AD106" s="217">
        <f>'Prep Partner Performance'!Z112</f>
        <v>0</v>
      </c>
      <c r="AE106" s="217">
        <f>'Prep Partner Performance'!AA112</f>
        <v>0</v>
      </c>
      <c r="AF106" s="217">
        <f>'Prep Partner Performance'!AB112</f>
        <v>0</v>
      </c>
      <c r="AG106" s="217">
        <f>'Prep Partner Performance'!AC112</f>
        <v>0</v>
      </c>
      <c r="AH106" s="217">
        <f>'Prep Partner Performance'!AD112</f>
        <v>0</v>
      </c>
      <c r="AI106" s="217">
        <f>'Prep Partner Performance'!AE112</f>
        <v>0</v>
      </c>
      <c r="AJ106" s="217">
        <f>'Prep Partner Performance'!AF112</f>
        <v>0</v>
      </c>
      <c r="AK106" s="217">
        <f>'Prep Partner Performance'!AG112</f>
        <v>0</v>
      </c>
      <c r="AL106" s="217">
        <f>'Prep Partner Performance'!AH112</f>
        <v>0</v>
      </c>
      <c r="AM106" s="218">
        <f t="shared" si="3"/>
        <v>0</v>
      </c>
      <c r="AN106" s="217" t="str">
        <f>'Prep Partner Performance'!B$3</f>
        <v>PrEP Partner Performance Tool version 2.0.0</v>
      </c>
      <c r="AO106" s="239">
        <f>'Prep Partner Performance'!AJ112</f>
        <v>0</v>
      </c>
    </row>
    <row r="107" spans="1:41" x14ac:dyDescent="0.45">
      <c r="A107" s="218" t="str">
        <f t="shared" si="4"/>
        <v>202205</v>
      </c>
      <c r="B107" s="219">
        <f>'Prep Partner Performance'!AE$2</f>
        <v>2022</v>
      </c>
      <c r="C107" s="220" t="str">
        <f>'Prep Partner Performance'!Z$2</f>
        <v>05</v>
      </c>
      <c r="D107" s="218">
        <f>'Prep Partner Performance'!G$2</f>
        <v>14943</v>
      </c>
      <c r="E107" s="217" t="str">
        <f>'Prep Partner Performance'!C$2</f>
        <v>Kisima Health Centre</v>
      </c>
      <c r="F107" s="239" t="str">
        <f>'Prep Partner Performance'!B$107</f>
        <v>Number Tested HIV Positive While on PrEP</v>
      </c>
      <c r="G107" s="217" t="str">
        <f>'Prep Partner Performance'!C113</f>
        <v>Other Women</v>
      </c>
      <c r="H107" s="217" t="str">
        <f>'Prep Partner Performance'!D113</f>
        <v>P01-106</v>
      </c>
      <c r="I107" s="217">
        <f>'Prep Partner Performance'!E113</f>
        <v>0</v>
      </c>
      <c r="J107" s="217">
        <f>'Prep Partner Performance'!F113</f>
        <v>0</v>
      </c>
      <c r="K107" s="217">
        <f>'Prep Partner Performance'!G113</f>
        <v>0</v>
      </c>
      <c r="L107" s="217">
        <f>'Prep Partner Performance'!H113</f>
        <v>0</v>
      </c>
      <c r="M107" s="217">
        <f>'Prep Partner Performance'!I113</f>
        <v>0</v>
      </c>
      <c r="N107" s="217">
        <f>'Prep Partner Performance'!J113</f>
        <v>0</v>
      </c>
      <c r="O107" s="217">
        <f>'Prep Partner Performance'!K113</f>
        <v>0</v>
      </c>
      <c r="P107" s="217">
        <f>'Prep Partner Performance'!L113</f>
        <v>0</v>
      </c>
      <c r="Q107" s="217">
        <f>'Prep Partner Performance'!M113</f>
        <v>0</v>
      </c>
      <c r="R107" s="217">
        <f>'Prep Partner Performance'!N113</f>
        <v>0</v>
      </c>
      <c r="S107" s="217">
        <f>'Prep Partner Performance'!O113</f>
        <v>0</v>
      </c>
      <c r="T107" s="217">
        <f>'Prep Partner Performance'!P113</f>
        <v>0</v>
      </c>
      <c r="U107" s="217">
        <f>'Prep Partner Performance'!Q113</f>
        <v>0</v>
      </c>
      <c r="V107" s="217">
        <f>'Prep Partner Performance'!R113</f>
        <v>0</v>
      </c>
      <c r="W107" s="217">
        <f>'Prep Partner Performance'!S113</f>
        <v>0</v>
      </c>
      <c r="X107" s="217">
        <f>'Prep Partner Performance'!T113</f>
        <v>0</v>
      </c>
      <c r="Y107" s="217">
        <f>'Prep Partner Performance'!U113</f>
        <v>0</v>
      </c>
      <c r="Z107" s="217">
        <f>'Prep Partner Performance'!V113</f>
        <v>0</v>
      </c>
      <c r="AA107" s="217">
        <f>'Prep Partner Performance'!W113</f>
        <v>0</v>
      </c>
      <c r="AB107" s="217">
        <f>'Prep Partner Performance'!X113</f>
        <v>0</v>
      </c>
      <c r="AC107" s="217">
        <f>'Prep Partner Performance'!Y113</f>
        <v>0</v>
      </c>
      <c r="AD107" s="217">
        <f>'Prep Partner Performance'!Z113</f>
        <v>0</v>
      </c>
      <c r="AE107" s="217">
        <f>'Prep Partner Performance'!AA113</f>
        <v>0</v>
      </c>
      <c r="AF107" s="217">
        <f>'Prep Partner Performance'!AB113</f>
        <v>0</v>
      </c>
      <c r="AG107" s="217">
        <f>'Prep Partner Performance'!AC113</f>
        <v>0</v>
      </c>
      <c r="AH107" s="217">
        <f>'Prep Partner Performance'!AD113</f>
        <v>0</v>
      </c>
      <c r="AI107" s="217">
        <f>'Prep Partner Performance'!AE113</f>
        <v>0</v>
      </c>
      <c r="AJ107" s="217">
        <f>'Prep Partner Performance'!AF113</f>
        <v>0</v>
      </c>
      <c r="AK107" s="217">
        <f>'Prep Partner Performance'!AG113</f>
        <v>0</v>
      </c>
      <c r="AL107" s="217">
        <f>'Prep Partner Performance'!AH113</f>
        <v>0</v>
      </c>
      <c r="AM107" s="218">
        <f t="shared" si="3"/>
        <v>0</v>
      </c>
      <c r="AN107" s="217" t="str">
        <f>'Prep Partner Performance'!B$3</f>
        <v>PrEP Partner Performance Tool version 2.0.0</v>
      </c>
      <c r="AO107" s="239">
        <f>'Prep Partner Performance'!AJ113</f>
        <v>0</v>
      </c>
    </row>
    <row r="108" spans="1:41" x14ac:dyDescent="0.45">
      <c r="A108" s="218" t="str">
        <f t="shared" si="4"/>
        <v>202205</v>
      </c>
      <c r="B108" s="219">
        <f>'Prep Partner Performance'!AE$2</f>
        <v>2022</v>
      </c>
      <c r="C108" s="220" t="str">
        <f>'Prep Partner Performance'!Z$2</f>
        <v>05</v>
      </c>
      <c r="D108" s="218">
        <f>'Prep Partner Performance'!G$2</f>
        <v>14943</v>
      </c>
      <c r="E108" s="217" t="str">
        <f>'Prep Partner Performance'!C$2</f>
        <v>Kisima Health Centre</v>
      </c>
      <c r="F108" s="239" t="str">
        <f>'Prep Partner Performance'!B$107</f>
        <v>Number Tested HIV Positive While on PrEP</v>
      </c>
      <c r="G108" s="217" t="str">
        <f>'Prep Partner Performance'!C114</f>
        <v>Serodiscordant Couple</v>
      </c>
      <c r="H108" s="217" t="str">
        <f>'Prep Partner Performance'!D114</f>
        <v>P01-107</v>
      </c>
      <c r="I108" s="217">
        <f>'Prep Partner Performance'!E114</f>
        <v>0</v>
      </c>
      <c r="J108" s="217">
        <f>'Prep Partner Performance'!F114</f>
        <v>0</v>
      </c>
      <c r="K108" s="217">
        <f>'Prep Partner Performance'!G114</f>
        <v>0</v>
      </c>
      <c r="L108" s="217">
        <f>'Prep Partner Performance'!H114</f>
        <v>0</v>
      </c>
      <c r="M108" s="217">
        <f>'Prep Partner Performance'!I114</f>
        <v>0</v>
      </c>
      <c r="N108" s="217">
        <f>'Prep Partner Performance'!J114</f>
        <v>0</v>
      </c>
      <c r="O108" s="217">
        <f>'Prep Partner Performance'!K114</f>
        <v>0</v>
      </c>
      <c r="P108" s="217">
        <f>'Prep Partner Performance'!L114</f>
        <v>0</v>
      </c>
      <c r="Q108" s="217">
        <f>'Prep Partner Performance'!M114</f>
        <v>0</v>
      </c>
      <c r="R108" s="217">
        <f>'Prep Partner Performance'!N114</f>
        <v>0</v>
      </c>
      <c r="S108" s="217">
        <f>'Prep Partner Performance'!O114</f>
        <v>0</v>
      </c>
      <c r="T108" s="217">
        <f>'Prep Partner Performance'!P114</f>
        <v>0</v>
      </c>
      <c r="U108" s="217">
        <f>'Prep Partner Performance'!Q114</f>
        <v>0</v>
      </c>
      <c r="V108" s="217">
        <f>'Prep Partner Performance'!R114</f>
        <v>0</v>
      </c>
      <c r="W108" s="217">
        <f>'Prep Partner Performance'!S114</f>
        <v>0</v>
      </c>
      <c r="X108" s="217">
        <f>'Prep Partner Performance'!T114</f>
        <v>0</v>
      </c>
      <c r="Y108" s="217">
        <f>'Prep Partner Performance'!U114</f>
        <v>0</v>
      </c>
      <c r="Z108" s="217">
        <f>'Prep Partner Performance'!V114</f>
        <v>0</v>
      </c>
      <c r="AA108" s="217">
        <f>'Prep Partner Performance'!W114</f>
        <v>0</v>
      </c>
      <c r="AB108" s="217">
        <f>'Prep Partner Performance'!X114</f>
        <v>0</v>
      </c>
      <c r="AC108" s="217">
        <f>'Prep Partner Performance'!Y114</f>
        <v>0</v>
      </c>
      <c r="AD108" s="217">
        <f>'Prep Partner Performance'!Z114</f>
        <v>0</v>
      </c>
      <c r="AE108" s="217">
        <f>'Prep Partner Performance'!AA114</f>
        <v>0</v>
      </c>
      <c r="AF108" s="217">
        <f>'Prep Partner Performance'!AB114</f>
        <v>0</v>
      </c>
      <c r="AG108" s="217">
        <f>'Prep Partner Performance'!AC114</f>
        <v>0</v>
      </c>
      <c r="AH108" s="217">
        <f>'Prep Partner Performance'!AD114</f>
        <v>0</v>
      </c>
      <c r="AI108" s="217">
        <f>'Prep Partner Performance'!AE114</f>
        <v>0</v>
      </c>
      <c r="AJ108" s="217">
        <f>'Prep Partner Performance'!AF114</f>
        <v>0</v>
      </c>
      <c r="AK108" s="217">
        <f>'Prep Partner Performance'!AG114</f>
        <v>0</v>
      </c>
      <c r="AL108" s="217">
        <f>'Prep Partner Performance'!AH114</f>
        <v>0</v>
      </c>
      <c r="AM108" s="218">
        <f t="shared" si="3"/>
        <v>0</v>
      </c>
      <c r="AN108" s="217" t="str">
        <f>'Prep Partner Performance'!B$3</f>
        <v>PrEP Partner Performance Tool version 2.0.0</v>
      </c>
      <c r="AO108" s="239">
        <f>'Prep Partner Performance'!AJ114</f>
        <v>0</v>
      </c>
    </row>
    <row r="109" spans="1:41" x14ac:dyDescent="0.45">
      <c r="A109" s="218" t="str">
        <f t="shared" si="4"/>
        <v>202205</v>
      </c>
      <c r="B109" s="219">
        <f>'Prep Partner Performance'!AE$2</f>
        <v>2022</v>
      </c>
      <c r="C109" s="220" t="str">
        <f>'Prep Partner Performance'!Z$2</f>
        <v>05</v>
      </c>
      <c r="D109" s="218">
        <f>'Prep Partner Performance'!G$2</f>
        <v>14943</v>
      </c>
      <c r="E109" s="217" t="str">
        <f>'Prep Partner Performance'!C$2</f>
        <v>Kisima Health Centre</v>
      </c>
      <c r="F109" s="239" t="str">
        <f>'Prep Partner Performance'!B$107</f>
        <v>Number Tested HIV Positive While on PrEP</v>
      </c>
      <c r="G109" s="217" t="str">
        <f>'Prep Partner Performance'!C115</f>
        <v>Pregnant and Breast Feeding Women</v>
      </c>
      <c r="H109" s="217" t="str">
        <f>'Prep Partner Performance'!D115</f>
        <v>P01-108</v>
      </c>
      <c r="I109" s="217">
        <f>'Prep Partner Performance'!E115</f>
        <v>0</v>
      </c>
      <c r="J109" s="217">
        <f>'Prep Partner Performance'!F115</f>
        <v>0</v>
      </c>
      <c r="K109" s="217">
        <f>'Prep Partner Performance'!G115</f>
        <v>0</v>
      </c>
      <c r="L109" s="217">
        <f>'Prep Partner Performance'!H115</f>
        <v>0</v>
      </c>
      <c r="M109" s="217">
        <f>'Prep Partner Performance'!I115</f>
        <v>0</v>
      </c>
      <c r="N109" s="217">
        <f>'Prep Partner Performance'!J115</f>
        <v>0</v>
      </c>
      <c r="O109" s="217">
        <f>'Prep Partner Performance'!K115</f>
        <v>0</v>
      </c>
      <c r="P109" s="217">
        <f>'Prep Partner Performance'!L115</f>
        <v>0</v>
      </c>
      <c r="Q109" s="217">
        <f>'Prep Partner Performance'!M115</f>
        <v>0</v>
      </c>
      <c r="R109" s="217">
        <f>'Prep Partner Performance'!N115</f>
        <v>0</v>
      </c>
      <c r="S109" s="217">
        <f>'Prep Partner Performance'!O115</f>
        <v>0</v>
      </c>
      <c r="T109" s="217">
        <f>'Prep Partner Performance'!P115</f>
        <v>0</v>
      </c>
      <c r="U109" s="217">
        <f>'Prep Partner Performance'!Q115</f>
        <v>0</v>
      </c>
      <c r="V109" s="217">
        <f>'Prep Partner Performance'!R115</f>
        <v>0</v>
      </c>
      <c r="W109" s="217">
        <f>'Prep Partner Performance'!S115</f>
        <v>0</v>
      </c>
      <c r="X109" s="217">
        <f>'Prep Partner Performance'!T115</f>
        <v>0</v>
      </c>
      <c r="Y109" s="217">
        <f>'Prep Partner Performance'!U115</f>
        <v>0</v>
      </c>
      <c r="Z109" s="217">
        <f>'Prep Partner Performance'!V115</f>
        <v>0</v>
      </c>
      <c r="AA109" s="217">
        <f>'Prep Partner Performance'!W115</f>
        <v>0</v>
      </c>
      <c r="AB109" s="217">
        <f>'Prep Partner Performance'!X115</f>
        <v>0</v>
      </c>
      <c r="AC109" s="217">
        <f>'Prep Partner Performance'!Y115</f>
        <v>0</v>
      </c>
      <c r="AD109" s="217">
        <f>'Prep Partner Performance'!Z115</f>
        <v>0</v>
      </c>
      <c r="AE109" s="217">
        <f>'Prep Partner Performance'!AA115</f>
        <v>0</v>
      </c>
      <c r="AF109" s="217">
        <f>'Prep Partner Performance'!AB115</f>
        <v>0</v>
      </c>
      <c r="AG109" s="217">
        <f>'Prep Partner Performance'!AC115</f>
        <v>0</v>
      </c>
      <c r="AH109" s="217">
        <f>'Prep Partner Performance'!AD115</f>
        <v>0</v>
      </c>
      <c r="AI109" s="217">
        <f>'Prep Partner Performance'!AE115</f>
        <v>0</v>
      </c>
      <c r="AJ109" s="217">
        <f>'Prep Partner Performance'!AF115</f>
        <v>0</v>
      </c>
      <c r="AK109" s="217">
        <f>'Prep Partner Performance'!AG115</f>
        <v>0</v>
      </c>
      <c r="AL109" s="217">
        <f>'Prep Partner Performance'!AH115</f>
        <v>0</v>
      </c>
      <c r="AM109" s="218">
        <f t="shared" si="3"/>
        <v>0</v>
      </c>
      <c r="AN109" s="217" t="str">
        <f>'Prep Partner Performance'!B$3</f>
        <v>PrEP Partner Performance Tool version 2.0.0</v>
      </c>
      <c r="AO109" s="239">
        <f>'Prep Partner Performance'!AJ115</f>
        <v>0</v>
      </c>
    </row>
    <row r="110" spans="1:41" x14ac:dyDescent="0.45">
      <c r="A110" s="218" t="str">
        <f t="shared" si="4"/>
        <v>202205</v>
      </c>
      <c r="B110" s="219">
        <f>'Prep Partner Performance'!AE$2</f>
        <v>2022</v>
      </c>
      <c r="C110" s="220" t="str">
        <f>'Prep Partner Performance'!Z$2</f>
        <v>05</v>
      </c>
      <c r="D110" s="218">
        <f>'Prep Partner Performance'!G$2</f>
        <v>14943</v>
      </c>
      <c r="E110" s="217" t="str">
        <f>'Prep Partner Performance'!C$2</f>
        <v>Kisima Health Centre</v>
      </c>
      <c r="F110" s="239" t="str">
        <f>'Prep Partner Performance'!B116</f>
        <v>Number Diagnoised with STIs while on PrEP</v>
      </c>
      <c r="G110" s="217" t="str">
        <f>'Prep Partner Performance'!C116</f>
        <v>Transgender</v>
      </c>
      <c r="H110" s="217" t="str">
        <f>'Prep Partner Performance'!D116</f>
        <v>P01-109</v>
      </c>
      <c r="I110" s="217">
        <f>'Prep Partner Performance'!E116</f>
        <v>0</v>
      </c>
      <c r="J110" s="217">
        <f>'Prep Partner Performance'!F116</f>
        <v>0</v>
      </c>
      <c r="K110" s="217">
        <f>'Prep Partner Performance'!G116</f>
        <v>0</v>
      </c>
      <c r="L110" s="217">
        <f>'Prep Partner Performance'!H116</f>
        <v>0</v>
      </c>
      <c r="M110" s="217">
        <f>'Prep Partner Performance'!I116</f>
        <v>0</v>
      </c>
      <c r="N110" s="217">
        <f>'Prep Partner Performance'!J116</f>
        <v>0</v>
      </c>
      <c r="O110" s="217">
        <f>'Prep Partner Performance'!K116</f>
        <v>0</v>
      </c>
      <c r="P110" s="217">
        <f>'Prep Partner Performance'!L116</f>
        <v>0</v>
      </c>
      <c r="Q110" s="217">
        <f>'Prep Partner Performance'!M116</f>
        <v>0</v>
      </c>
      <c r="R110" s="217">
        <f>'Prep Partner Performance'!N116</f>
        <v>0</v>
      </c>
      <c r="S110" s="217">
        <f>'Prep Partner Performance'!O116</f>
        <v>0</v>
      </c>
      <c r="T110" s="217">
        <f>'Prep Partner Performance'!P116</f>
        <v>0</v>
      </c>
      <c r="U110" s="217">
        <f>'Prep Partner Performance'!Q116</f>
        <v>0</v>
      </c>
      <c r="V110" s="217">
        <f>'Prep Partner Performance'!R116</f>
        <v>0</v>
      </c>
      <c r="W110" s="217">
        <f>'Prep Partner Performance'!S116</f>
        <v>0</v>
      </c>
      <c r="X110" s="217">
        <f>'Prep Partner Performance'!T116</f>
        <v>0</v>
      </c>
      <c r="Y110" s="217">
        <f>'Prep Partner Performance'!U116</f>
        <v>0</v>
      </c>
      <c r="Z110" s="217">
        <f>'Prep Partner Performance'!V116</f>
        <v>0</v>
      </c>
      <c r="AA110" s="217">
        <f>'Prep Partner Performance'!W116</f>
        <v>0</v>
      </c>
      <c r="AB110" s="217">
        <f>'Prep Partner Performance'!X116</f>
        <v>0</v>
      </c>
      <c r="AC110" s="217">
        <f>'Prep Partner Performance'!Y116</f>
        <v>0</v>
      </c>
      <c r="AD110" s="217">
        <f>'Prep Partner Performance'!Z116</f>
        <v>0</v>
      </c>
      <c r="AE110" s="217">
        <f>'Prep Partner Performance'!AA116</f>
        <v>0</v>
      </c>
      <c r="AF110" s="217">
        <f>'Prep Partner Performance'!AB116</f>
        <v>0</v>
      </c>
      <c r="AG110" s="217">
        <f>'Prep Partner Performance'!AC116</f>
        <v>0</v>
      </c>
      <c r="AH110" s="217">
        <f>'Prep Partner Performance'!AD116</f>
        <v>0</v>
      </c>
      <c r="AI110" s="217">
        <f>'Prep Partner Performance'!AE116</f>
        <v>0</v>
      </c>
      <c r="AJ110" s="217">
        <f>'Prep Partner Performance'!AF116</f>
        <v>0</v>
      </c>
      <c r="AK110" s="217">
        <f>'Prep Partner Performance'!AG116</f>
        <v>0</v>
      </c>
      <c r="AL110" s="217">
        <f>'Prep Partner Performance'!AH116</f>
        <v>0</v>
      </c>
      <c r="AM110" s="218">
        <f t="shared" si="3"/>
        <v>0</v>
      </c>
      <c r="AN110" s="217" t="str">
        <f>'Prep Partner Performance'!B$3</f>
        <v>PrEP Partner Performance Tool version 2.0.0</v>
      </c>
      <c r="AO110" s="239">
        <f>'Prep Partner Performance'!AJ116</f>
        <v>0</v>
      </c>
    </row>
    <row r="111" spans="1:41" x14ac:dyDescent="0.45">
      <c r="A111" s="218" t="str">
        <f t="shared" si="4"/>
        <v>202205</v>
      </c>
      <c r="B111" s="219">
        <f>'Prep Partner Performance'!AE$2</f>
        <v>2022</v>
      </c>
      <c r="C111" s="220" t="str">
        <f>'Prep Partner Performance'!Z$2</f>
        <v>05</v>
      </c>
      <c r="D111" s="218">
        <f>'Prep Partner Performance'!G$2</f>
        <v>14943</v>
      </c>
      <c r="E111" s="217" t="str">
        <f>'Prep Partner Performance'!C$2</f>
        <v>Kisima Health Centre</v>
      </c>
      <c r="F111" s="239" t="str">
        <f>'Prep Partner Performance'!B$116</f>
        <v>Number Diagnoised with STIs while on PrEP</v>
      </c>
      <c r="G111" s="217" t="str">
        <f>'Prep Partner Performance'!C117</f>
        <v>Adolescent Girls and Young Women</v>
      </c>
      <c r="H111" s="217" t="str">
        <f>'Prep Partner Performance'!D117</f>
        <v>P01-110</v>
      </c>
      <c r="I111" s="217">
        <f>'Prep Partner Performance'!E117</f>
        <v>0</v>
      </c>
      <c r="J111" s="217">
        <f>'Prep Partner Performance'!F117</f>
        <v>0</v>
      </c>
      <c r="K111" s="217">
        <f>'Prep Partner Performance'!G117</f>
        <v>0</v>
      </c>
      <c r="L111" s="217">
        <f>'Prep Partner Performance'!H117</f>
        <v>0</v>
      </c>
      <c r="M111" s="217">
        <f>'Prep Partner Performance'!I117</f>
        <v>0</v>
      </c>
      <c r="N111" s="217">
        <f>'Prep Partner Performance'!J117</f>
        <v>0</v>
      </c>
      <c r="O111" s="217">
        <f>'Prep Partner Performance'!K117</f>
        <v>0</v>
      </c>
      <c r="P111" s="217">
        <f>'Prep Partner Performance'!L117</f>
        <v>0</v>
      </c>
      <c r="Q111" s="217">
        <f>'Prep Partner Performance'!M117</f>
        <v>0</v>
      </c>
      <c r="R111" s="217">
        <f>'Prep Partner Performance'!N117</f>
        <v>0</v>
      </c>
      <c r="S111" s="217">
        <f>'Prep Partner Performance'!O117</f>
        <v>0</v>
      </c>
      <c r="T111" s="217">
        <f>'Prep Partner Performance'!P117</f>
        <v>0</v>
      </c>
      <c r="U111" s="217">
        <f>'Prep Partner Performance'!Q117</f>
        <v>0</v>
      </c>
      <c r="V111" s="217">
        <f>'Prep Partner Performance'!R117</f>
        <v>0</v>
      </c>
      <c r="W111" s="217">
        <f>'Prep Partner Performance'!S117</f>
        <v>0</v>
      </c>
      <c r="X111" s="217">
        <f>'Prep Partner Performance'!T117</f>
        <v>0</v>
      </c>
      <c r="Y111" s="217">
        <f>'Prep Partner Performance'!U117</f>
        <v>0</v>
      </c>
      <c r="Z111" s="217">
        <f>'Prep Partner Performance'!V117</f>
        <v>0</v>
      </c>
      <c r="AA111" s="217">
        <f>'Prep Partner Performance'!W117</f>
        <v>0</v>
      </c>
      <c r="AB111" s="217">
        <f>'Prep Partner Performance'!X117</f>
        <v>0</v>
      </c>
      <c r="AC111" s="217">
        <f>'Prep Partner Performance'!Y117</f>
        <v>0</v>
      </c>
      <c r="AD111" s="217">
        <f>'Prep Partner Performance'!Z117</f>
        <v>0</v>
      </c>
      <c r="AE111" s="217">
        <f>'Prep Partner Performance'!AA117</f>
        <v>0</v>
      </c>
      <c r="AF111" s="217">
        <f>'Prep Partner Performance'!AB117</f>
        <v>0</v>
      </c>
      <c r="AG111" s="217">
        <f>'Prep Partner Performance'!AC117</f>
        <v>0</v>
      </c>
      <c r="AH111" s="217">
        <f>'Prep Partner Performance'!AD117</f>
        <v>0</v>
      </c>
      <c r="AI111" s="217">
        <f>'Prep Partner Performance'!AE117</f>
        <v>0</v>
      </c>
      <c r="AJ111" s="217">
        <f>'Prep Partner Performance'!AF117</f>
        <v>0</v>
      </c>
      <c r="AK111" s="217">
        <f>'Prep Partner Performance'!AG117</f>
        <v>0</v>
      </c>
      <c r="AL111" s="217">
        <f>'Prep Partner Performance'!AH117</f>
        <v>0</v>
      </c>
      <c r="AM111" s="218">
        <f t="shared" si="3"/>
        <v>0</v>
      </c>
      <c r="AN111" s="217" t="str">
        <f>'Prep Partner Performance'!B$3</f>
        <v>PrEP Partner Performance Tool version 2.0.0</v>
      </c>
      <c r="AO111" s="239">
        <f>'Prep Partner Performance'!AJ117</f>
        <v>0</v>
      </c>
    </row>
    <row r="112" spans="1:41" x14ac:dyDescent="0.45">
      <c r="A112" s="218" t="str">
        <f t="shared" si="4"/>
        <v>202205</v>
      </c>
      <c r="B112" s="219">
        <f>'Prep Partner Performance'!AE$2</f>
        <v>2022</v>
      </c>
      <c r="C112" s="220" t="str">
        <f>'Prep Partner Performance'!Z$2</f>
        <v>05</v>
      </c>
      <c r="D112" s="218">
        <f>'Prep Partner Performance'!G$2</f>
        <v>14943</v>
      </c>
      <c r="E112" s="217" t="str">
        <f>'Prep Partner Performance'!C$2</f>
        <v>Kisima Health Centre</v>
      </c>
      <c r="F112" s="239" t="str">
        <f>'Prep Partner Performance'!B$116</f>
        <v>Number Diagnoised with STIs while on PrEP</v>
      </c>
      <c r="G112" s="217" t="str">
        <f>'Prep Partner Performance'!C118</f>
        <v>Men who have Sex With Men</v>
      </c>
      <c r="H112" s="217" t="str">
        <f>'Prep Partner Performance'!D118</f>
        <v>P01-111</v>
      </c>
      <c r="I112" s="217">
        <f>'Prep Partner Performance'!E118</f>
        <v>0</v>
      </c>
      <c r="J112" s="217">
        <f>'Prep Partner Performance'!F118</f>
        <v>0</v>
      </c>
      <c r="K112" s="217">
        <f>'Prep Partner Performance'!G118</f>
        <v>0</v>
      </c>
      <c r="L112" s="217">
        <f>'Prep Partner Performance'!H118</f>
        <v>0</v>
      </c>
      <c r="M112" s="217">
        <f>'Prep Partner Performance'!I118</f>
        <v>0</v>
      </c>
      <c r="N112" s="217">
        <f>'Prep Partner Performance'!J118</f>
        <v>0</v>
      </c>
      <c r="O112" s="217">
        <f>'Prep Partner Performance'!K118</f>
        <v>0</v>
      </c>
      <c r="P112" s="217">
        <f>'Prep Partner Performance'!L118</f>
        <v>0</v>
      </c>
      <c r="Q112" s="217">
        <f>'Prep Partner Performance'!M118</f>
        <v>0</v>
      </c>
      <c r="R112" s="217">
        <f>'Prep Partner Performance'!N118</f>
        <v>0</v>
      </c>
      <c r="S112" s="217">
        <f>'Prep Partner Performance'!O118</f>
        <v>0</v>
      </c>
      <c r="T112" s="217">
        <f>'Prep Partner Performance'!P118</f>
        <v>0</v>
      </c>
      <c r="U112" s="217">
        <f>'Prep Partner Performance'!Q118</f>
        <v>0</v>
      </c>
      <c r="V112" s="217">
        <f>'Prep Partner Performance'!R118</f>
        <v>0</v>
      </c>
      <c r="W112" s="217">
        <f>'Prep Partner Performance'!S118</f>
        <v>0</v>
      </c>
      <c r="X112" s="217">
        <f>'Prep Partner Performance'!T118</f>
        <v>0</v>
      </c>
      <c r="Y112" s="217">
        <f>'Prep Partner Performance'!U118</f>
        <v>0</v>
      </c>
      <c r="Z112" s="217">
        <f>'Prep Partner Performance'!V118</f>
        <v>0</v>
      </c>
      <c r="AA112" s="217">
        <f>'Prep Partner Performance'!W118</f>
        <v>0</v>
      </c>
      <c r="AB112" s="217">
        <f>'Prep Partner Performance'!X118</f>
        <v>0</v>
      </c>
      <c r="AC112" s="217">
        <f>'Prep Partner Performance'!Y118</f>
        <v>0</v>
      </c>
      <c r="AD112" s="217">
        <f>'Prep Partner Performance'!Z118</f>
        <v>0</v>
      </c>
      <c r="AE112" s="217">
        <f>'Prep Partner Performance'!AA118</f>
        <v>0</v>
      </c>
      <c r="AF112" s="217">
        <f>'Prep Partner Performance'!AB118</f>
        <v>0</v>
      </c>
      <c r="AG112" s="217">
        <f>'Prep Partner Performance'!AC118</f>
        <v>0</v>
      </c>
      <c r="AH112" s="217">
        <f>'Prep Partner Performance'!AD118</f>
        <v>0</v>
      </c>
      <c r="AI112" s="217">
        <f>'Prep Partner Performance'!AE118</f>
        <v>0</v>
      </c>
      <c r="AJ112" s="217">
        <f>'Prep Partner Performance'!AF118</f>
        <v>0</v>
      </c>
      <c r="AK112" s="217">
        <f>'Prep Partner Performance'!AG118</f>
        <v>0</v>
      </c>
      <c r="AL112" s="217">
        <f>'Prep Partner Performance'!AH118</f>
        <v>0</v>
      </c>
      <c r="AM112" s="218">
        <f t="shared" si="3"/>
        <v>0</v>
      </c>
      <c r="AN112" s="217" t="str">
        <f>'Prep Partner Performance'!B$3</f>
        <v>PrEP Partner Performance Tool version 2.0.0</v>
      </c>
      <c r="AO112" s="239">
        <f>'Prep Partner Performance'!AJ118</f>
        <v>0</v>
      </c>
    </row>
    <row r="113" spans="1:41" x14ac:dyDescent="0.45">
      <c r="A113" s="218" t="str">
        <f t="shared" si="4"/>
        <v>202205</v>
      </c>
      <c r="B113" s="219">
        <f>'Prep Partner Performance'!AE$2</f>
        <v>2022</v>
      </c>
      <c r="C113" s="220" t="str">
        <f>'Prep Partner Performance'!Z$2</f>
        <v>05</v>
      </c>
      <c r="D113" s="218">
        <f>'Prep Partner Performance'!G$2</f>
        <v>14943</v>
      </c>
      <c r="E113" s="217" t="str">
        <f>'Prep Partner Performance'!C$2</f>
        <v>Kisima Health Centre</v>
      </c>
      <c r="F113" s="239" t="str">
        <f>'Prep Partner Performance'!B$116</f>
        <v>Number Diagnoised with STIs while on PrEP</v>
      </c>
      <c r="G113" s="217" t="str">
        <f>'Prep Partner Performance'!C119</f>
        <v>Men at high risk</v>
      </c>
      <c r="H113" s="217" t="str">
        <f>'Prep Partner Performance'!D119</f>
        <v>P01-112</v>
      </c>
      <c r="I113" s="217">
        <f>'Prep Partner Performance'!E119</f>
        <v>0</v>
      </c>
      <c r="J113" s="217">
        <f>'Prep Partner Performance'!F119</f>
        <v>0</v>
      </c>
      <c r="K113" s="217">
        <f>'Prep Partner Performance'!G119</f>
        <v>0</v>
      </c>
      <c r="L113" s="217">
        <f>'Prep Partner Performance'!H119</f>
        <v>0</v>
      </c>
      <c r="M113" s="217">
        <f>'Prep Partner Performance'!I119</f>
        <v>0</v>
      </c>
      <c r="N113" s="217">
        <f>'Prep Partner Performance'!J119</f>
        <v>0</v>
      </c>
      <c r="O113" s="217">
        <f>'Prep Partner Performance'!K119</f>
        <v>0</v>
      </c>
      <c r="P113" s="217">
        <f>'Prep Partner Performance'!L119</f>
        <v>0</v>
      </c>
      <c r="Q113" s="217">
        <f>'Prep Partner Performance'!M119</f>
        <v>0</v>
      </c>
      <c r="R113" s="217">
        <f>'Prep Partner Performance'!N119</f>
        <v>0</v>
      </c>
      <c r="S113" s="217">
        <f>'Prep Partner Performance'!O119</f>
        <v>0</v>
      </c>
      <c r="T113" s="217">
        <f>'Prep Partner Performance'!P119</f>
        <v>0</v>
      </c>
      <c r="U113" s="217">
        <f>'Prep Partner Performance'!Q119</f>
        <v>0</v>
      </c>
      <c r="V113" s="217">
        <f>'Prep Partner Performance'!R119</f>
        <v>0</v>
      </c>
      <c r="W113" s="217">
        <f>'Prep Partner Performance'!S119</f>
        <v>0</v>
      </c>
      <c r="X113" s="217">
        <f>'Prep Partner Performance'!T119</f>
        <v>0</v>
      </c>
      <c r="Y113" s="217">
        <f>'Prep Partner Performance'!U119</f>
        <v>0</v>
      </c>
      <c r="Z113" s="217">
        <f>'Prep Partner Performance'!V119</f>
        <v>0</v>
      </c>
      <c r="AA113" s="217">
        <f>'Prep Partner Performance'!W119</f>
        <v>0</v>
      </c>
      <c r="AB113" s="217">
        <f>'Prep Partner Performance'!X119</f>
        <v>0</v>
      </c>
      <c r="AC113" s="217">
        <f>'Prep Partner Performance'!Y119</f>
        <v>0</v>
      </c>
      <c r="AD113" s="217">
        <f>'Prep Partner Performance'!Z119</f>
        <v>0</v>
      </c>
      <c r="AE113" s="217">
        <f>'Prep Partner Performance'!AA119</f>
        <v>0</v>
      </c>
      <c r="AF113" s="217">
        <f>'Prep Partner Performance'!AB119</f>
        <v>0</v>
      </c>
      <c r="AG113" s="217">
        <f>'Prep Partner Performance'!AC119</f>
        <v>0</v>
      </c>
      <c r="AH113" s="217">
        <f>'Prep Partner Performance'!AD119</f>
        <v>0</v>
      </c>
      <c r="AI113" s="217">
        <f>'Prep Partner Performance'!AE119</f>
        <v>0</v>
      </c>
      <c r="AJ113" s="217">
        <f>'Prep Partner Performance'!AF119</f>
        <v>0</v>
      </c>
      <c r="AK113" s="217">
        <f>'Prep Partner Performance'!AG119</f>
        <v>0</v>
      </c>
      <c r="AL113" s="217">
        <f>'Prep Partner Performance'!AH119</f>
        <v>0</v>
      </c>
      <c r="AM113" s="218">
        <f t="shared" si="3"/>
        <v>0</v>
      </c>
      <c r="AN113" s="217" t="str">
        <f>'Prep Partner Performance'!B$3</f>
        <v>PrEP Partner Performance Tool version 2.0.0</v>
      </c>
      <c r="AO113" s="239">
        <f>'Prep Partner Performance'!AJ119</f>
        <v>0</v>
      </c>
    </row>
    <row r="114" spans="1:41" x14ac:dyDescent="0.45">
      <c r="A114" s="218" t="str">
        <f t="shared" si="4"/>
        <v>202205</v>
      </c>
      <c r="B114" s="219">
        <f>'Prep Partner Performance'!AE$2</f>
        <v>2022</v>
      </c>
      <c r="C114" s="220" t="str">
        <f>'Prep Partner Performance'!Z$2</f>
        <v>05</v>
      </c>
      <c r="D114" s="218">
        <f>'Prep Partner Performance'!G$2</f>
        <v>14943</v>
      </c>
      <c r="E114" s="217" t="str">
        <f>'Prep Partner Performance'!C$2</f>
        <v>Kisima Health Centre</v>
      </c>
      <c r="F114" s="239" t="str">
        <f>'Prep Partner Performance'!B$116</f>
        <v>Number Diagnoised with STIs while on PrEP</v>
      </c>
      <c r="G114" s="217" t="str">
        <f>'Prep Partner Performance'!C120</f>
        <v>Female Sex Workers</v>
      </c>
      <c r="H114" s="217" t="str">
        <f>'Prep Partner Performance'!D120</f>
        <v>P01-113</v>
      </c>
      <c r="I114" s="217">
        <f>'Prep Partner Performance'!E120</f>
        <v>0</v>
      </c>
      <c r="J114" s="217">
        <f>'Prep Partner Performance'!F120</f>
        <v>0</v>
      </c>
      <c r="K114" s="217">
        <f>'Prep Partner Performance'!G120</f>
        <v>0</v>
      </c>
      <c r="L114" s="217">
        <f>'Prep Partner Performance'!H120</f>
        <v>0</v>
      </c>
      <c r="M114" s="217">
        <f>'Prep Partner Performance'!I120</f>
        <v>0</v>
      </c>
      <c r="N114" s="217">
        <f>'Prep Partner Performance'!J120</f>
        <v>0</v>
      </c>
      <c r="O114" s="217">
        <f>'Prep Partner Performance'!K120</f>
        <v>0</v>
      </c>
      <c r="P114" s="217">
        <f>'Prep Partner Performance'!L120</f>
        <v>0</v>
      </c>
      <c r="Q114" s="217">
        <f>'Prep Partner Performance'!M120</f>
        <v>0</v>
      </c>
      <c r="R114" s="217">
        <f>'Prep Partner Performance'!N120</f>
        <v>0</v>
      </c>
      <c r="S114" s="217">
        <f>'Prep Partner Performance'!O120</f>
        <v>0</v>
      </c>
      <c r="T114" s="217">
        <f>'Prep Partner Performance'!P120</f>
        <v>0</v>
      </c>
      <c r="U114" s="217">
        <f>'Prep Partner Performance'!Q120</f>
        <v>0</v>
      </c>
      <c r="V114" s="217">
        <f>'Prep Partner Performance'!R120</f>
        <v>0</v>
      </c>
      <c r="W114" s="217">
        <f>'Prep Partner Performance'!S120</f>
        <v>0</v>
      </c>
      <c r="X114" s="217">
        <f>'Prep Partner Performance'!T120</f>
        <v>0</v>
      </c>
      <c r="Y114" s="217">
        <f>'Prep Partner Performance'!U120</f>
        <v>0</v>
      </c>
      <c r="Z114" s="217">
        <f>'Prep Partner Performance'!V120</f>
        <v>0</v>
      </c>
      <c r="AA114" s="217">
        <f>'Prep Partner Performance'!W120</f>
        <v>0</v>
      </c>
      <c r="AB114" s="217">
        <f>'Prep Partner Performance'!X120</f>
        <v>0</v>
      </c>
      <c r="AC114" s="217">
        <f>'Prep Partner Performance'!Y120</f>
        <v>0</v>
      </c>
      <c r="AD114" s="217">
        <f>'Prep Partner Performance'!Z120</f>
        <v>0</v>
      </c>
      <c r="AE114" s="217">
        <f>'Prep Partner Performance'!AA120</f>
        <v>0</v>
      </c>
      <c r="AF114" s="217">
        <f>'Prep Partner Performance'!AB120</f>
        <v>0</v>
      </c>
      <c r="AG114" s="217">
        <f>'Prep Partner Performance'!AC120</f>
        <v>0</v>
      </c>
      <c r="AH114" s="217">
        <f>'Prep Partner Performance'!AD120</f>
        <v>0</v>
      </c>
      <c r="AI114" s="217">
        <f>'Prep Partner Performance'!AE120</f>
        <v>0</v>
      </c>
      <c r="AJ114" s="217">
        <f>'Prep Partner Performance'!AF120</f>
        <v>0</v>
      </c>
      <c r="AK114" s="217">
        <f>'Prep Partner Performance'!AG120</f>
        <v>0</v>
      </c>
      <c r="AL114" s="217">
        <f>'Prep Partner Performance'!AH120</f>
        <v>0</v>
      </c>
      <c r="AM114" s="218">
        <f t="shared" si="3"/>
        <v>0</v>
      </c>
      <c r="AN114" s="217" t="str">
        <f>'Prep Partner Performance'!B$3</f>
        <v>PrEP Partner Performance Tool version 2.0.0</v>
      </c>
      <c r="AO114" s="239">
        <f>'Prep Partner Performance'!AJ120</f>
        <v>0</v>
      </c>
    </row>
    <row r="115" spans="1:41" x14ac:dyDescent="0.45">
      <c r="A115" s="218" t="str">
        <f t="shared" si="4"/>
        <v>202205</v>
      </c>
      <c r="B115" s="219">
        <f>'Prep Partner Performance'!AE$2</f>
        <v>2022</v>
      </c>
      <c r="C115" s="220" t="str">
        <f>'Prep Partner Performance'!Z$2</f>
        <v>05</v>
      </c>
      <c r="D115" s="218">
        <f>'Prep Partner Performance'!G$2</f>
        <v>14943</v>
      </c>
      <c r="E115" s="217" t="str">
        <f>'Prep Partner Performance'!C$2</f>
        <v>Kisima Health Centre</v>
      </c>
      <c r="F115" s="239" t="str">
        <f>'Prep Partner Performance'!B$116</f>
        <v>Number Diagnoised with STIs while on PrEP</v>
      </c>
      <c r="G115" s="217" t="str">
        <f>'Prep Partner Performance'!C121</f>
        <v>People who Inject Drugs</v>
      </c>
      <c r="H115" s="217" t="str">
        <f>'Prep Partner Performance'!D121</f>
        <v>P01-114</v>
      </c>
      <c r="I115" s="217">
        <f>'Prep Partner Performance'!E121</f>
        <v>0</v>
      </c>
      <c r="J115" s="217">
        <f>'Prep Partner Performance'!F121</f>
        <v>0</v>
      </c>
      <c r="K115" s="217">
        <f>'Prep Partner Performance'!G121</f>
        <v>0</v>
      </c>
      <c r="L115" s="217">
        <f>'Prep Partner Performance'!H121</f>
        <v>0</v>
      </c>
      <c r="M115" s="217">
        <f>'Prep Partner Performance'!I121</f>
        <v>0</v>
      </c>
      <c r="N115" s="217">
        <f>'Prep Partner Performance'!J121</f>
        <v>0</v>
      </c>
      <c r="O115" s="217">
        <f>'Prep Partner Performance'!K121</f>
        <v>0</v>
      </c>
      <c r="P115" s="217">
        <f>'Prep Partner Performance'!L121</f>
        <v>0</v>
      </c>
      <c r="Q115" s="217">
        <f>'Prep Partner Performance'!M121</f>
        <v>0</v>
      </c>
      <c r="R115" s="217">
        <f>'Prep Partner Performance'!N121</f>
        <v>0</v>
      </c>
      <c r="S115" s="217">
        <f>'Prep Partner Performance'!O121</f>
        <v>0</v>
      </c>
      <c r="T115" s="217">
        <f>'Prep Partner Performance'!P121</f>
        <v>0</v>
      </c>
      <c r="U115" s="217">
        <f>'Prep Partner Performance'!Q121</f>
        <v>0</v>
      </c>
      <c r="V115" s="217">
        <f>'Prep Partner Performance'!R121</f>
        <v>0</v>
      </c>
      <c r="W115" s="217">
        <f>'Prep Partner Performance'!S121</f>
        <v>0</v>
      </c>
      <c r="X115" s="217">
        <f>'Prep Partner Performance'!T121</f>
        <v>0</v>
      </c>
      <c r="Y115" s="217">
        <f>'Prep Partner Performance'!U121</f>
        <v>0</v>
      </c>
      <c r="Z115" s="217">
        <f>'Prep Partner Performance'!V121</f>
        <v>0</v>
      </c>
      <c r="AA115" s="217">
        <f>'Prep Partner Performance'!W121</f>
        <v>0</v>
      </c>
      <c r="AB115" s="217">
        <f>'Prep Partner Performance'!X121</f>
        <v>0</v>
      </c>
      <c r="AC115" s="217">
        <f>'Prep Partner Performance'!Y121</f>
        <v>0</v>
      </c>
      <c r="AD115" s="217">
        <f>'Prep Partner Performance'!Z121</f>
        <v>0</v>
      </c>
      <c r="AE115" s="217">
        <f>'Prep Partner Performance'!AA121</f>
        <v>0</v>
      </c>
      <c r="AF115" s="217">
        <f>'Prep Partner Performance'!AB121</f>
        <v>0</v>
      </c>
      <c r="AG115" s="217">
        <f>'Prep Partner Performance'!AC121</f>
        <v>0</v>
      </c>
      <c r="AH115" s="217">
        <f>'Prep Partner Performance'!AD121</f>
        <v>0</v>
      </c>
      <c r="AI115" s="217">
        <f>'Prep Partner Performance'!AE121</f>
        <v>0</v>
      </c>
      <c r="AJ115" s="217">
        <f>'Prep Partner Performance'!AF121</f>
        <v>0</v>
      </c>
      <c r="AK115" s="217">
        <f>'Prep Partner Performance'!AG121</f>
        <v>0</v>
      </c>
      <c r="AL115" s="217">
        <f>'Prep Partner Performance'!AH121</f>
        <v>0</v>
      </c>
      <c r="AM115" s="218">
        <f t="shared" si="3"/>
        <v>0</v>
      </c>
      <c r="AN115" s="217" t="str">
        <f>'Prep Partner Performance'!B$3</f>
        <v>PrEP Partner Performance Tool version 2.0.0</v>
      </c>
      <c r="AO115" s="239">
        <f>'Prep Partner Performance'!AJ121</f>
        <v>0</v>
      </c>
    </row>
    <row r="116" spans="1:41" x14ac:dyDescent="0.45">
      <c r="A116" s="218" t="str">
        <f t="shared" si="4"/>
        <v>202205</v>
      </c>
      <c r="B116" s="219">
        <f>'Prep Partner Performance'!AE$2</f>
        <v>2022</v>
      </c>
      <c r="C116" s="220" t="str">
        <f>'Prep Partner Performance'!Z$2</f>
        <v>05</v>
      </c>
      <c r="D116" s="218">
        <f>'Prep Partner Performance'!G$2</f>
        <v>14943</v>
      </c>
      <c r="E116" s="217" t="str">
        <f>'Prep Partner Performance'!C$2</f>
        <v>Kisima Health Centre</v>
      </c>
      <c r="F116" s="239" t="str">
        <f>'Prep Partner Performance'!B$116</f>
        <v>Number Diagnoised with STIs while on PrEP</v>
      </c>
      <c r="G116" s="217" t="str">
        <f>'Prep Partner Performance'!C122</f>
        <v>Other Women</v>
      </c>
      <c r="H116" s="217" t="str">
        <f>'Prep Partner Performance'!D122</f>
        <v>P01-115</v>
      </c>
      <c r="I116" s="217">
        <f>'Prep Partner Performance'!E122</f>
        <v>0</v>
      </c>
      <c r="J116" s="217">
        <f>'Prep Partner Performance'!F122</f>
        <v>0</v>
      </c>
      <c r="K116" s="217">
        <f>'Prep Partner Performance'!G122</f>
        <v>0</v>
      </c>
      <c r="L116" s="217">
        <f>'Prep Partner Performance'!H122</f>
        <v>0</v>
      </c>
      <c r="M116" s="217">
        <f>'Prep Partner Performance'!I122</f>
        <v>0</v>
      </c>
      <c r="N116" s="217">
        <f>'Prep Partner Performance'!J122</f>
        <v>0</v>
      </c>
      <c r="O116" s="217">
        <f>'Prep Partner Performance'!K122</f>
        <v>0</v>
      </c>
      <c r="P116" s="217">
        <f>'Prep Partner Performance'!L122</f>
        <v>0</v>
      </c>
      <c r="Q116" s="217">
        <f>'Prep Partner Performance'!M122</f>
        <v>0</v>
      </c>
      <c r="R116" s="217">
        <f>'Prep Partner Performance'!N122</f>
        <v>0</v>
      </c>
      <c r="S116" s="217">
        <f>'Prep Partner Performance'!O122</f>
        <v>0</v>
      </c>
      <c r="T116" s="217">
        <f>'Prep Partner Performance'!P122</f>
        <v>0</v>
      </c>
      <c r="U116" s="217">
        <f>'Prep Partner Performance'!Q122</f>
        <v>0</v>
      </c>
      <c r="V116" s="217">
        <f>'Prep Partner Performance'!R122</f>
        <v>0</v>
      </c>
      <c r="W116" s="217">
        <f>'Prep Partner Performance'!S122</f>
        <v>0</v>
      </c>
      <c r="X116" s="217">
        <f>'Prep Partner Performance'!T122</f>
        <v>0</v>
      </c>
      <c r="Y116" s="217">
        <f>'Prep Partner Performance'!U122</f>
        <v>0</v>
      </c>
      <c r="Z116" s="217">
        <f>'Prep Partner Performance'!V122</f>
        <v>0</v>
      </c>
      <c r="AA116" s="217">
        <f>'Prep Partner Performance'!W122</f>
        <v>0</v>
      </c>
      <c r="AB116" s="217">
        <f>'Prep Partner Performance'!X122</f>
        <v>0</v>
      </c>
      <c r="AC116" s="217">
        <f>'Prep Partner Performance'!Y122</f>
        <v>0</v>
      </c>
      <c r="AD116" s="217">
        <f>'Prep Partner Performance'!Z122</f>
        <v>0</v>
      </c>
      <c r="AE116" s="217">
        <f>'Prep Partner Performance'!AA122</f>
        <v>0</v>
      </c>
      <c r="AF116" s="217">
        <f>'Prep Partner Performance'!AB122</f>
        <v>0</v>
      </c>
      <c r="AG116" s="217">
        <f>'Prep Partner Performance'!AC122</f>
        <v>0</v>
      </c>
      <c r="AH116" s="217">
        <f>'Prep Partner Performance'!AD122</f>
        <v>0</v>
      </c>
      <c r="AI116" s="217">
        <f>'Prep Partner Performance'!AE122</f>
        <v>0</v>
      </c>
      <c r="AJ116" s="217">
        <f>'Prep Partner Performance'!AF122</f>
        <v>0</v>
      </c>
      <c r="AK116" s="217">
        <f>'Prep Partner Performance'!AG122</f>
        <v>0</v>
      </c>
      <c r="AL116" s="217">
        <f>'Prep Partner Performance'!AH122</f>
        <v>0</v>
      </c>
      <c r="AM116" s="218">
        <f t="shared" si="3"/>
        <v>0</v>
      </c>
      <c r="AN116" s="217" t="str">
        <f>'Prep Partner Performance'!B$3</f>
        <v>PrEP Partner Performance Tool version 2.0.0</v>
      </c>
      <c r="AO116" s="239">
        <f>'Prep Partner Performance'!AJ122</f>
        <v>0</v>
      </c>
    </row>
    <row r="117" spans="1:41" x14ac:dyDescent="0.45">
      <c r="A117" s="218" t="str">
        <f t="shared" si="4"/>
        <v>202205</v>
      </c>
      <c r="B117" s="219">
        <f>'Prep Partner Performance'!AE$2</f>
        <v>2022</v>
      </c>
      <c r="C117" s="220" t="str">
        <f>'Prep Partner Performance'!Z$2</f>
        <v>05</v>
      </c>
      <c r="D117" s="218">
        <f>'Prep Partner Performance'!G$2</f>
        <v>14943</v>
      </c>
      <c r="E117" s="217" t="str">
        <f>'Prep Partner Performance'!C$2</f>
        <v>Kisima Health Centre</v>
      </c>
      <c r="F117" s="239" t="str">
        <f>'Prep Partner Performance'!B$116</f>
        <v>Number Diagnoised with STIs while on PrEP</v>
      </c>
      <c r="G117" s="217" t="str">
        <f>'Prep Partner Performance'!C123</f>
        <v>Serodiscordant Couple</v>
      </c>
      <c r="H117" s="217" t="str">
        <f>'Prep Partner Performance'!D123</f>
        <v>P01-116</v>
      </c>
      <c r="I117" s="217">
        <f>'Prep Partner Performance'!E123</f>
        <v>0</v>
      </c>
      <c r="J117" s="217">
        <f>'Prep Partner Performance'!F123</f>
        <v>0</v>
      </c>
      <c r="K117" s="217">
        <f>'Prep Partner Performance'!G123</f>
        <v>0</v>
      </c>
      <c r="L117" s="217">
        <f>'Prep Partner Performance'!H123</f>
        <v>0</v>
      </c>
      <c r="M117" s="217">
        <f>'Prep Partner Performance'!I123</f>
        <v>0</v>
      </c>
      <c r="N117" s="217">
        <f>'Prep Partner Performance'!J123</f>
        <v>0</v>
      </c>
      <c r="O117" s="217">
        <f>'Prep Partner Performance'!K123</f>
        <v>0</v>
      </c>
      <c r="P117" s="217">
        <f>'Prep Partner Performance'!L123</f>
        <v>0</v>
      </c>
      <c r="Q117" s="217">
        <f>'Prep Partner Performance'!M123</f>
        <v>0</v>
      </c>
      <c r="R117" s="217">
        <f>'Prep Partner Performance'!N123</f>
        <v>0</v>
      </c>
      <c r="S117" s="217">
        <f>'Prep Partner Performance'!O123</f>
        <v>0</v>
      </c>
      <c r="T117" s="217">
        <f>'Prep Partner Performance'!P123</f>
        <v>0</v>
      </c>
      <c r="U117" s="217">
        <f>'Prep Partner Performance'!Q123</f>
        <v>0</v>
      </c>
      <c r="V117" s="217">
        <f>'Prep Partner Performance'!R123</f>
        <v>0</v>
      </c>
      <c r="W117" s="217">
        <f>'Prep Partner Performance'!S123</f>
        <v>0</v>
      </c>
      <c r="X117" s="217">
        <f>'Prep Partner Performance'!T123</f>
        <v>0</v>
      </c>
      <c r="Y117" s="217">
        <f>'Prep Partner Performance'!U123</f>
        <v>0</v>
      </c>
      <c r="Z117" s="217">
        <f>'Prep Partner Performance'!V123</f>
        <v>0</v>
      </c>
      <c r="AA117" s="217">
        <f>'Prep Partner Performance'!W123</f>
        <v>0</v>
      </c>
      <c r="AB117" s="217">
        <f>'Prep Partner Performance'!X123</f>
        <v>0</v>
      </c>
      <c r="AC117" s="217">
        <f>'Prep Partner Performance'!Y123</f>
        <v>0</v>
      </c>
      <c r="AD117" s="217">
        <f>'Prep Partner Performance'!Z123</f>
        <v>0</v>
      </c>
      <c r="AE117" s="217">
        <f>'Prep Partner Performance'!AA123</f>
        <v>0</v>
      </c>
      <c r="AF117" s="217">
        <f>'Prep Partner Performance'!AB123</f>
        <v>0</v>
      </c>
      <c r="AG117" s="217">
        <f>'Prep Partner Performance'!AC123</f>
        <v>0</v>
      </c>
      <c r="AH117" s="217">
        <f>'Prep Partner Performance'!AD123</f>
        <v>0</v>
      </c>
      <c r="AI117" s="217">
        <f>'Prep Partner Performance'!AE123</f>
        <v>0</v>
      </c>
      <c r="AJ117" s="217">
        <f>'Prep Partner Performance'!AF123</f>
        <v>0</v>
      </c>
      <c r="AK117" s="217">
        <f>'Prep Partner Performance'!AG123</f>
        <v>0</v>
      </c>
      <c r="AL117" s="217">
        <f>'Prep Partner Performance'!AH123</f>
        <v>0</v>
      </c>
      <c r="AM117" s="218">
        <f t="shared" si="3"/>
        <v>0</v>
      </c>
      <c r="AN117" s="217" t="str">
        <f>'Prep Partner Performance'!B$3</f>
        <v>PrEP Partner Performance Tool version 2.0.0</v>
      </c>
      <c r="AO117" s="239">
        <f>'Prep Partner Performance'!AJ123</f>
        <v>0</v>
      </c>
    </row>
    <row r="118" spans="1:41" x14ac:dyDescent="0.45">
      <c r="A118" s="218" t="str">
        <f t="shared" si="4"/>
        <v>202205</v>
      </c>
      <c r="B118" s="219">
        <f>'Prep Partner Performance'!AE$2</f>
        <v>2022</v>
      </c>
      <c r="C118" s="220" t="str">
        <f>'Prep Partner Performance'!Z$2</f>
        <v>05</v>
      </c>
      <c r="D118" s="218">
        <f>'Prep Partner Performance'!G$2</f>
        <v>14943</v>
      </c>
      <c r="E118" s="217" t="str">
        <f>'Prep Partner Performance'!C$2</f>
        <v>Kisima Health Centre</v>
      </c>
      <c r="F118" s="239" t="str">
        <f>'Prep Partner Performance'!B$116</f>
        <v>Number Diagnoised with STIs while on PrEP</v>
      </c>
      <c r="G118" s="217" t="str">
        <f>'Prep Partner Performance'!C124</f>
        <v>Pregnant and Breast Feeding Women</v>
      </c>
      <c r="H118" s="217" t="str">
        <f>'Prep Partner Performance'!D124</f>
        <v>P01-117</v>
      </c>
      <c r="I118" s="217">
        <f>'Prep Partner Performance'!E124</f>
        <v>0</v>
      </c>
      <c r="J118" s="217">
        <f>'Prep Partner Performance'!F124</f>
        <v>0</v>
      </c>
      <c r="K118" s="217">
        <f>'Prep Partner Performance'!G124</f>
        <v>0</v>
      </c>
      <c r="L118" s="217">
        <f>'Prep Partner Performance'!H124</f>
        <v>0</v>
      </c>
      <c r="M118" s="217">
        <f>'Prep Partner Performance'!I124</f>
        <v>0</v>
      </c>
      <c r="N118" s="217">
        <f>'Prep Partner Performance'!J124</f>
        <v>0</v>
      </c>
      <c r="O118" s="217">
        <f>'Prep Partner Performance'!K124</f>
        <v>0</v>
      </c>
      <c r="P118" s="217">
        <f>'Prep Partner Performance'!L124</f>
        <v>0</v>
      </c>
      <c r="Q118" s="217">
        <f>'Prep Partner Performance'!M124</f>
        <v>0</v>
      </c>
      <c r="R118" s="217">
        <f>'Prep Partner Performance'!N124</f>
        <v>0</v>
      </c>
      <c r="S118" s="217">
        <f>'Prep Partner Performance'!O124</f>
        <v>0</v>
      </c>
      <c r="T118" s="217">
        <f>'Prep Partner Performance'!P124</f>
        <v>0</v>
      </c>
      <c r="U118" s="217">
        <f>'Prep Partner Performance'!Q124</f>
        <v>0</v>
      </c>
      <c r="V118" s="217">
        <f>'Prep Partner Performance'!R124</f>
        <v>0</v>
      </c>
      <c r="W118" s="217">
        <f>'Prep Partner Performance'!S124</f>
        <v>0</v>
      </c>
      <c r="X118" s="217">
        <f>'Prep Partner Performance'!T124</f>
        <v>0</v>
      </c>
      <c r="Y118" s="217">
        <f>'Prep Partner Performance'!U124</f>
        <v>0</v>
      </c>
      <c r="Z118" s="217">
        <f>'Prep Partner Performance'!V124</f>
        <v>0</v>
      </c>
      <c r="AA118" s="217">
        <f>'Prep Partner Performance'!W124</f>
        <v>0</v>
      </c>
      <c r="AB118" s="217">
        <f>'Prep Partner Performance'!X124</f>
        <v>0</v>
      </c>
      <c r="AC118" s="217">
        <f>'Prep Partner Performance'!Y124</f>
        <v>0</v>
      </c>
      <c r="AD118" s="217">
        <f>'Prep Partner Performance'!Z124</f>
        <v>0</v>
      </c>
      <c r="AE118" s="217">
        <f>'Prep Partner Performance'!AA124</f>
        <v>0</v>
      </c>
      <c r="AF118" s="217">
        <f>'Prep Partner Performance'!AB124</f>
        <v>0</v>
      </c>
      <c r="AG118" s="217">
        <f>'Prep Partner Performance'!AC124</f>
        <v>0</v>
      </c>
      <c r="AH118" s="217">
        <f>'Prep Partner Performance'!AD124</f>
        <v>0</v>
      </c>
      <c r="AI118" s="217">
        <f>'Prep Partner Performance'!AE124</f>
        <v>0</v>
      </c>
      <c r="AJ118" s="217">
        <f>'Prep Partner Performance'!AF124</f>
        <v>0</v>
      </c>
      <c r="AK118" s="217">
        <f>'Prep Partner Performance'!AG124</f>
        <v>0</v>
      </c>
      <c r="AL118" s="217">
        <f>'Prep Partner Performance'!AH124</f>
        <v>0</v>
      </c>
      <c r="AM118" s="218">
        <f t="shared" si="3"/>
        <v>0</v>
      </c>
      <c r="AN118" s="217" t="str">
        <f>'Prep Partner Performance'!B$3</f>
        <v>PrEP Partner Performance Tool version 2.0.0</v>
      </c>
      <c r="AO118" s="239">
        <f>'Prep Partner Performance'!AJ124</f>
        <v>0</v>
      </c>
    </row>
    <row r="119" spans="1:41" x14ac:dyDescent="0.45">
      <c r="A119" s="218" t="str">
        <f t="shared" si="4"/>
        <v>202205</v>
      </c>
      <c r="B119" s="219">
        <f>'Prep Partner Performance'!AE$2</f>
        <v>2022</v>
      </c>
      <c r="C119" s="220" t="str">
        <f>'Prep Partner Performance'!Z$2</f>
        <v>05</v>
      </c>
      <c r="D119" s="218">
        <f>'Prep Partner Performance'!G$2</f>
        <v>14943</v>
      </c>
      <c r="E119" s="217" t="str">
        <f>'Prep Partner Performance'!C$2</f>
        <v>Kisima Health Centre</v>
      </c>
      <c r="F119" s="239" t="str">
        <f>'Prep Partner Performance'!B125</f>
        <v>Number Stopped / Discontinued PrEP this month</v>
      </c>
      <c r="G119" s="217" t="str">
        <f>'Prep Partner Performance'!C125</f>
        <v>Transgender</v>
      </c>
      <c r="H119" s="217" t="str">
        <f>'Prep Partner Performance'!D125</f>
        <v>P01-118</v>
      </c>
      <c r="I119" s="217">
        <f>'Prep Partner Performance'!E125</f>
        <v>0</v>
      </c>
      <c r="J119" s="217">
        <f>'Prep Partner Performance'!F125</f>
        <v>0</v>
      </c>
      <c r="K119" s="217">
        <f>'Prep Partner Performance'!G125</f>
        <v>0</v>
      </c>
      <c r="L119" s="217">
        <f>'Prep Partner Performance'!H125</f>
        <v>0</v>
      </c>
      <c r="M119" s="217">
        <f>'Prep Partner Performance'!I125</f>
        <v>0</v>
      </c>
      <c r="N119" s="217">
        <f>'Prep Partner Performance'!J125</f>
        <v>0</v>
      </c>
      <c r="O119" s="217">
        <f>'Prep Partner Performance'!K125</f>
        <v>0</v>
      </c>
      <c r="P119" s="217">
        <f>'Prep Partner Performance'!L125</f>
        <v>0</v>
      </c>
      <c r="Q119" s="217">
        <f>'Prep Partner Performance'!M125</f>
        <v>0</v>
      </c>
      <c r="R119" s="217">
        <f>'Prep Partner Performance'!N125</f>
        <v>0</v>
      </c>
      <c r="S119" s="217">
        <f>'Prep Partner Performance'!O125</f>
        <v>0</v>
      </c>
      <c r="T119" s="217">
        <f>'Prep Partner Performance'!P125</f>
        <v>0</v>
      </c>
      <c r="U119" s="217">
        <f>'Prep Partner Performance'!Q125</f>
        <v>0</v>
      </c>
      <c r="V119" s="217">
        <f>'Prep Partner Performance'!R125</f>
        <v>0</v>
      </c>
      <c r="W119" s="217">
        <f>'Prep Partner Performance'!S125</f>
        <v>0</v>
      </c>
      <c r="X119" s="217">
        <f>'Prep Partner Performance'!T125</f>
        <v>0</v>
      </c>
      <c r="Y119" s="217">
        <f>'Prep Partner Performance'!U125</f>
        <v>0</v>
      </c>
      <c r="Z119" s="217">
        <f>'Prep Partner Performance'!V125</f>
        <v>0</v>
      </c>
      <c r="AA119" s="217">
        <f>'Prep Partner Performance'!W125</f>
        <v>0</v>
      </c>
      <c r="AB119" s="217">
        <f>'Prep Partner Performance'!X125</f>
        <v>0</v>
      </c>
      <c r="AC119" s="217">
        <f>'Prep Partner Performance'!Y125</f>
        <v>0</v>
      </c>
      <c r="AD119" s="217">
        <f>'Prep Partner Performance'!Z125</f>
        <v>0</v>
      </c>
      <c r="AE119" s="217">
        <f>'Prep Partner Performance'!AA125</f>
        <v>0</v>
      </c>
      <c r="AF119" s="217">
        <f>'Prep Partner Performance'!AB125</f>
        <v>0</v>
      </c>
      <c r="AG119" s="217">
        <f>'Prep Partner Performance'!AC125</f>
        <v>0</v>
      </c>
      <c r="AH119" s="217">
        <f>'Prep Partner Performance'!AD125</f>
        <v>0</v>
      </c>
      <c r="AI119" s="217">
        <f>'Prep Partner Performance'!AE125</f>
        <v>0</v>
      </c>
      <c r="AJ119" s="217">
        <f>'Prep Partner Performance'!AF125</f>
        <v>0</v>
      </c>
      <c r="AK119" s="217">
        <f>'Prep Partner Performance'!AG125</f>
        <v>0</v>
      </c>
      <c r="AL119" s="217">
        <f>'Prep Partner Performance'!AH125</f>
        <v>0</v>
      </c>
      <c r="AM119" s="218">
        <f t="shared" si="3"/>
        <v>0</v>
      </c>
      <c r="AN119" s="217" t="str">
        <f>'Prep Partner Performance'!B$3</f>
        <v>PrEP Partner Performance Tool version 2.0.0</v>
      </c>
      <c r="AO119" s="239">
        <f>'Prep Partner Performance'!AJ125</f>
        <v>0</v>
      </c>
    </row>
    <row r="120" spans="1:41" x14ac:dyDescent="0.45">
      <c r="A120" s="218" t="str">
        <f t="shared" si="4"/>
        <v>202205</v>
      </c>
      <c r="B120" s="219">
        <f>'Prep Partner Performance'!AE$2</f>
        <v>2022</v>
      </c>
      <c r="C120" s="220" t="str">
        <f>'Prep Partner Performance'!Z$2</f>
        <v>05</v>
      </c>
      <c r="D120" s="218">
        <f>'Prep Partner Performance'!G$2</f>
        <v>14943</v>
      </c>
      <c r="E120" s="217" t="str">
        <f>'Prep Partner Performance'!C$2</f>
        <v>Kisima Health Centre</v>
      </c>
      <c r="F120" s="239" t="str">
        <f>'Prep Partner Performance'!B$125</f>
        <v>Number Stopped / Discontinued PrEP this month</v>
      </c>
      <c r="G120" s="217" t="str">
        <f>'Prep Partner Performance'!C126</f>
        <v>Adolescent Girls and Young Women</v>
      </c>
      <c r="H120" s="217" t="str">
        <f>'Prep Partner Performance'!D126</f>
        <v>P01-119</v>
      </c>
      <c r="I120" s="217">
        <f>'Prep Partner Performance'!E126</f>
        <v>0</v>
      </c>
      <c r="J120" s="217">
        <f>'Prep Partner Performance'!F126</f>
        <v>0</v>
      </c>
      <c r="K120" s="217">
        <f>'Prep Partner Performance'!G126</f>
        <v>0</v>
      </c>
      <c r="L120" s="217">
        <f>'Prep Partner Performance'!H126</f>
        <v>0</v>
      </c>
      <c r="M120" s="217">
        <f>'Prep Partner Performance'!I126</f>
        <v>0</v>
      </c>
      <c r="N120" s="217">
        <f>'Prep Partner Performance'!J126</f>
        <v>0</v>
      </c>
      <c r="O120" s="217">
        <f>'Prep Partner Performance'!K126</f>
        <v>0</v>
      </c>
      <c r="P120" s="217">
        <f>'Prep Partner Performance'!L126</f>
        <v>0</v>
      </c>
      <c r="Q120" s="217">
        <f>'Prep Partner Performance'!M126</f>
        <v>0</v>
      </c>
      <c r="R120" s="217">
        <f>'Prep Partner Performance'!N126</f>
        <v>0</v>
      </c>
      <c r="S120" s="217">
        <f>'Prep Partner Performance'!O126</f>
        <v>0</v>
      </c>
      <c r="T120" s="217">
        <f>'Prep Partner Performance'!P126</f>
        <v>0</v>
      </c>
      <c r="U120" s="217">
        <f>'Prep Partner Performance'!Q126</f>
        <v>0</v>
      </c>
      <c r="V120" s="217">
        <f>'Prep Partner Performance'!R126</f>
        <v>0</v>
      </c>
      <c r="W120" s="217">
        <f>'Prep Partner Performance'!S126</f>
        <v>0</v>
      </c>
      <c r="X120" s="217">
        <f>'Prep Partner Performance'!T126</f>
        <v>0</v>
      </c>
      <c r="Y120" s="217">
        <f>'Prep Partner Performance'!U126</f>
        <v>0</v>
      </c>
      <c r="Z120" s="217">
        <f>'Prep Partner Performance'!V126</f>
        <v>0</v>
      </c>
      <c r="AA120" s="217">
        <f>'Prep Partner Performance'!W126</f>
        <v>0</v>
      </c>
      <c r="AB120" s="217">
        <f>'Prep Partner Performance'!X126</f>
        <v>0</v>
      </c>
      <c r="AC120" s="217">
        <f>'Prep Partner Performance'!Y126</f>
        <v>0</v>
      </c>
      <c r="AD120" s="217">
        <f>'Prep Partner Performance'!Z126</f>
        <v>0</v>
      </c>
      <c r="AE120" s="217">
        <f>'Prep Partner Performance'!AA126</f>
        <v>0</v>
      </c>
      <c r="AF120" s="217">
        <f>'Prep Partner Performance'!AB126</f>
        <v>0</v>
      </c>
      <c r="AG120" s="217">
        <f>'Prep Partner Performance'!AC126</f>
        <v>0</v>
      </c>
      <c r="AH120" s="217">
        <f>'Prep Partner Performance'!AD126</f>
        <v>0</v>
      </c>
      <c r="AI120" s="217">
        <f>'Prep Partner Performance'!AE126</f>
        <v>0</v>
      </c>
      <c r="AJ120" s="217">
        <f>'Prep Partner Performance'!AF126</f>
        <v>0</v>
      </c>
      <c r="AK120" s="217">
        <f>'Prep Partner Performance'!AG126</f>
        <v>0</v>
      </c>
      <c r="AL120" s="217">
        <f>'Prep Partner Performance'!AH126</f>
        <v>0</v>
      </c>
      <c r="AM120" s="218">
        <f t="shared" si="3"/>
        <v>0</v>
      </c>
      <c r="AN120" s="217" t="str">
        <f>'Prep Partner Performance'!B$3</f>
        <v>PrEP Partner Performance Tool version 2.0.0</v>
      </c>
      <c r="AO120" s="239">
        <f>'Prep Partner Performance'!AJ126</f>
        <v>0</v>
      </c>
    </row>
    <row r="121" spans="1:41" x14ac:dyDescent="0.45">
      <c r="A121" s="218" t="str">
        <f t="shared" si="4"/>
        <v>202205</v>
      </c>
      <c r="B121" s="219">
        <f>'Prep Partner Performance'!AE$2</f>
        <v>2022</v>
      </c>
      <c r="C121" s="220" t="str">
        <f>'Prep Partner Performance'!Z$2</f>
        <v>05</v>
      </c>
      <c r="D121" s="218">
        <f>'Prep Partner Performance'!G$2</f>
        <v>14943</v>
      </c>
      <c r="E121" s="217" t="str">
        <f>'Prep Partner Performance'!C$2</f>
        <v>Kisima Health Centre</v>
      </c>
      <c r="F121" s="239" t="str">
        <f>'Prep Partner Performance'!B$125</f>
        <v>Number Stopped / Discontinued PrEP this month</v>
      </c>
      <c r="G121" s="217" t="str">
        <f>'Prep Partner Performance'!C127</f>
        <v>Men who have Sex With Men</v>
      </c>
      <c r="H121" s="217" t="str">
        <f>'Prep Partner Performance'!D127</f>
        <v>P01-120</v>
      </c>
      <c r="I121" s="217">
        <f>'Prep Partner Performance'!E127</f>
        <v>0</v>
      </c>
      <c r="J121" s="217">
        <f>'Prep Partner Performance'!F127</f>
        <v>0</v>
      </c>
      <c r="K121" s="217">
        <f>'Prep Partner Performance'!G127</f>
        <v>0</v>
      </c>
      <c r="L121" s="217">
        <f>'Prep Partner Performance'!H127</f>
        <v>0</v>
      </c>
      <c r="M121" s="217">
        <f>'Prep Partner Performance'!I127</f>
        <v>0</v>
      </c>
      <c r="N121" s="217">
        <f>'Prep Partner Performance'!J127</f>
        <v>0</v>
      </c>
      <c r="O121" s="217">
        <f>'Prep Partner Performance'!K127</f>
        <v>0</v>
      </c>
      <c r="P121" s="217">
        <f>'Prep Partner Performance'!L127</f>
        <v>0</v>
      </c>
      <c r="Q121" s="217">
        <f>'Prep Partner Performance'!M127</f>
        <v>0</v>
      </c>
      <c r="R121" s="217">
        <f>'Prep Partner Performance'!N127</f>
        <v>0</v>
      </c>
      <c r="S121" s="217">
        <f>'Prep Partner Performance'!O127</f>
        <v>0</v>
      </c>
      <c r="T121" s="217">
        <f>'Prep Partner Performance'!P127</f>
        <v>0</v>
      </c>
      <c r="U121" s="217">
        <f>'Prep Partner Performance'!Q127</f>
        <v>0</v>
      </c>
      <c r="V121" s="217">
        <f>'Prep Partner Performance'!R127</f>
        <v>0</v>
      </c>
      <c r="W121" s="217">
        <f>'Prep Partner Performance'!S127</f>
        <v>0</v>
      </c>
      <c r="X121" s="217">
        <f>'Prep Partner Performance'!T127</f>
        <v>0</v>
      </c>
      <c r="Y121" s="217">
        <f>'Prep Partner Performance'!U127</f>
        <v>0</v>
      </c>
      <c r="Z121" s="217">
        <f>'Prep Partner Performance'!V127</f>
        <v>0</v>
      </c>
      <c r="AA121" s="217">
        <f>'Prep Partner Performance'!W127</f>
        <v>0</v>
      </c>
      <c r="AB121" s="217">
        <f>'Prep Partner Performance'!X127</f>
        <v>0</v>
      </c>
      <c r="AC121" s="217">
        <f>'Prep Partner Performance'!Y127</f>
        <v>0</v>
      </c>
      <c r="AD121" s="217">
        <f>'Prep Partner Performance'!Z127</f>
        <v>0</v>
      </c>
      <c r="AE121" s="217">
        <f>'Prep Partner Performance'!AA127</f>
        <v>0</v>
      </c>
      <c r="AF121" s="217">
        <f>'Prep Partner Performance'!AB127</f>
        <v>0</v>
      </c>
      <c r="AG121" s="217">
        <f>'Prep Partner Performance'!AC127</f>
        <v>0</v>
      </c>
      <c r="AH121" s="217">
        <f>'Prep Partner Performance'!AD127</f>
        <v>0</v>
      </c>
      <c r="AI121" s="217">
        <f>'Prep Partner Performance'!AE127</f>
        <v>0</v>
      </c>
      <c r="AJ121" s="217">
        <f>'Prep Partner Performance'!AF127</f>
        <v>0</v>
      </c>
      <c r="AK121" s="217">
        <f>'Prep Partner Performance'!AG127</f>
        <v>0</v>
      </c>
      <c r="AL121" s="217">
        <f>'Prep Partner Performance'!AH127</f>
        <v>0</v>
      </c>
      <c r="AM121" s="218">
        <f t="shared" si="3"/>
        <v>0</v>
      </c>
      <c r="AN121" s="217" t="str">
        <f>'Prep Partner Performance'!B$3</f>
        <v>PrEP Partner Performance Tool version 2.0.0</v>
      </c>
      <c r="AO121" s="239">
        <f>'Prep Partner Performance'!AJ127</f>
        <v>0</v>
      </c>
    </row>
    <row r="122" spans="1:41" x14ac:dyDescent="0.45">
      <c r="A122" s="218" t="str">
        <f t="shared" si="4"/>
        <v>202205</v>
      </c>
      <c r="B122" s="219">
        <f>'Prep Partner Performance'!AE$2</f>
        <v>2022</v>
      </c>
      <c r="C122" s="220" t="str">
        <f>'Prep Partner Performance'!Z$2</f>
        <v>05</v>
      </c>
      <c r="D122" s="218">
        <f>'Prep Partner Performance'!G$2</f>
        <v>14943</v>
      </c>
      <c r="E122" s="217" t="str">
        <f>'Prep Partner Performance'!C$2</f>
        <v>Kisima Health Centre</v>
      </c>
      <c r="F122" s="239" t="str">
        <f>'Prep Partner Performance'!B$125</f>
        <v>Number Stopped / Discontinued PrEP this month</v>
      </c>
      <c r="G122" s="217" t="str">
        <f>'Prep Partner Performance'!C128</f>
        <v>Men at high risk</v>
      </c>
      <c r="H122" s="217" t="str">
        <f>'Prep Partner Performance'!D128</f>
        <v>P01-121</v>
      </c>
      <c r="I122" s="217">
        <f>'Prep Partner Performance'!E128</f>
        <v>0</v>
      </c>
      <c r="J122" s="217">
        <f>'Prep Partner Performance'!F128</f>
        <v>0</v>
      </c>
      <c r="K122" s="217">
        <f>'Prep Partner Performance'!G128</f>
        <v>0</v>
      </c>
      <c r="L122" s="217">
        <f>'Prep Partner Performance'!H128</f>
        <v>0</v>
      </c>
      <c r="M122" s="217">
        <f>'Prep Partner Performance'!I128</f>
        <v>0</v>
      </c>
      <c r="N122" s="217">
        <f>'Prep Partner Performance'!J128</f>
        <v>0</v>
      </c>
      <c r="O122" s="217">
        <f>'Prep Partner Performance'!K128</f>
        <v>0</v>
      </c>
      <c r="P122" s="217">
        <f>'Prep Partner Performance'!L128</f>
        <v>0</v>
      </c>
      <c r="Q122" s="217">
        <f>'Prep Partner Performance'!M128</f>
        <v>0</v>
      </c>
      <c r="R122" s="217">
        <f>'Prep Partner Performance'!N128</f>
        <v>0</v>
      </c>
      <c r="S122" s="217">
        <f>'Prep Partner Performance'!O128</f>
        <v>0</v>
      </c>
      <c r="T122" s="217">
        <f>'Prep Partner Performance'!P128</f>
        <v>0</v>
      </c>
      <c r="U122" s="217">
        <f>'Prep Partner Performance'!Q128</f>
        <v>0</v>
      </c>
      <c r="V122" s="217">
        <f>'Prep Partner Performance'!R128</f>
        <v>0</v>
      </c>
      <c r="W122" s="217">
        <f>'Prep Partner Performance'!S128</f>
        <v>0</v>
      </c>
      <c r="X122" s="217">
        <f>'Prep Partner Performance'!T128</f>
        <v>0</v>
      </c>
      <c r="Y122" s="217">
        <f>'Prep Partner Performance'!U128</f>
        <v>0</v>
      </c>
      <c r="Z122" s="217">
        <f>'Prep Partner Performance'!V128</f>
        <v>0</v>
      </c>
      <c r="AA122" s="217">
        <f>'Prep Partner Performance'!W128</f>
        <v>0</v>
      </c>
      <c r="AB122" s="217">
        <f>'Prep Partner Performance'!X128</f>
        <v>0</v>
      </c>
      <c r="AC122" s="217">
        <f>'Prep Partner Performance'!Y128</f>
        <v>0</v>
      </c>
      <c r="AD122" s="217">
        <f>'Prep Partner Performance'!Z128</f>
        <v>0</v>
      </c>
      <c r="AE122" s="217">
        <f>'Prep Partner Performance'!AA128</f>
        <v>0</v>
      </c>
      <c r="AF122" s="217">
        <f>'Prep Partner Performance'!AB128</f>
        <v>0</v>
      </c>
      <c r="AG122" s="217">
        <f>'Prep Partner Performance'!AC128</f>
        <v>0</v>
      </c>
      <c r="AH122" s="217">
        <f>'Prep Partner Performance'!AD128</f>
        <v>0</v>
      </c>
      <c r="AI122" s="217">
        <f>'Prep Partner Performance'!AE128</f>
        <v>0</v>
      </c>
      <c r="AJ122" s="217">
        <f>'Prep Partner Performance'!AF128</f>
        <v>0</v>
      </c>
      <c r="AK122" s="217">
        <f>'Prep Partner Performance'!AG128</f>
        <v>0</v>
      </c>
      <c r="AL122" s="217">
        <f>'Prep Partner Performance'!AH128</f>
        <v>0</v>
      </c>
      <c r="AM122" s="218">
        <f t="shared" si="3"/>
        <v>0</v>
      </c>
      <c r="AN122" s="217" t="str">
        <f>'Prep Partner Performance'!B$3</f>
        <v>PrEP Partner Performance Tool version 2.0.0</v>
      </c>
      <c r="AO122" s="239">
        <f>'Prep Partner Performance'!AJ128</f>
        <v>0</v>
      </c>
    </row>
    <row r="123" spans="1:41" x14ac:dyDescent="0.45">
      <c r="A123" s="218" t="str">
        <f t="shared" si="4"/>
        <v>202205</v>
      </c>
      <c r="B123" s="219">
        <f>'Prep Partner Performance'!AE$2</f>
        <v>2022</v>
      </c>
      <c r="C123" s="220" t="str">
        <f>'Prep Partner Performance'!Z$2</f>
        <v>05</v>
      </c>
      <c r="D123" s="218">
        <f>'Prep Partner Performance'!G$2</f>
        <v>14943</v>
      </c>
      <c r="E123" s="217" t="str">
        <f>'Prep Partner Performance'!C$2</f>
        <v>Kisima Health Centre</v>
      </c>
      <c r="F123" s="239" t="str">
        <f>'Prep Partner Performance'!B$125</f>
        <v>Number Stopped / Discontinued PrEP this month</v>
      </c>
      <c r="G123" s="217" t="str">
        <f>'Prep Partner Performance'!C129</f>
        <v>Female Sex Workers</v>
      </c>
      <c r="H123" s="217" t="str">
        <f>'Prep Partner Performance'!D129</f>
        <v>P01-122</v>
      </c>
      <c r="I123" s="217">
        <f>'Prep Partner Performance'!E129</f>
        <v>0</v>
      </c>
      <c r="J123" s="217">
        <f>'Prep Partner Performance'!F129</f>
        <v>0</v>
      </c>
      <c r="K123" s="217">
        <f>'Prep Partner Performance'!G129</f>
        <v>0</v>
      </c>
      <c r="L123" s="217">
        <f>'Prep Partner Performance'!H129</f>
        <v>0</v>
      </c>
      <c r="M123" s="217">
        <f>'Prep Partner Performance'!I129</f>
        <v>0</v>
      </c>
      <c r="N123" s="217">
        <f>'Prep Partner Performance'!J129</f>
        <v>0</v>
      </c>
      <c r="O123" s="217">
        <f>'Prep Partner Performance'!K129</f>
        <v>0</v>
      </c>
      <c r="P123" s="217">
        <f>'Prep Partner Performance'!L129</f>
        <v>0</v>
      </c>
      <c r="Q123" s="217">
        <f>'Prep Partner Performance'!M129</f>
        <v>0</v>
      </c>
      <c r="R123" s="217">
        <f>'Prep Partner Performance'!N129</f>
        <v>0</v>
      </c>
      <c r="S123" s="217">
        <f>'Prep Partner Performance'!O129</f>
        <v>0</v>
      </c>
      <c r="T123" s="217">
        <f>'Prep Partner Performance'!P129</f>
        <v>0</v>
      </c>
      <c r="U123" s="217">
        <f>'Prep Partner Performance'!Q129</f>
        <v>0</v>
      </c>
      <c r="V123" s="217">
        <f>'Prep Partner Performance'!R129</f>
        <v>0</v>
      </c>
      <c r="W123" s="217">
        <f>'Prep Partner Performance'!S129</f>
        <v>0</v>
      </c>
      <c r="X123" s="217">
        <f>'Prep Partner Performance'!T129</f>
        <v>0</v>
      </c>
      <c r="Y123" s="217">
        <f>'Prep Partner Performance'!U129</f>
        <v>0</v>
      </c>
      <c r="Z123" s="217">
        <f>'Prep Partner Performance'!V129</f>
        <v>0</v>
      </c>
      <c r="AA123" s="217">
        <f>'Prep Partner Performance'!W129</f>
        <v>0</v>
      </c>
      <c r="AB123" s="217">
        <f>'Prep Partner Performance'!X129</f>
        <v>0</v>
      </c>
      <c r="AC123" s="217">
        <f>'Prep Partner Performance'!Y129</f>
        <v>0</v>
      </c>
      <c r="AD123" s="217">
        <f>'Prep Partner Performance'!Z129</f>
        <v>0</v>
      </c>
      <c r="AE123" s="217">
        <f>'Prep Partner Performance'!AA129</f>
        <v>0</v>
      </c>
      <c r="AF123" s="217">
        <f>'Prep Partner Performance'!AB129</f>
        <v>0</v>
      </c>
      <c r="AG123" s="217">
        <f>'Prep Partner Performance'!AC129</f>
        <v>0</v>
      </c>
      <c r="AH123" s="217">
        <f>'Prep Partner Performance'!AD129</f>
        <v>0</v>
      </c>
      <c r="AI123" s="217">
        <f>'Prep Partner Performance'!AE129</f>
        <v>0</v>
      </c>
      <c r="AJ123" s="217">
        <f>'Prep Partner Performance'!AF129</f>
        <v>0</v>
      </c>
      <c r="AK123" s="217">
        <f>'Prep Partner Performance'!AG129</f>
        <v>0</v>
      </c>
      <c r="AL123" s="217">
        <f>'Prep Partner Performance'!AH129</f>
        <v>0</v>
      </c>
      <c r="AM123" s="218">
        <f t="shared" si="3"/>
        <v>0</v>
      </c>
      <c r="AN123" s="217" t="str">
        <f>'Prep Partner Performance'!B$3</f>
        <v>PrEP Partner Performance Tool version 2.0.0</v>
      </c>
      <c r="AO123" s="239">
        <f>'Prep Partner Performance'!AJ129</f>
        <v>0</v>
      </c>
    </row>
    <row r="124" spans="1:41" x14ac:dyDescent="0.45">
      <c r="A124" s="218" t="str">
        <f t="shared" si="4"/>
        <v>202205</v>
      </c>
      <c r="B124" s="219">
        <f>'Prep Partner Performance'!AE$2</f>
        <v>2022</v>
      </c>
      <c r="C124" s="220" t="str">
        <f>'Prep Partner Performance'!Z$2</f>
        <v>05</v>
      </c>
      <c r="D124" s="218">
        <f>'Prep Partner Performance'!G$2</f>
        <v>14943</v>
      </c>
      <c r="E124" s="217" t="str">
        <f>'Prep Partner Performance'!C$2</f>
        <v>Kisima Health Centre</v>
      </c>
      <c r="F124" s="239" t="str">
        <f>'Prep Partner Performance'!B$125</f>
        <v>Number Stopped / Discontinued PrEP this month</v>
      </c>
      <c r="G124" s="217" t="str">
        <f>'Prep Partner Performance'!C130</f>
        <v>People who Inject Drugs</v>
      </c>
      <c r="H124" s="217" t="str">
        <f>'Prep Partner Performance'!D130</f>
        <v>P01-123</v>
      </c>
      <c r="I124" s="217">
        <f>'Prep Partner Performance'!E130</f>
        <v>0</v>
      </c>
      <c r="J124" s="217">
        <f>'Prep Partner Performance'!F130</f>
        <v>0</v>
      </c>
      <c r="K124" s="217">
        <f>'Prep Partner Performance'!G130</f>
        <v>0</v>
      </c>
      <c r="L124" s="217">
        <f>'Prep Partner Performance'!H130</f>
        <v>0</v>
      </c>
      <c r="M124" s="217">
        <f>'Prep Partner Performance'!I130</f>
        <v>0</v>
      </c>
      <c r="N124" s="217">
        <f>'Prep Partner Performance'!J130</f>
        <v>0</v>
      </c>
      <c r="O124" s="217">
        <f>'Prep Partner Performance'!K130</f>
        <v>0</v>
      </c>
      <c r="P124" s="217">
        <f>'Prep Partner Performance'!L130</f>
        <v>0</v>
      </c>
      <c r="Q124" s="217">
        <f>'Prep Partner Performance'!M130</f>
        <v>0</v>
      </c>
      <c r="R124" s="217">
        <f>'Prep Partner Performance'!N130</f>
        <v>0</v>
      </c>
      <c r="S124" s="217">
        <f>'Prep Partner Performance'!O130</f>
        <v>0</v>
      </c>
      <c r="T124" s="217">
        <f>'Prep Partner Performance'!P130</f>
        <v>0</v>
      </c>
      <c r="U124" s="217">
        <f>'Prep Partner Performance'!Q130</f>
        <v>0</v>
      </c>
      <c r="V124" s="217">
        <f>'Prep Partner Performance'!R130</f>
        <v>0</v>
      </c>
      <c r="W124" s="217">
        <f>'Prep Partner Performance'!S130</f>
        <v>0</v>
      </c>
      <c r="X124" s="217">
        <f>'Prep Partner Performance'!T130</f>
        <v>0</v>
      </c>
      <c r="Y124" s="217">
        <f>'Prep Partner Performance'!U130</f>
        <v>0</v>
      </c>
      <c r="Z124" s="217">
        <f>'Prep Partner Performance'!V130</f>
        <v>0</v>
      </c>
      <c r="AA124" s="217">
        <f>'Prep Partner Performance'!W130</f>
        <v>0</v>
      </c>
      <c r="AB124" s="217">
        <f>'Prep Partner Performance'!X130</f>
        <v>0</v>
      </c>
      <c r="AC124" s="217">
        <f>'Prep Partner Performance'!Y130</f>
        <v>0</v>
      </c>
      <c r="AD124" s="217">
        <f>'Prep Partner Performance'!Z130</f>
        <v>0</v>
      </c>
      <c r="AE124" s="217">
        <f>'Prep Partner Performance'!AA130</f>
        <v>0</v>
      </c>
      <c r="AF124" s="217">
        <f>'Prep Partner Performance'!AB130</f>
        <v>0</v>
      </c>
      <c r="AG124" s="217">
        <f>'Prep Partner Performance'!AC130</f>
        <v>0</v>
      </c>
      <c r="AH124" s="217">
        <f>'Prep Partner Performance'!AD130</f>
        <v>0</v>
      </c>
      <c r="AI124" s="217">
        <f>'Prep Partner Performance'!AE130</f>
        <v>0</v>
      </c>
      <c r="AJ124" s="217">
        <f>'Prep Partner Performance'!AF130</f>
        <v>0</v>
      </c>
      <c r="AK124" s="217">
        <f>'Prep Partner Performance'!AG130</f>
        <v>0</v>
      </c>
      <c r="AL124" s="217">
        <f>'Prep Partner Performance'!AH130</f>
        <v>0</v>
      </c>
      <c r="AM124" s="218">
        <f t="shared" si="3"/>
        <v>0</v>
      </c>
      <c r="AN124" s="217" t="str">
        <f>'Prep Partner Performance'!B$3</f>
        <v>PrEP Partner Performance Tool version 2.0.0</v>
      </c>
      <c r="AO124" s="239">
        <f>'Prep Partner Performance'!AJ130</f>
        <v>0</v>
      </c>
    </row>
    <row r="125" spans="1:41" x14ac:dyDescent="0.45">
      <c r="A125" s="218" t="str">
        <f t="shared" si="4"/>
        <v>202205</v>
      </c>
      <c r="B125" s="219">
        <f>'Prep Partner Performance'!AE$2</f>
        <v>2022</v>
      </c>
      <c r="C125" s="220" t="str">
        <f>'Prep Partner Performance'!Z$2</f>
        <v>05</v>
      </c>
      <c r="D125" s="218">
        <f>'Prep Partner Performance'!G$2</f>
        <v>14943</v>
      </c>
      <c r="E125" s="217" t="str">
        <f>'Prep Partner Performance'!C$2</f>
        <v>Kisima Health Centre</v>
      </c>
      <c r="F125" s="239" t="str">
        <f>'Prep Partner Performance'!B$125</f>
        <v>Number Stopped / Discontinued PrEP this month</v>
      </c>
      <c r="G125" s="217" t="str">
        <f>'Prep Partner Performance'!C131</f>
        <v>Other Women</v>
      </c>
      <c r="H125" s="217" t="str">
        <f>'Prep Partner Performance'!D131</f>
        <v>P01-124</v>
      </c>
      <c r="I125" s="217">
        <f>'Prep Partner Performance'!E131</f>
        <v>0</v>
      </c>
      <c r="J125" s="217">
        <f>'Prep Partner Performance'!F131</f>
        <v>0</v>
      </c>
      <c r="K125" s="217">
        <f>'Prep Partner Performance'!G131</f>
        <v>0</v>
      </c>
      <c r="L125" s="217">
        <f>'Prep Partner Performance'!H131</f>
        <v>0</v>
      </c>
      <c r="M125" s="217">
        <f>'Prep Partner Performance'!I131</f>
        <v>0</v>
      </c>
      <c r="N125" s="217">
        <f>'Prep Partner Performance'!J131</f>
        <v>0</v>
      </c>
      <c r="O125" s="217">
        <f>'Prep Partner Performance'!K131</f>
        <v>0</v>
      </c>
      <c r="P125" s="217">
        <f>'Prep Partner Performance'!L131</f>
        <v>0</v>
      </c>
      <c r="Q125" s="217">
        <f>'Prep Partner Performance'!M131</f>
        <v>0</v>
      </c>
      <c r="R125" s="217">
        <f>'Prep Partner Performance'!N131</f>
        <v>0</v>
      </c>
      <c r="S125" s="217">
        <f>'Prep Partner Performance'!O131</f>
        <v>0</v>
      </c>
      <c r="T125" s="217">
        <f>'Prep Partner Performance'!P131</f>
        <v>0</v>
      </c>
      <c r="U125" s="217">
        <f>'Prep Partner Performance'!Q131</f>
        <v>0</v>
      </c>
      <c r="V125" s="217">
        <f>'Prep Partner Performance'!R131</f>
        <v>0</v>
      </c>
      <c r="W125" s="217">
        <f>'Prep Partner Performance'!S131</f>
        <v>0</v>
      </c>
      <c r="X125" s="217">
        <f>'Prep Partner Performance'!T131</f>
        <v>0</v>
      </c>
      <c r="Y125" s="217">
        <f>'Prep Partner Performance'!U131</f>
        <v>0</v>
      </c>
      <c r="Z125" s="217">
        <f>'Prep Partner Performance'!V131</f>
        <v>0</v>
      </c>
      <c r="AA125" s="217">
        <f>'Prep Partner Performance'!W131</f>
        <v>0</v>
      </c>
      <c r="AB125" s="217">
        <f>'Prep Partner Performance'!X131</f>
        <v>0</v>
      </c>
      <c r="AC125" s="217">
        <f>'Prep Partner Performance'!Y131</f>
        <v>0</v>
      </c>
      <c r="AD125" s="217">
        <f>'Prep Partner Performance'!Z131</f>
        <v>0</v>
      </c>
      <c r="AE125" s="217">
        <f>'Prep Partner Performance'!AA131</f>
        <v>0</v>
      </c>
      <c r="AF125" s="217">
        <f>'Prep Partner Performance'!AB131</f>
        <v>0</v>
      </c>
      <c r="AG125" s="217">
        <f>'Prep Partner Performance'!AC131</f>
        <v>0</v>
      </c>
      <c r="AH125" s="217">
        <f>'Prep Partner Performance'!AD131</f>
        <v>0</v>
      </c>
      <c r="AI125" s="217">
        <f>'Prep Partner Performance'!AE131</f>
        <v>0</v>
      </c>
      <c r="AJ125" s="217">
        <f>'Prep Partner Performance'!AF131</f>
        <v>0</v>
      </c>
      <c r="AK125" s="217">
        <f>'Prep Partner Performance'!AG131</f>
        <v>0</v>
      </c>
      <c r="AL125" s="217">
        <f>'Prep Partner Performance'!AH131</f>
        <v>0</v>
      </c>
      <c r="AM125" s="218">
        <f t="shared" si="3"/>
        <v>0</v>
      </c>
      <c r="AN125" s="217" t="str">
        <f>'Prep Partner Performance'!B$3</f>
        <v>PrEP Partner Performance Tool version 2.0.0</v>
      </c>
      <c r="AO125" s="239">
        <f>'Prep Partner Performance'!AJ131</f>
        <v>0</v>
      </c>
    </row>
    <row r="126" spans="1:41" x14ac:dyDescent="0.45">
      <c r="A126" s="218" t="str">
        <f t="shared" si="4"/>
        <v>202205</v>
      </c>
      <c r="B126" s="219">
        <f>'Prep Partner Performance'!AE$2</f>
        <v>2022</v>
      </c>
      <c r="C126" s="220" t="str">
        <f>'Prep Partner Performance'!Z$2</f>
        <v>05</v>
      </c>
      <c r="D126" s="218">
        <f>'Prep Partner Performance'!G$2</f>
        <v>14943</v>
      </c>
      <c r="E126" s="217" t="str">
        <f>'Prep Partner Performance'!C$2</f>
        <v>Kisima Health Centre</v>
      </c>
      <c r="F126" s="239" t="str">
        <f>'Prep Partner Performance'!B$125</f>
        <v>Number Stopped / Discontinued PrEP this month</v>
      </c>
      <c r="G126" s="217" t="str">
        <f>'Prep Partner Performance'!C132</f>
        <v>Serodiscordant Couple</v>
      </c>
      <c r="H126" s="217" t="str">
        <f>'Prep Partner Performance'!D132</f>
        <v>P01-125</v>
      </c>
      <c r="I126" s="217">
        <f>'Prep Partner Performance'!E132</f>
        <v>0</v>
      </c>
      <c r="J126" s="217">
        <f>'Prep Partner Performance'!F132</f>
        <v>0</v>
      </c>
      <c r="K126" s="217">
        <f>'Prep Partner Performance'!G132</f>
        <v>0</v>
      </c>
      <c r="L126" s="217">
        <f>'Prep Partner Performance'!H132</f>
        <v>0</v>
      </c>
      <c r="M126" s="217">
        <f>'Prep Partner Performance'!I132</f>
        <v>0</v>
      </c>
      <c r="N126" s="217">
        <f>'Prep Partner Performance'!J132</f>
        <v>0</v>
      </c>
      <c r="O126" s="217">
        <f>'Prep Partner Performance'!K132</f>
        <v>0</v>
      </c>
      <c r="P126" s="217">
        <f>'Prep Partner Performance'!L132</f>
        <v>0</v>
      </c>
      <c r="Q126" s="217">
        <f>'Prep Partner Performance'!M132</f>
        <v>0</v>
      </c>
      <c r="R126" s="217">
        <f>'Prep Partner Performance'!N132</f>
        <v>0</v>
      </c>
      <c r="S126" s="217">
        <f>'Prep Partner Performance'!O132</f>
        <v>0</v>
      </c>
      <c r="T126" s="217">
        <f>'Prep Partner Performance'!P132</f>
        <v>0</v>
      </c>
      <c r="U126" s="217">
        <f>'Prep Partner Performance'!Q132</f>
        <v>0</v>
      </c>
      <c r="V126" s="217">
        <f>'Prep Partner Performance'!R132</f>
        <v>0</v>
      </c>
      <c r="W126" s="217">
        <f>'Prep Partner Performance'!S132</f>
        <v>0</v>
      </c>
      <c r="X126" s="217">
        <f>'Prep Partner Performance'!T132</f>
        <v>0</v>
      </c>
      <c r="Y126" s="217">
        <f>'Prep Partner Performance'!U132</f>
        <v>0</v>
      </c>
      <c r="Z126" s="217">
        <f>'Prep Partner Performance'!V132</f>
        <v>0</v>
      </c>
      <c r="AA126" s="217">
        <f>'Prep Partner Performance'!W132</f>
        <v>0</v>
      </c>
      <c r="AB126" s="217">
        <f>'Prep Partner Performance'!X132</f>
        <v>0</v>
      </c>
      <c r="AC126" s="217">
        <f>'Prep Partner Performance'!Y132</f>
        <v>0</v>
      </c>
      <c r="AD126" s="217">
        <f>'Prep Partner Performance'!Z132</f>
        <v>0</v>
      </c>
      <c r="AE126" s="217">
        <f>'Prep Partner Performance'!AA132</f>
        <v>0</v>
      </c>
      <c r="AF126" s="217">
        <f>'Prep Partner Performance'!AB132</f>
        <v>0</v>
      </c>
      <c r="AG126" s="217">
        <f>'Prep Partner Performance'!AC132</f>
        <v>0</v>
      </c>
      <c r="AH126" s="217">
        <f>'Prep Partner Performance'!AD132</f>
        <v>0</v>
      </c>
      <c r="AI126" s="217">
        <f>'Prep Partner Performance'!AE132</f>
        <v>0</v>
      </c>
      <c r="AJ126" s="217">
        <f>'Prep Partner Performance'!AF132</f>
        <v>0</v>
      </c>
      <c r="AK126" s="217">
        <f>'Prep Partner Performance'!AG132</f>
        <v>0</v>
      </c>
      <c r="AL126" s="217">
        <f>'Prep Partner Performance'!AH132</f>
        <v>0</v>
      </c>
      <c r="AM126" s="218">
        <f t="shared" si="3"/>
        <v>0</v>
      </c>
      <c r="AN126" s="217" t="str">
        <f>'Prep Partner Performance'!B$3</f>
        <v>PrEP Partner Performance Tool version 2.0.0</v>
      </c>
      <c r="AO126" s="239">
        <f>'Prep Partner Performance'!AJ132</f>
        <v>0</v>
      </c>
    </row>
    <row r="127" spans="1:41" s="236" customFormat="1" x14ac:dyDescent="0.45">
      <c r="A127" s="232" t="str">
        <f t="shared" si="4"/>
        <v>202205</v>
      </c>
      <c r="B127" s="233">
        <f>'Prep Partner Performance'!AE$2</f>
        <v>2022</v>
      </c>
      <c r="C127" s="234" t="str">
        <f>'Prep Partner Performance'!Z$2</f>
        <v>05</v>
      </c>
      <c r="D127" s="232">
        <f>'Prep Partner Performance'!G$2</f>
        <v>14943</v>
      </c>
      <c r="E127" s="235" t="str">
        <f>'Prep Partner Performance'!C$2</f>
        <v>Kisima Health Centre</v>
      </c>
      <c r="F127" s="240" t="str">
        <f>'Prep Partner Performance'!B$125</f>
        <v>Number Stopped / Discontinued PrEP this month</v>
      </c>
      <c r="G127" s="235" t="str">
        <f>'Prep Partner Performance'!C133</f>
        <v>Pregnant and Breast Feeding Women</v>
      </c>
      <c r="H127" s="235" t="str">
        <f>'Prep Partner Performance'!D133</f>
        <v>P01-126</v>
      </c>
      <c r="I127" s="235">
        <f>'Prep Partner Performance'!E133</f>
        <v>0</v>
      </c>
      <c r="J127" s="235">
        <f>'Prep Partner Performance'!F133</f>
        <v>0</v>
      </c>
      <c r="K127" s="235">
        <f>'Prep Partner Performance'!G133</f>
        <v>0</v>
      </c>
      <c r="L127" s="235">
        <f>'Prep Partner Performance'!H133</f>
        <v>0</v>
      </c>
      <c r="M127" s="235">
        <f>'Prep Partner Performance'!I133</f>
        <v>0</v>
      </c>
      <c r="N127" s="235">
        <f>'Prep Partner Performance'!J133</f>
        <v>0</v>
      </c>
      <c r="O127" s="235">
        <f>'Prep Partner Performance'!K133</f>
        <v>0</v>
      </c>
      <c r="P127" s="235">
        <f>'Prep Partner Performance'!L133</f>
        <v>0</v>
      </c>
      <c r="Q127" s="235">
        <f>'Prep Partner Performance'!M133</f>
        <v>0</v>
      </c>
      <c r="R127" s="235">
        <f>'Prep Partner Performance'!N133</f>
        <v>0</v>
      </c>
      <c r="S127" s="235">
        <f>'Prep Partner Performance'!O133</f>
        <v>0</v>
      </c>
      <c r="T127" s="235">
        <f>'Prep Partner Performance'!P133</f>
        <v>0</v>
      </c>
      <c r="U127" s="235">
        <f>'Prep Partner Performance'!Q133</f>
        <v>0</v>
      </c>
      <c r="V127" s="235">
        <f>'Prep Partner Performance'!R133</f>
        <v>0</v>
      </c>
      <c r="W127" s="235">
        <f>'Prep Partner Performance'!S133</f>
        <v>0</v>
      </c>
      <c r="X127" s="235">
        <f>'Prep Partner Performance'!T133</f>
        <v>0</v>
      </c>
      <c r="Y127" s="235">
        <f>'Prep Partner Performance'!U133</f>
        <v>0</v>
      </c>
      <c r="Z127" s="235">
        <f>'Prep Partner Performance'!V133</f>
        <v>0</v>
      </c>
      <c r="AA127" s="235">
        <f>'Prep Partner Performance'!W133</f>
        <v>0</v>
      </c>
      <c r="AB127" s="235">
        <f>'Prep Partner Performance'!X133</f>
        <v>0</v>
      </c>
      <c r="AC127" s="235">
        <f>'Prep Partner Performance'!Y133</f>
        <v>0</v>
      </c>
      <c r="AD127" s="235">
        <f>'Prep Partner Performance'!Z133</f>
        <v>0</v>
      </c>
      <c r="AE127" s="235">
        <f>'Prep Partner Performance'!AA133</f>
        <v>0</v>
      </c>
      <c r="AF127" s="235">
        <f>'Prep Partner Performance'!AB133</f>
        <v>0</v>
      </c>
      <c r="AG127" s="235">
        <f>'Prep Partner Performance'!AC133</f>
        <v>0</v>
      </c>
      <c r="AH127" s="235">
        <f>'Prep Partner Performance'!AD133</f>
        <v>0</v>
      </c>
      <c r="AI127" s="235">
        <f>'Prep Partner Performance'!AE133</f>
        <v>0</v>
      </c>
      <c r="AJ127" s="235">
        <f>'Prep Partner Performance'!AF133</f>
        <v>0</v>
      </c>
      <c r="AK127" s="235">
        <f>'Prep Partner Performance'!AG133</f>
        <v>0</v>
      </c>
      <c r="AL127" s="235">
        <f>'Prep Partner Performance'!AH133</f>
        <v>0</v>
      </c>
      <c r="AM127" s="232">
        <f t="shared" si="3"/>
        <v>0</v>
      </c>
      <c r="AN127" s="235" t="str">
        <f>'Prep Partner Performance'!B$3</f>
        <v>PrEP Partner Performance Tool version 2.0.0</v>
      </c>
      <c r="AO127" s="240">
        <f>'Prep Partner Performance'!AJ133</f>
        <v>0</v>
      </c>
    </row>
    <row r="128" spans="1:41" s="237" customFormat="1" x14ac:dyDescent="0.45">
      <c r="A128" s="221" t="str">
        <f t="shared" si="4"/>
        <v>202205</v>
      </c>
      <c r="B128" s="222">
        <f>'Prep Partner Performance'!AE$2</f>
        <v>2022</v>
      </c>
      <c r="C128" s="223" t="str">
        <f>'Prep Partner Performance'!Z$2</f>
        <v>05</v>
      </c>
      <c r="D128" s="221">
        <f>'Prep Partner Performance'!G$2</f>
        <v>14943</v>
      </c>
      <c r="E128" s="224" t="str">
        <f>'Prep Partner Performance'!C$2</f>
        <v>Kisima Health Centre</v>
      </c>
      <c r="F128" s="241" t="str">
        <f>'Prep Partner Performance'!B135</f>
        <v>Sero- Serodiscordant Couples trying to conceive</v>
      </c>
      <c r="G128" s="224" t="str">
        <f>'Prep Partner Performance'!C135</f>
        <v>Serodiscordant Couple</v>
      </c>
      <c r="H128" s="224" t="str">
        <f>'Prep Partner Performance'!D135</f>
        <v>P01-127</v>
      </c>
      <c r="I128" s="224">
        <f>'Prep Partner Performance'!E135</f>
        <v>0</v>
      </c>
      <c r="J128" s="224">
        <f>'Prep Partner Performance'!F135</f>
        <v>0</v>
      </c>
      <c r="K128" s="224">
        <f>'Prep Partner Performance'!G135</f>
        <v>0</v>
      </c>
      <c r="L128" s="224">
        <f>'Prep Partner Performance'!H135</f>
        <v>0</v>
      </c>
      <c r="M128" s="224">
        <f>'Prep Partner Performance'!I135</f>
        <v>0</v>
      </c>
      <c r="N128" s="224">
        <f>'Prep Partner Performance'!J135</f>
        <v>0</v>
      </c>
      <c r="O128" s="224">
        <f>'Prep Partner Performance'!K135</f>
        <v>0</v>
      </c>
      <c r="P128" s="224">
        <f>'Prep Partner Performance'!L135</f>
        <v>0</v>
      </c>
      <c r="Q128" s="224">
        <f>'Prep Partner Performance'!M135</f>
        <v>0</v>
      </c>
      <c r="R128" s="224">
        <f>'Prep Partner Performance'!N135</f>
        <v>0</v>
      </c>
      <c r="S128" s="224">
        <f>'Prep Partner Performance'!O135</f>
        <v>0</v>
      </c>
      <c r="T128" s="224">
        <f>'Prep Partner Performance'!P135</f>
        <v>0</v>
      </c>
      <c r="U128" s="224">
        <f>'Prep Partner Performance'!Q135</f>
        <v>0</v>
      </c>
      <c r="V128" s="224">
        <f>'Prep Partner Performance'!R135</f>
        <v>0</v>
      </c>
      <c r="W128" s="224">
        <f>'Prep Partner Performance'!S135</f>
        <v>0</v>
      </c>
      <c r="X128" s="224">
        <f>'Prep Partner Performance'!T135</f>
        <v>0</v>
      </c>
      <c r="Y128" s="224">
        <f>'Prep Partner Performance'!U135</f>
        <v>0</v>
      </c>
      <c r="Z128" s="224">
        <f>'Prep Partner Performance'!V135</f>
        <v>0</v>
      </c>
      <c r="AA128" s="224">
        <f>'Prep Partner Performance'!W135</f>
        <v>0</v>
      </c>
      <c r="AB128" s="224">
        <f>'Prep Partner Performance'!X135</f>
        <v>0</v>
      </c>
      <c r="AC128" s="224">
        <f>'Prep Partner Performance'!Y135</f>
        <v>0</v>
      </c>
      <c r="AD128" s="224">
        <f>'Prep Partner Performance'!Z135</f>
        <v>0</v>
      </c>
      <c r="AE128" s="224">
        <f>'Prep Partner Performance'!AA135</f>
        <v>0</v>
      </c>
      <c r="AF128" s="224">
        <f>'Prep Partner Performance'!AB135</f>
        <v>0</v>
      </c>
      <c r="AG128" s="224">
        <f>'Prep Partner Performance'!AC135</f>
        <v>0</v>
      </c>
      <c r="AH128" s="224">
        <f>'Prep Partner Performance'!AD135</f>
        <v>0</v>
      </c>
      <c r="AI128" s="224">
        <f>'Prep Partner Performance'!AE135</f>
        <v>0</v>
      </c>
      <c r="AJ128" s="224">
        <f>'Prep Partner Performance'!AF135</f>
        <v>0</v>
      </c>
      <c r="AK128" s="224">
        <f>'Prep Partner Performance'!AG135</f>
        <v>0</v>
      </c>
      <c r="AL128" s="224">
        <f>'Prep Partner Performance'!AH135</f>
        <v>0</v>
      </c>
      <c r="AM128" s="221">
        <f t="shared" si="3"/>
        <v>0</v>
      </c>
      <c r="AN128" s="224" t="str">
        <f>'Prep Partner Performance'!B$3</f>
        <v>PrEP Partner Performance Tool version 2.0.0</v>
      </c>
      <c r="AO128" s="241">
        <f>'Prep Partner Performance'!AJ135</f>
        <v>0</v>
      </c>
    </row>
    <row r="129" spans="1:41" x14ac:dyDescent="0.45">
      <c r="A129" s="218" t="str">
        <f t="shared" si="4"/>
        <v>202205</v>
      </c>
      <c r="B129" s="219">
        <f>'Prep Partner Performance'!AE$2</f>
        <v>2022</v>
      </c>
      <c r="C129" s="220" t="str">
        <f>'Prep Partner Performance'!Z$2</f>
        <v>05</v>
      </c>
      <c r="D129" s="218">
        <f>'Prep Partner Performance'!G$2</f>
        <v>14943</v>
      </c>
      <c r="E129" s="217" t="str">
        <f>'Prep Partner Performance'!C$2</f>
        <v>Kisima Health Centre</v>
      </c>
      <c r="F129" s="239" t="str">
        <f>'Prep Partner Performance'!B136</f>
        <v>Partner+ve(not on art, art_last 6mnt, Poor Viral suppression)</v>
      </c>
      <c r="G129" s="217" t="str">
        <f>'Prep Partner Performance'!C136</f>
        <v>Serodiscordant Couple</v>
      </c>
      <c r="H129" s="217" t="str">
        <f>'Prep Partner Performance'!D136</f>
        <v>P01-128</v>
      </c>
      <c r="I129" s="225">
        <f>'Prep Partner Performance'!E136</f>
        <v>0</v>
      </c>
      <c r="J129" s="225">
        <f>'Prep Partner Performance'!F136</f>
        <v>0</v>
      </c>
      <c r="K129" s="225">
        <f>'Prep Partner Performance'!G136</f>
        <v>0</v>
      </c>
      <c r="L129" s="225">
        <f>'Prep Partner Performance'!H136</f>
        <v>0</v>
      </c>
      <c r="M129" s="225">
        <f>'Prep Partner Performance'!I136</f>
        <v>0</v>
      </c>
      <c r="N129" s="225">
        <f>'Prep Partner Performance'!J136</f>
        <v>0</v>
      </c>
      <c r="O129" s="225">
        <f>'Prep Partner Performance'!K136</f>
        <v>0</v>
      </c>
      <c r="P129" s="225">
        <f>'Prep Partner Performance'!L136</f>
        <v>0</v>
      </c>
      <c r="Q129" s="225">
        <f>'Prep Partner Performance'!M136</f>
        <v>0</v>
      </c>
      <c r="R129" s="225">
        <f>'Prep Partner Performance'!N136</f>
        <v>0</v>
      </c>
      <c r="S129" s="225">
        <f>'Prep Partner Performance'!O136</f>
        <v>0</v>
      </c>
      <c r="T129" s="225">
        <f>'Prep Partner Performance'!P136</f>
        <v>0</v>
      </c>
      <c r="U129" s="225">
        <f>'Prep Partner Performance'!Q136</f>
        <v>0</v>
      </c>
      <c r="V129" s="225">
        <f>'Prep Partner Performance'!R136</f>
        <v>0</v>
      </c>
      <c r="W129" s="225">
        <f>'Prep Partner Performance'!S136</f>
        <v>0</v>
      </c>
      <c r="X129" s="225">
        <f>'Prep Partner Performance'!T136</f>
        <v>0</v>
      </c>
      <c r="Y129" s="225">
        <f>'Prep Partner Performance'!U136</f>
        <v>0</v>
      </c>
      <c r="Z129" s="225">
        <f>'Prep Partner Performance'!V136</f>
        <v>0</v>
      </c>
      <c r="AA129" s="225">
        <f>'Prep Partner Performance'!W136</f>
        <v>0</v>
      </c>
      <c r="AB129" s="225">
        <f>'Prep Partner Performance'!X136</f>
        <v>0</v>
      </c>
      <c r="AC129" s="225">
        <f>'Prep Partner Performance'!Y136</f>
        <v>0</v>
      </c>
      <c r="AD129" s="225">
        <f>'Prep Partner Performance'!Z136</f>
        <v>0</v>
      </c>
      <c r="AE129" s="225">
        <f>'Prep Partner Performance'!AA136</f>
        <v>0</v>
      </c>
      <c r="AF129" s="225">
        <f>'Prep Partner Performance'!AB136</f>
        <v>0</v>
      </c>
      <c r="AG129" s="225">
        <f>'Prep Partner Performance'!AC136</f>
        <v>0</v>
      </c>
      <c r="AH129" s="225">
        <f>'Prep Partner Performance'!AD136</f>
        <v>0</v>
      </c>
      <c r="AI129" s="225">
        <f>'Prep Partner Performance'!AE136</f>
        <v>0</v>
      </c>
      <c r="AJ129" s="225">
        <f>'Prep Partner Performance'!AF136</f>
        <v>0</v>
      </c>
      <c r="AK129" s="225">
        <f>'Prep Partner Performance'!AG136</f>
        <v>0</v>
      </c>
      <c r="AL129" s="225">
        <f>'Prep Partner Performance'!AH136</f>
        <v>0</v>
      </c>
      <c r="AM129" s="218">
        <f t="shared" si="3"/>
        <v>0</v>
      </c>
      <c r="AN129" s="217" t="str">
        <f>'Prep Partner Performance'!B$3</f>
        <v>PrEP Partner Performance Tool version 2.0.0</v>
      </c>
      <c r="AO129" s="239">
        <f>'Prep Partner Performance'!AJ136</f>
        <v>0</v>
      </c>
    </row>
    <row r="130" spans="1:41" x14ac:dyDescent="0.45">
      <c r="A130" s="218" t="str">
        <f t="shared" si="4"/>
        <v>202205</v>
      </c>
      <c r="B130" s="219">
        <f>'Prep Partner Performance'!AE$2</f>
        <v>2022</v>
      </c>
      <c r="C130" s="220" t="str">
        <f>'Prep Partner Performance'!Z$2</f>
        <v>05</v>
      </c>
      <c r="D130" s="218">
        <f>'Prep Partner Performance'!G$2</f>
        <v>14943</v>
      </c>
      <c r="E130" s="217" t="str">
        <f>'Prep Partner Performance'!C$2</f>
        <v>Kisima Health Centre</v>
      </c>
      <c r="F130" s="239" t="str">
        <f>'Prep Partner Performance'!B$136</f>
        <v>Partner+ve(not on art, art_last 6mnt, Poor Viral suppression)</v>
      </c>
      <c r="G130" s="217" t="str">
        <f>'Prep Partner Performance'!C137</f>
        <v>Pregnant and Breast Feeding Women</v>
      </c>
      <c r="H130" s="217" t="str">
        <f>'Prep Partner Performance'!D137</f>
        <v>P01-129</v>
      </c>
      <c r="I130" s="225">
        <f>'Prep Partner Performance'!E137</f>
        <v>0</v>
      </c>
      <c r="J130" s="225">
        <f>'Prep Partner Performance'!F137</f>
        <v>0</v>
      </c>
      <c r="K130" s="225">
        <f>'Prep Partner Performance'!G137</f>
        <v>0</v>
      </c>
      <c r="L130" s="225">
        <f>'Prep Partner Performance'!H137</f>
        <v>0</v>
      </c>
      <c r="M130" s="225">
        <f>'Prep Partner Performance'!I137</f>
        <v>0</v>
      </c>
      <c r="N130" s="225">
        <f>'Prep Partner Performance'!J137</f>
        <v>0</v>
      </c>
      <c r="O130" s="225">
        <f>'Prep Partner Performance'!K137</f>
        <v>0</v>
      </c>
      <c r="P130" s="225">
        <f>'Prep Partner Performance'!L137</f>
        <v>0</v>
      </c>
      <c r="Q130" s="225">
        <f>'Prep Partner Performance'!M137</f>
        <v>0</v>
      </c>
      <c r="R130" s="225">
        <f>'Prep Partner Performance'!N137</f>
        <v>0</v>
      </c>
      <c r="S130" s="225">
        <f>'Prep Partner Performance'!O137</f>
        <v>0</v>
      </c>
      <c r="T130" s="225">
        <f>'Prep Partner Performance'!P137</f>
        <v>0</v>
      </c>
      <c r="U130" s="225">
        <f>'Prep Partner Performance'!Q137</f>
        <v>0</v>
      </c>
      <c r="V130" s="225">
        <f>'Prep Partner Performance'!R137</f>
        <v>0</v>
      </c>
      <c r="W130" s="225">
        <f>'Prep Partner Performance'!S137</f>
        <v>0</v>
      </c>
      <c r="X130" s="225">
        <f>'Prep Partner Performance'!T137</f>
        <v>0</v>
      </c>
      <c r="Y130" s="225">
        <f>'Prep Partner Performance'!U137</f>
        <v>0</v>
      </c>
      <c r="Z130" s="225">
        <f>'Prep Partner Performance'!V137</f>
        <v>0</v>
      </c>
      <c r="AA130" s="225">
        <f>'Prep Partner Performance'!W137</f>
        <v>0</v>
      </c>
      <c r="AB130" s="225">
        <f>'Prep Partner Performance'!X137</f>
        <v>0</v>
      </c>
      <c r="AC130" s="225">
        <f>'Prep Partner Performance'!Y137</f>
        <v>0</v>
      </c>
      <c r="AD130" s="225">
        <f>'Prep Partner Performance'!Z137</f>
        <v>0</v>
      </c>
      <c r="AE130" s="225">
        <f>'Prep Partner Performance'!AA137</f>
        <v>0</v>
      </c>
      <c r="AF130" s="225">
        <f>'Prep Partner Performance'!AB137</f>
        <v>0</v>
      </c>
      <c r="AG130" s="225">
        <f>'Prep Partner Performance'!AC137</f>
        <v>0</v>
      </c>
      <c r="AH130" s="225">
        <f>'Prep Partner Performance'!AD137</f>
        <v>0</v>
      </c>
      <c r="AI130" s="225">
        <f>'Prep Partner Performance'!AE137</f>
        <v>0</v>
      </c>
      <c r="AJ130" s="225">
        <f>'Prep Partner Performance'!AF137</f>
        <v>0</v>
      </c>
      <c r="AK130" s="225">
        <f>'Prep Partner Performance'!AG137</f>
        <v>0</v>
      </c>
      <c r="AL130" s="225">
        <f>'Prep Partner Performance'!AH137</f>
        <v>0</v>
      </c>
      <c r="AM130" s="218">
        <f t="shared" si="3"/>
        <v>0</v>
      </c>
      <c r="AN130" s="217" t="str">
        <f>'Prep Partner Performance'!B$3</f>
        <v>PrEP Partner Performance Tool version 2.0.0</v>
      </c>
      <c r="AO130" s="239">
        <f>'Prep Partner Performance'!AJ137</f>
        <v>0</v>
      </c>
    </row>
    <row r="131" spans="1:41" x14ac:dyDescent="0.45">
      <c r="A131" s="218" t="str">
        <f t="shared" si="4"/>
        <v>202205</v>
      </c>
      <c r="B131" s="219">
        <f>'Prep Partner Performance'!AE$2</f>
        <v>2022</v>
      </c>
      <c r="C131" s="220" t="str">
        <f>'Prep Partner Performance'!Z$2</f>
        <v>05</v>
      </c>
      <c r="D131" s="218">
        <f>'Prep Partner Performance'!G$2</f>
        <v>14943</v>
      </c>
      <c r="E131" s="217" t="str">
        <f>'Prep Partner Performance'!C$2</f>
        <v>Kisima Health Centre</v>
      </c>
      <c r="F131" s="239" t="str">
        <f>'Prep Partner Performance'!B138</f>
        <v>Sex partner(s) high risk;  HIV status is unknown, partner  multiple sex partners</v>
      </c>
      <c r="G131" s="217" t="str">
        <f>'Prep Partner Performance'!C138</f>
        <v>Transgender</v>
      </c>
      <c r="H131" s="217" t="str">
        <f>'Prep Partner Performance'!D138</f>
        <v>P01-130</v>
      </c>
      <c r="I131" s="225">
        <f>'Prep Partner Performance'!E138</f>
        <v>0</v>
      </c>
      <c r="J131" s="225">
        <f>'Prep Partner Performance'!F138</f>
        <v>0</v>
      </c>
      <c r="K131" s="225">
        <f>'Prep Partner Performance'!G138</f>
        <v>0</v>
      </c>
      <c r="L131" s="225">
        <f>'Prep Partner Performance'!H138</f>
        <v>0</v>
      </c>
      <c r="M131" s="225">
        <f>'Prep Partner Performance'!I138</f>
        <v>0</v>
      </c>
      <c r="N131" s="225">
        <f>'Prep Partner Performance'!J138</f>
        <v>0</v>
      </c>
      <c r="O131" s="225">
        <f>'Prep Partner Performance'!K138</f>
        <v>0</v>
      </c>
      <c r="P131" s="225">
        <f>'Prep Partner Performance'!L138</f>
        <v>0</v>
      </c>
      <c r="Q131" s="225">
        <f>'Prep Partner Performance'!M138</f>
        <v>0</v>
      </c>
      <c r="R131" s="225">
        <f>'Prep Partner Performance'!N138</f>
        <v>0</v>
      </c>
      <c r="S131" s="225">
        <f>'Prep Partner Performance'!O138</f>
        <v>0</v>
      </c>
      <c r="T131" s="225">
        <f>'Prep Partner Performance'!P138</f>
        <v>0</v>
      </c>
      <c r="U131" s="225">
        <f>'Prep Partner Performance'!Q138</f>
        <v>0</v>
      </c>
      <c r="V131" s="225">
        <f>'Prep Partner Performance'!R138</f>
        <v>0</v>
      </c>
      <c r="W131" s="225">
        <f>'Prep Partner Performance'!S138</f>
        <v>0</v>
      </c>
      <c r="X131" s="225">
        <f>'Prep Partner Performance'!T138</f>
        <v>0</v>
      </c>
      <c r="Y131" s="225">
        <f>'Prep Partner Performance'!U138</f>
        <v>0</v>
      </c>
      <c r="Z131" s="225">
        <f>'Prep Partner Performance'!V138</f>
        <v>0</v>
      </c>
      <c r="AA131" s="225">
        <f>'Prep Partner Performance'!W138</f>
        <v>0</v>
      </c>
      <c r="AB131" s="225">
        <f>'Prep Partner Performance'!X138</f>
        <v>0</v>
      </c>
      <c r="AC131" s="225">
        <f>'Prep Partner Performance'!Y138</f>
        <v>0</v>
      </c>
      <c r="AD131" s="225">
        <f>'Prep Partner Performance'!Z138</f>
        <v>0</v>
      </c>
      <c r="AE131" s="225">
        <f>'Prep Partner Performance'!AA138</f>
        <v>0</v>
      </c>
      <c r="AF131" s="225">
        <f>'Prep Partner Performance'!AB138</f>
        <v>0</v>
      </c>
      <c r="AG131" s="225">
        <f>'Prep Partner Performance'!AC138</f>
        <v>0</v>
      </c>
      <c r="AH131" s="225">
        <f>'Prep Partner Performance'!AD138</f>
        <v>0</v>
      </c>
      <c r="AI131" s="225">
        <f>'Prep Partner Performance'!AE138</f>
        <v>0</v>
      </c>
      <c r="AJ131" s="225">
        <f>'Prep Partner Performance'!AF138</f>
        <v>0</v>
      </c>
      <c r="AK131" s="225">
        <f>'Prep Partner Performance'!AG138</f>
        <v>0</v>
      </c>
      <c r="AL131" s="225">
        <f>'Prep Partner Performance'!AH138</f>
        <v>0</v>
      </c>
      <c r="AM131" s="218">
        <f t="shared" ref="AM131:AM194" si="5">SUM(I131:AL131)</f>
        <v>0</v>
      </c>
      <c r="AN131" s="217" t="str">
        <f>'Prep Partner Performance'!B$3</f>
        <v>PrEP Partner Performance Tool version 2.0.0</v>
      </c>
      <c r="AO131" s="239">
        <f>'Prep Partner Performance'!AJ138</f>
        <v>0</v>
      </c>
    </row>
    <row r="132" spans="1:41" x14ac:dyDescent="0.45">
      <c r="A132" s="218" t="str">
        <f t="shared" si="4"/>
        <v>202205</v>
      </c>
      <c r="B132" s="219">
        <f>'Prep Partner Performance'!AE$2</f>
        <v>2022</v>
      </c>
      <c r="C132" s="220" t="str">
        <f>'Prep Partner Performance'!Z$2</f>
        <v>05</v>
      </c>
      <c r="D132" s="218">
        <f>'Prep Partner Performance'!G$2</f>
        <v>14943</v>
      </c>
      <c r="E132" s="217" t="str">
        <f>'Prep Partner Performance'!C$2</f>
        <v>Kisima Health Centre</v>
      </c>
      <c r="F132" s="239" t="str">
        <f>'Prep Partner Performance'!B$138</f>
        <v>Sex partner(s) high risk;  HIV status is unknown, partner  multiple sex partners</v>
      </c>
      <c r="G132" s="217" t="str">
        <f>'Prep Partner Performance'!C139</f>
        <v>Adolescent Girls and Young Women</v>
      </c>
      <c r="H132" s="217" t="str">
        <f>'Prep Partner Performance'!D139</f>
        <v>P01-131</v>
      </c>
      <c r="I132" s="225">
        <f>'Prep Partner Performance'!E139</f>
        <v>0</v>
      </c>
      <c r="J132" s="225">
        <f>'Prep Partner Performance'!F139</f>
        <v>0</v>
      </c>
      <c r="K132" s="225">
        <f>'Prep Partner Performance'!G139</f>
        <v>0</v>
      </c>
      <c r="L132" s="225">
        <f>'Prep Partner Performance'!H139</f>
        <v>0</v>
      </c>
      <c r="M132" s="225">
        <f>'Prep Partner Performance'!I139</f>
        <v>0</v>
      </c>
      <c r="N132" s="225">
        <f>'Prep Partner Performance'!J139</f>
        <v>0</v>
      </c>
      <c r="O132" s="225">
        <f>'Prep Partner Performance'!K139</f>
        <v>0</v>
      </c>
      <c r="P132" s="225">
        <f>'Prep Partner Performance'!L139</f>
        <v>0</v>
      </c>
      <c r="Q132" s="225">
        <f>'Prep Partner Performance'!M139</f>
        <v>0</v>
      </c>
      <c r="R132" s="225">
        <f>'Prep Partner Performance'!N139</f>
        <v>0</v>
      </c>
      <c r="S132" s="225">
        <f>'Prep Partner Performance'!O139</f>
        <v>0</v>
      </c>
      <c r="T132" s="225">
        <f>'Prep Partner Performance'!P139</f>
        <v>0</v>
      </c>
      <c r="U132" s="225">
        <f>'Prep Partner Performance'!Q139</f>
        <v>0</v>
      </c>
      <c r="V132" s="225">
        <f>'Prep Partner Performance'!R139</f>
        <v>0</v>
      </c>
      <c r="W132" s="225">
        <f>'Prep Partner Performance'!S139</f>
        <v>0</v>
      </c>
      <c r="X132" s="225">
        <f>'Prep Partner Performance'!T139</f>
        <v>0</v>
      </c>
      <c r="Y132" s="225">
        <f>'Prep Partner Performance'!U139</f>
        <v>0</v>
      </c>
      <c r="Z132" s="225">
        <f>'Prep Partner Performance'!V139</f>
        <v>0</v>
      </c>
      <c r="AA132" s="225">
        <f>'Prep Partner Performance'!W139</f>
        <v>0</v>
      </c>
      <c r="AB132" s="225">
        <f>'Prep Partner Performance'!X139</f>
        <v>0</v>
      </c>
      <c r="AC132" s="225">
        <f>'Prep Partner Performance'!Y139</f>
        <v>0</v>
      </c>
      <c r="AD132" s="225">
        <f>'Prep Partner Performance'!Z139</f>
        <v>0</v>
      </c>
      <c r="AE132" s="225">
        <f>'Prep Partner Performance'!AA139</f>
        <v>0</v>
      </c>
      <c r="AF132" s="225">
        <f>'Prep Partner Performance'!AB139</f>
        <v>0</v>
      </c>
      <c r="AG132" s="225">
        <f>'Prep Partner Performance'!AC139</f>
        <v>0</v>
      </c>
      <c r="AH132" s="225">
        <f>'Prep Partner Performance'!AD139</f>
        <v>0</v>
      </c>
      <c r="AI132" s="225">
        <f>'Prep Partner Performance'!AE139</f>
        <v>0</v>
      </c>
      <c r="AJ132" s="225">
        <f>'Prep Partner Performance'!AF139</f>
        <v>0</v>
      </c>
      <c r="AK132" s="225">
        <f>'Prep Partner Performance'!AG139</f>
        <v>0</v>
      </c>
      <c r="AL132" s="225">
        <f>'Prep Partner Performance'!AH139</f>
        <v>0</v>
      </c>
      <c r="AM132" s="218">
        <f t="shared" si="5"/>
        <v>0</v>
      </c>
      <c r="AN132" s="217" t="str">
        <f>'Prep Partner Performance'!B$3</f>
        <v>PrEP Partner Performance Tool version 2.0.0</v>
      </c>
      <c r="AO132" s="239">
        <f>'Prep Partner Performance'!AJ139</f>
        <v>0</v>
      </c>
    </row>
    <row r="133" spans="1:41" x14ac:dyDescent="0.45">
      <c r="A133" s="218" t="str">
        <f t="shared" si="4"/>
        <v>202205</v>
      </c>
      <c r="B133" s="219">
        <f>'Prep Partner Performance'!AE$2</f>
        <v>2022</v>
      </c>
      <c r="C133" s="220" t="str">
        <f>'Prep Partner Performance'!Z$2</f>
        <v>05</v>
      </c>
      <c r="D133" s="218">
        <f>'Prep Partner Performance'!G$2</f>
        <v>14943</v>
      </c>
      <c r="E133" s="217" t="str">
        <f>'Prep Partner Performance'!C$2</f>
        <v>Kisima Health Centre</v>
      </c>
      <c r="F133" s="239" t="str">
        <f>'Prep Partner Performance'!B$138</f>
        <v>Sex partner(s) high risk;  HIV status is unknown, partner  multiple sex partners</v>
      </c>
      <c r="G133" s="217" t="str">
        <f>'Prep Partner Performance'!C140</f>
        <v>Men who have Sex With Men</v>
      </c>
      <c r="H133" s="217" t="str">
        <f>'Prep Partner Performance'!D140</f>
        <v>P01-132</v>
      </c>
      <c r="I133" s="225">
        <f>'Prep Partner Performance'!E140</f>
        <v>0</v>
      </c>
      <c r="J133" s="225">
        <f>'Prep Partner Performance'!F140</f>
        <v>0</v>
      </c>
      <c r="K133" s="225">
        <f>'Prep Partner Performance'!G140</f>
        <v>0</v>
      </c>
      <c r="L133" s="225">
        <f>'Prep Partner Performance'!H140</f>
        <v>0</v>
      </c>
      <c r="M133" s="225">
        <f>'Prep Partner Performance'!I140</f>
        <v>0</v>
      </c>
      <c r="N133" s="225">
        <f>'Prep Partner Performance'!J140</f>
        <v>0</v>
      </c>
      <c r="O133" s="225">
        <f>'Prep Partner Performance'!K140</f>
        <v>0</v>
      </c>
      <c r="P133" s="225">
        <f>'Prep Partner Performance'!L140</f>
        <v>0</v>
      </c>
      <c r="Q133" s="225">
        <f>'Prep Partner Performance'!M140</f>
        <v>0</v>
      </c>
      <c r="R133" s="225">
        <f>'Prep Partner Performance'!N140</f>
        <v>0</v>
      </c>
      <c r="S133" s="225">
        <f>'Prep Partner Performance'!O140</f>
        <v>0</v>
      </c>
      <c r="T133" s="225">
        <f>'Prep Partner Performance'!P140</f>
        <v>0</v>
      </c>
      <c r="U133" s="225">
        <f>'Prep Partner Performance'!Q140</f>
        <v>0</v>
      </c>
      <c r="V133" s="225">
        <f>'Prep Partner Performance'!R140</f>
        <v>0</v>
      </c>
      <c r="W133" s="225">
        <f>'Prep Partner Performance'!S140</f>
        <v>0</v>
      </c>
      <c r="X133" s="225">
        <f>'Prep Partner Performance'!T140</f>
        <v>0</v>
      </c>
      <c r="Y133" s="225">
        <f>'Prep Partner Performance'!U140</f>
        <v>0</v>
      </c>
      <c r="Z133" s="225">
        <f>'Prep Partner Performance'!V140</f>
        <v>0</v>
      </c>
      <c r="AA133" s="225">
        <f>'Prep Partner Performance'!W140</f>
        <v>0</v>
      </c>
      <c r="AB133" s="225">
        <f>'Prep Partner Performance'!X140</f>
        <v>0</v>
      </c>
      <c r="AC133" s="225">
        <f>'Prep Partner Performance'!Y140</f>
        <v>0</v>
      </c>
      <c r="AD133" s="225">
        <f>'Prep Partner Performance'!Z140</f>
        <v>0</v>
      </c>
      <c r="AE133" s="225">
        <f>'Prep Partner Performance'!AA140</f>
        <v>0</v>
      </c>
      <c r="AF133" s="225">
        <f>'Prep Partner Performance'!AB140</f>
        <v>0</v>
      </c>
      <c r="AG133" s="225">
        <f>'Prep Partner Performance'!AC140</f>
        <v>0</v>
      </c>
      <c r="AH133" s="225">
        <f>'Prep Partner Performance'!AD140</f>
        <v>0</v>
      </c>
      <c r="AI133" s="225">
        <f>'Prep Partner Performance'!AE140</f>
        <v>0</v>
      </c>
      <c r="AJ133" s="225">
        <f>'Prep Partner Performance'!AF140</f>
        <v>0</v>
      </c>
      <c r="AK133" s="225">
        <f>'Prep Partner Performance'!AG140</f>
        <v>0</v>
      </c>
      <c r="AL133" s="225">
        <f>'Prep Partner Performance'!AH140</f>
        <v>0</v>
      </c>
      <c r="AM133" s="218">
        <f t="shared" si="5"/>
        <v>0</v>
      </c>
      <c r="AN133" s="217" t="str">
        <f>'Prep Partner Performance'!B$3</f>
        <v>PrEP Partner Performance Tool version 2.0.0</v>
      </c>
      <c r="AO133" s="239">
        <f>'Prep Partner Performance'!AJ140</f>
        <v>0</v>
      </c>
    </row>
    <row r="134" spans="1:41" x14ac:dyDescent="0.45">
      <c r="A134" s="218" t="str">
        <f t="shared" si="4"/>
        <v>202205</v>
      </c>
      <c r="B134" s="219">
        <f>'Prep Partner Performance'!AE$2</f>
        <v>2022</v>
      </c>
      <c r="C134" s="220" t="str">
        <f>'Prep Partner Performance'!Z$2</f>
        <v>05</v>
      </c>
      <c r="D134" s="218">
        <f>'Prep Partner Performance'!G$2</f>
        <v>14943</v>
      </c>
      <c r="E134" s="217" t="str">
        <f>'Prep Partner Performance'!C$2</f>
        <v>Kisima Health Centre</v>
      </c>
      <c r="F134" s="239" t="str">
        <f>'Prep Partner Performance'!B$138</f>
        <v>Sex partner(s) high risk;  HIV status is unknown, partner  multiple sex partners</v>
      </c>
      <c r="G134" s="217" t="str">
        <f>'Prep Partner Performance'!C141</f>
        <v>Men at high risk</v>
      </c>
      <c r="H134" s="217" t="str">
        <f>'Prep Partner Performance'!D141</f>
        <v>P01-133</v>
      </c>
      <c r="I134" s="225">
        <f>'Prep Partner Performance'!E141</f>
        <v>0</v>
      </c>
      <c r="J134" s="225">
        <f>'Prep Partner Performance'!F141</f>
        <v>0</v>
      </c>
      <c r="K134" s="225">
        <f>'Prep Partner Performance'!G141</f>
        <v>0</v>
      </c>
      <c r="L134" s="225">
        <f>'Prep Partner Performance'!H141</f>
        <v>0</v>
      </c>
      <c r="M134" s="225">
        <f>'Prep Partner Performance'!I141</f>
        <v>0</v>
      </c>
      <c r="N134" s="225">
        <f>'Prep Partner Performance'!J141</f>
        <v>0</v>
      </c>
      <c r="O134" s="225">
        <f>'Prep Partner Performance'!K141</f>
        <v>0</v>
      </c>
      <c r="P134" s="225">
        <f>'Prep Partner Performance'!L141</f>
        <v>0</v>
      </c>
      <c r="Q134" s="225">
        <f>'Prep Partner Performance'!M141</f>
        <v>0</v>
      </c>
      <c r="R134" s="225">
        <f>'Prep Partner Performance'!N141</f>
        <v>0</v>
      </c>
      <c r="S134" s="225">
        <f>'Prep Partner Performance'!O141</f>
        <v>0</v>
      </c>
      <c r="T134" s="225">
        <f>'Prep Partner Performance'!P141</f>
        <v>0</v>
      </c>
      <c r="U134" s="225">
        <f>'Prep Partner Performance'!Q141</f>
        <v>0</v>
      </c>
      <c r="V134" s="225">
        <f>'Prep Partner Performance'!R141</f>
        <v>0</v>
      </c>
      <c r="W134" s="225">
        <f>'Prep Partner Performance'!S141</f>
        <v>0</v>
      </c>
      <c r="X134" s="225">
        <f>'Prep Partner Performance'!T141</f>
        <v>0</v>
      </c>
      <c r="Y134" s="225">
        <f>'Prep Partner Performance'!U141</f>
        <v>0</v>
      </c>
      <c r="Z134" s="225">
        <f>'Prep Partner Performance'!V141</f>
        <v>0</v>
      </c>
      <c r="AA134" s="225">
        <f>'Prep Partner Performance'!W141</f>
        <v>0</v>
      </c>
      <c r="AB134" s="225">
        <f>'Prep Partner Performance'!X141</f>
        <v>0</v>
      </c>
      <c r="AC134" s="225">
        <f>'Prep Partner Performance'!Y141</f>
        <v>0</v>
      </c>
      <c r="AD134" s="225">
        <f>'Prep Partner Performance'!Z141</f>
        <v>0</v>
      </c>
      <c r="AE134" s="225">
        <f>'Prep Partner Performance'!AA141</f>
        <v>0</v>
      </c>
      <c r="AF134" s="225">
        <f>'Prep Partner Performance'!AB141</f>
        <v>0</v>
      </c>
      <c r="AG134" s="225">
        <f>'Prep Partner Performance'!AC141</f>
        <v>0</v>
      </c>
      <c r="AH134" s="225">
        <f>'Prep Partner Performance'!AD141</f>
        <v>0</v>
      </c>
      <c r="AI134" s="225">
        <f>'Prep Partner Performance'!AE141</f>
        <v>0</v>
      </c>
      <c r="AJ134" s="225">
        <f>'Prep Partner Performance'!AF141</f>
        <v>0</v>
      </c>
      <c r="AK134" s="225">
        <f>'Prep Partner Performance'!AG141</f>
        <v>0</v>
      </c>
      <c r="AL134" s="225">
        <f>'Prep Partner Performance'!AH141</f>
        <v>0</v>
      </c>
      <c r="AM134" s="218">
        <f t="shared" si="5"/>
        <v>0</v>
      </c>
      <c r="AN134" s="217" t="str">
        <f>'Prep Partner Performance'!B$3</f>
        <v>PrEP Partner Performance Tool version 2.0.0</v>
      </c>
      <c r="AO134" s="239">
        <f>'Prep Partner Performance'!AJ141</f>
        <v>0</v>
      </c>
    </row>
    <row r="135" spans="1:41" x14ac:dyDescent="0.45">
      <c r="A135" s="218" t="str">
        <f t="shared" si="4"/>
        <v>202205</v>
      </c>
      <c r="B135" s="219">
        <f>'Prep Partner Performance'!AE$2</f>
        <v>2022</v>
      </c>
      <c r="C135" s="220" t="str">
        <f>'Prep Partner Performance'!Z$2</f>
        <v>05</v>
      </c>
      <c r="D135" s="218">
        <f>'Prep Partner Performance'!G$2</f>
        <v>14943</v>
      </c>
      <c r="E135" s="217" t="str">
        <f>'Prep Partner Performance'!C$2</f>
        <v>Kisima Health Centre</v>
      </c>
      <c r="F135" s="239" t="str">
        <f>'Prep Partner Performance'!B$138</f>
        <v>Sex partner(s) high risk;  HIV status is unknown, partner  multiple sex partners</v>
      </c>
      <c r="G135" s="217" t="str">
        <f>'Prep Partner Performance'!C142</f>
        <v>Female Sex Workers</v>
      </c>
      <c r="H135" s="217" t="str">
        <f>'Prep Partner Performance'!D142</f>
        <v>P01-134</v>
      </c>
      <c r="I135" s="225">
        <f>'Prep Partner Performance'!E142</f>
        <v>0</v>
      </c>
      <c r="J135" s="225">
        <f>'Prep Partner Performance'!F142</f>
        <v>0</v>
      </c>
      <c r="K135" s="225">
        <f>'Prep Partner Performance'!G142</f>
        <v>0</v>
      </c>
      <c r="L135" s="225">
        <f>'Prep Partner Performance'!H142</f>
        <v>0</v>
      </c>
      <c r="M135" s="225">
        <f>'Prep Partner Performance'!I142</f>
        <v>0</v>
      </c>
      <c r="N135" s="225">
        <f>'Prep Partner Performance'!J142</f>
        <v>0</v>
      </c>
      <c r="O135" s="225">
        <f>'Prep Partner Performance'!K142</f>
        <v>0</v>
      </c>
      <c r="P135" s="225">
        <f>'Prep Partner Performance'!L142</f>
        <v>0</v>
      </c>
      <c r="Q135" s="225">
        <f>'Prep Partner Performance'!M142</f>
        <v>0</v>
      </c>
      <c r="R135" s="225">
        <f>'Prep Partner Performance'!N142</f>
        <v>0</v>
      </c>
      <c r="S135" s="225">
        <f>'Prep Partner Performance'!O142</f>
        <v>0</v>
      </c>
      <c r="T135" s="225">
        <f>'Prep Partner Performance'!P142</f>
        <v>0</v>
      </c>
      <c r="U135" s="225">
        <f>'Prep Partner Performance'!Q142</f>
        <v>0</v>
      </c>
      <c r="V135" s="225">
        <f>'Prep Partner Performance'!R142</f>
        <v>0</v>
      </c>
      <c r="W135" s="225">
        <f>'Prep Partner Performance'!S142</f>
        <v>0</v>
      </c>
      <c r="X135" s="225">
        <f>'Prep Partner Performance'!T142</f>
        <v>0</v>
      </c>
      <c r="Y135" s="225">
        <f>'Prep Partner Performance'!U142</f>
        <v>0</v>
      </c>
      <c r="Z135" s="225">
        <f>'Prep Partner Performance'!V142</f>
        <v>0</v>
      </c>
      <c r="AA135" s="225">
        <f>'Prep Partner Performance'!W142</f>
        <v>0</v>
      </c>
      <c r="AB135" s="225">
        <f>'Prep Partner Performance'!X142</f>
        <v>0</v>
      </c>
      <c r="AC135" s="225">
        <f>'Prep Partner Performance'!Y142</f>
        <v>0</v>
      </c>
      <c r="AD135" s="225">
        <f>'Prep Partner Performance'!Z142</f>
        <v>0</v>
      </c>
      <c r="AE135" s="225">
        <f>'Prep Partner Performance'!AA142</f>
        <v>0</v>
      </c>
      <c r="AF135" s="225">
        <f>'Prep Partner Performance'!AB142</f>
        <v>0</v>
      </c>
      <c r="AG135" s="225">
        <f>'Prep Partner Performance'!AC142</f>
        <v>0</v>
      </c>
      <c r="AH135" s="225">
        <f>'Prep Partner Performance'!AD142</f>
        <v>0</v>
      </c>
      <c r="AI135" s="225">
        <f>'Prep Partner Performance'!AE142</f>
        <v>0</v>
      </c>
      <c r="AJ135" s="225">
        <f>'Prep Partner Performance'!AF142</f>
        <v>0</v>
      </c>
      <c r="AK135" s="225">
        <f>'Prep Partner Performance'!AG142</f>
        <v>0</v>
      </c>
      <c r="AL135" s="225">
        <f>'Prep Partner Performance'!AH142</f>
        <v>0</v>
      </c>
      <c r="AM135" s="218">
        <f t="shared" si="5"/>
        <v>0</v>
      </c>
      <c r="AN135" s="217" t="str">
        <f>'Prep Partner Performance'!B$3</f>
        <v>PrEP Partner Performance Tool version 2.0.0</v>
      </c>
      <c r="AO135" s="239">
        <f>'Prep Partner Performance'!AJ142</f>
        <v>0</v>
      </c>
    </row>
    <row r="136" spans="1:41" x14ac:dyDescent="0.45">
      <c r="A136" s="218" t="str">
        <f t="shared" si="4"/>
        <v>202205</v>
      </c>
      <c r="B136" s="219">
        <f>'Prep Partner Performance'!AE$2</f>
        <v>2022</v>
      </c>
      <c r="C136" s="220" t="str">
        <f>'Prep Partner Performance'!Z$2</f>
        <v>05</v>
      </c>
      <c r="D136" s="218">
        <f>'Prep Partner Performance'!G$2</f>
        <v>14943</v>
      </c>
      <c r="E136" s="217" t="str">
        <f>'Prep Partner Performance'!C$2</f>
        <v>Kisima Health Centre</v>
      </c>
      <c r="F136" s="239" t="str">
        <f>'Prep Partner Performance'!B$138</f>
        <v>Sex partner(s) high risk;  HIV status is unknown, partner  multiple sex partners</v>
      </c>
      <c r="G136" s="217" t="str">
        <f>'Prep Partner Performance'!C143</f>
        <v>People who Inject Drugs</v>
      </c>
      <c r="H136" s="217" t="str">
        <f>'Prep Partner Performance'!D143</f>
        <v>P01-135</v>
      </c>
      <c r="I136" s="225">
        <f>'Prep Partner Performance'!E143</f>
        <v>0</v>
      </c>
      <c r="J136" s="225">
        <f>'Prep Partner Performance'!F143</f>
        <v>0</v>
      </c>
      <c r="K136" s="225">
        <f>'Prep Partner Performance'!G143</f>
        <v>0</v>
      </c>
      <c r="L136" s="225">
        <f>'Prep Partner Performance'!H143</f>
        <v>0</v>
      </c>
      <c r="M136" s="225">
        <f>'Prep Partner Performance'!I143</f>
        <v>0</v>
      </c>
      <c r="N136" s="225">
        <f>'Prep Partner Performance'!J143</f>
        <v>0</v>
      </c>
      <c r="O136" s="225">
        <f>'Prep Partner Performance'!K143</f>
        <v>0</v>
      </c>
      <c r="P136" s="225">
        <f>'Prep Partner Performance'!L143</f>
        <v>0</v>
      </c>
      <c r="Q136" s="225">
        <f>'Prep Partner Performance'!M143</f>
        <v>0</v>
      </c>
      <c r="R136" s="225">
        <f>'Prep Partner Performance'!N143</f>
        <v>0</v>
      </c>
      <c r="S136" s="225">
        <f>'Prep Partner Performance'!O143</f>
        <v>0</v>
      </c>
      <c r="T136" s="225">
        <f>'Prep Partner Performance'!P143</f>
        <v>0</v>
      </c>
      <c r="U136" s="225">
        <f>'Prep Partner Performance'!Q143</f>
        <v>0</v>
      </c>
      <c r="V136" s="225">
        <f>'Prep Partner Performance'!R143</f>
        <v>0</v>
      </c>
      <c r="W136" s="225">
        <f>'Prep Partner Performance'!S143</f>
        <v>0</v>
      </c>
      <c r="X136" s="225">
        <f>'Prep Partner Performance'!T143</f>
        <v>0</v>
      </c>
      <c r="Y136" s="225">
        <f>'Prep Partner Performance'!U143</f>
        <v>0</v>
      </c>
      <c r="Z136" s="225">
        <f>'Prep Partner Performance'!V143</f>
        <v>0</v>
      </c>
      <c r="AA136" s="225">
        <f>'Prep Partner Performance'!W143</f>
        <v>0</v>
      </c>
      <c r="AB136" s="225">
        <f>'Prep Partner Performance'!X143</f>
        <v>0</v>
      </c>
      <c r="AC136" s="225">
        <f>'Prep Partner Performance'!Y143</f>
        <v>0</v>
      </c>
      <c r="AD136" s="225">
        <f>'Prep Partner Performance'!Z143</f>
        <v>0</v>
      </c>
      <c r="AE136" s="225">
        <f>'Prep Partner Performance'!AA143</f>
        <v>0</v>
      </c>
      <c r="AF136" s="225">
        <f>'Prep Partner Performance'!AB143</f>
        <v>0</v>
      </c>
      <c r="AG136" s="225">
        <f>'Prep Partner Performance'!AC143</f>
        <v>0</v>
      </c>
      <c r="AH136" s="225">
        <f>'Prep Partner Performance'!AD143</f>
        <v>0</v>
      </c>
      <c r="AI136" s="225">
        <f>'Prep Partner Performance'!AE143</f>
        <v>0</v>
      </c>
      <c r="AJ136" s="225">
        <f>'Prep Partner Performance'!AF143</f>
        <v>0</v>
      </c>
      <c r="AK136" s="225">
        <f>'Prep Partner Performance'!AG143</f>
        <v>0</v>
      </c>
      <c r="AL136" s="225">
        <f>'Prep Partner Performance'!AH143</f>
        <v>0</v>
      </c>
      <c r="AM136" s="218">
        <f t="shared" si="5"/>
        <v>0</v>
      </c>
      <c r="AN136" s="217" t="str">
        <f>'Prep Partner Performance'!B$3</f>
        <v>PrEP Partner Performance Tool version 2.0.0</v>
      </c>
      <c r="AO136" s="239">
        <f>'Prep Partner Performance'!AJ143</f>
        <v>0</v>
      </c>
    </row>
    <row r="137" spans="1:41" x14ac:dyDescent="0.45">
      <c r="A137" s="218" t="str">
        <f t="shared" si="4"/>
        <v>202205</v>
      </c>
      <c r="B137" s="219">
        <f>'Prep Partner Performance'!AE$2</f>
        <v>2022</v>
      </c>
      <c r="C137" s="220" t="str">
        <f>'Prep Partner Performance'!Z$2</f>
        <v>05</v>
      </c>
      <c r="D137" s="218">
        <f>'Prep Partner Performance'!G$2</f>
        <v>14943</v>
      </c>
      <c r="E137" s="217" t="str">
        <f>'Prep Partner Performance'!C$2</f>
        <v>Kisima Health Centre</v>
      </c>
      <c r="F137" s="239" t="str">
        <f>'Prep Partner Performance'!B$138</f>
        <v>Sex partner(s) high risk;  HIV status is unknown, partner  multiple sex partners</v>
      </c>
      <c r="G137" s="217" t="str">
        <f>'Prep Partner Performance'!C144</f>
        <v>Other Women</v>
      </c>
      <c r="H137" s="217" t="str">
        <f>'Prep Partner Performance'!D144</f>
        <v>P01-136</v>
      </c>
      <c r="I137" s="225">
        <f>'Prep Partner Performance'!E144</f>
        <v>0</v>
      </c>
      <c r="J137" s="225">
        <f>'Prep Partner Performance'!F144</f>
        <v>0</v>
      </c>
      <c r="K137" s="225">
        <f>'Prep Partner Performance'!G144</f>
        <v>0</v>
      </c>
      <c r="L137" s="225">
        <f>'Prep Partner Performance'!H144</f>
        <v>0</v>
      </c>
      <c r="M137" s="225">
        <f>'Prep Partner Performance'!I144</f>
        <v>0</v>
      </c>
      <c r="N137" s="225">
        <f>'Prep Partner Performance'!J144</f>
        <v>0</v>
      </c>
      <c r="O137" s="225">
        <f>'Prep Partner Performance'!K144</f>
        <v>0</v>
      </c>
      <c r="P137" s="225">
        <f>'Prep Partner Performance'!L144</f>
        <v>0</v>
      </c>
      <c r="Q137" s="225">
        <f>'Prep Partner Performance'!M144</f>
        <v>0</v>
      </c>
      <c r="R137" s="225">
        <f>'Prep Partner Performance'!N144</f>
        <v>0</v>
      </c>
      <c r="S137" s="225">
        <f>'Prep Partner Performance'!O144</f>
        <v>0</v>
      </c>
      <c r="T137" s="225">
        <f>'Prep Partner Performance'!P144</f>
        <v>0</v>
      </c>
      <c r="U137" s="225">
        <f>'Prep Partner Performance'!Q144</f>
        <v>0</v>
      </c>
      <c r="V137" s="225">
        <f>'Prep Partner Performance'!R144</f>
        <v>0</v>
      </c>
      <c r="W137" s="225">
        <f>'Prep Partner Performance'!S144</f>
        <v>0</v>
      </c>
      <c r="X137" s="225">
        <f>'Prep Partner Performance'!T144</f>
        <v>0</v>
      </c>
      <c r="Y137" s="225">
        <f>'Prep Partner Performance'!U144</f>
        <v>0</v>
      </c>
      <c r="Z137" s="225">
        <f>'Prep Partner Performance'!V144</f>
        <v>0</v>
      </c>
      <c r="AA137" s="225">
        <f>'Prep Partner Performance'!W144</f>
        <v>0</v>
      </c>
      <c r="AB137" s="225">
        <f>'Prep Partner Performance'!X144</f>
        <v>0</v>
      </c>
      <c r="AC137" s="225">
        <f>'Prep Partner Performance'!Y144</f>
        <v>0</v>
      </c>
      <c r="AD137" s="225">
        <f>'Prep Partner Performance'!Z144</f>
        <v>0</v>
      </c>
      <c r="AE137" s="225">
        <f>'Prep Partner Performance'!AA144</f>
        <v>0</v>
      </c>
      <c r="AF137" s="225">
        <f>'Prep Partner Performance'!AB144</f>
        <v>0</v>
      </c>
      <c r="AG137" s="225">
        <f>'Prep Partner Performance'!AC144</f>
        <v>0</v>
      </c>
      <c r="AH137" s="225">
        <f>'Prep Partner Performance'!AD144</f>
        <v>0</v>
      </c>
      <c r="AI137" s="225">
        <f>'Prep Partner Performance'!AE144</f>
        <v>0</v>
      </c>
      <c r="AJ137" s="225">
        <f>'Prep Partner Performance'!AF144</f>
        <v>0</v>
      </c>
      <c r="AK137" s="225">
        <f>'Prep Partner Performance'!AG144</f>
        <v>0</v>
      </c>
      <c r="AL137" s="225">
        <f>'Prep Partner Performance'!AH144</f>
        <v>0</v>
      </c>
      <c r="AM137" s="218">
        <f t="shared" si="5"/>
        <v>0</v>
      </c>
      <c r="AN137" s="217" t="str">
        <f>'Prep Partner Performance'!B$3</f>
        <v>PrEP Partner Performance Tool version 2.0.0</v>
      </c>
      <c r="AO137" s="239">
        <f>'Prep Partner Performance'!AJ144</f>
        <v>0</v>
      </c>
    </row>
    <row r="138" spans="1:41" x14ac:dyDescent="0.45">
      <c r="A138" s="218" t="str">
        <f t="shared" si="4"/>
        <v>202205</v>
      </c>
      <c r="B138" s="219">
        <f>'Prep Partner Performance'!AE$2</f>
        <v>2022</v>
      </c>
      <c r="C138" s="220" t="str">
        <f>'Prep Partner Performance'!Z$2</f>
        <v>05</v>
      </c>
      <c r="D138" s="218">
        <f>'Prep Partner Performance'!G$2</f>
        <v>14943</v>
      </c>
      <c r="E138" s="217" t="str">
        <f>'Prep Partner Performance'!C$2</f>
        <v>Kisima Health Centre</v>
      </c>
      <c r="F138" s="239" t="str">
        <f>'Prep Partner Performance'!B$138</f>
        <v>Sex partner(s) high risk;  HIV status is unknown, partner  multiple sex partners</v>
      </c>
      <c r="G138" s="217" t="str">
        <f>'Prep Partner Performance'!C145</f>
        <v>Serodiscordant Couple</v>
      </c>
      <c r="H138" s="217" t="str">
        <f>'Prep Partner Performance'!D145</f>
        <v>P01-137</v>
      </c>
      <c r="I138" s="225">
        <f>'Prep Partner Performance'!E145</f>
        <v>0</v>
      </c>
      <c r="J138" s="225">
        <f>'Prep Partner Performance'!F145</f>
        <v>0</v>
      </c>
      <c r="K138" s="225">
        <f>'Prep Partner Performance'!G145</f>
        <v>0</v>
      </c>
      <c r="L138" s="225">
        <f>'Prep Partner Performance'!H145</f>
        <v>0</v>
      </c>
      <c r="M138" s="225">
        <f>'Prep Partner Performance'!I145</f>
        <v>0</v>
      </c>
      <c r="N138" s="225">
        <f>'Prep Partner Performance'!J145</f>
        <v>0</v>
      </c>
      <c r="O138" s="225">
        <f>'Prep Partner Performance'!K145</f>
        <v>0</v>
      </c>
      <c r="P138" s="225">
        <f>'Prep Partner Performance'!L145</f>
        <v>0</v>
      </c>
      <c r="Q138" s="225">
        <f>'Prep Partner Performance'!M145</f>
        <v>0</v>
      </c>
      <c r="R138" s="225">
        <f>'Prep Partner Performance'!N145</f>
        <v>0</v>
      </c>
      <c r="S138" s="225">
        <f>'Prep Partner Performance'!O145</f>
        <v>0</v>
      </c>
      <c r="T138" s="225">
        <f>'Prep Partner Performance'!P145</f>
        <v>0</v>
      </c>
      <c r="U138" s="225">
        <f>'Prep Partner Performance'!Q145</f>
        <v>0</v>
      </c>
      <c r="V138" s="225">
        <f>'Prep Partner Performance'!R145</f>
        <v>0</v>
      </c>
      <c r="W138" s="225">
        <f>'Prep Partner Performance'!S145</f>
        <v>0</v>
      </c>
      <c r="X138" s="225">
        <f>'Prep Partner Performance'!T145</f>
        <v>0</v>
      </c>
      <c r="Y138" s="225">
        <f>'Prep Partner Performance'!U145</f>
        <v>0</v>
      </c>
      <c r="Z138" s="225">
        <f>'Prep Partner Performance'!V145</f>
        <v>0</v>
      </c>
      <c r="AA138" s="225">
        <f>'Prep Partner Performance'!W145</f>
        <v>0</v>
      </c>
      <c r="AB138" s="225">
        <f>'Prep Partner Performance'!X145</f>
        <v>0</v>
      </c>
      <c r="AC138" s="225">
        <f>'Prep Partner Performance'!Y145</f>
        <v>0</v>
      </c>
      <c r="AD138" s="225">
        <f>'Prep Partner Performance'!Z145</f>
        <v>0</v>
      </c>
      <c r="AE138" s="225">
        <f>'Prep Partner Performance'!AA145</f>
        <v>0</v>
      </c>
      <c r="AF138" s="225">
        <f>'Prep Partner Performance'!AB145</f>
        <v>0</v>
      </c>
      <c r="AG138" s="225">
        <f>'Prep Partner Performance'!AC145</f>
        <v>0</v>
      </c>
      <c r="AH138" s="225">
        <f>'Prep Partner Performance'!AD145</f>
        <v>0</v>
      </c>
      <c r="AI138" s="225">
        <f>'Prep Partner Performance'!AE145</f>
        <v>0</v>
      </c>
      <c r="AJ138" s="225">
        <f>'Prep Partner Performance'!AF145</f>
        <v>0</v>
      </c>
      <c r="AK138" s="225">
        <f>'Prep Partner Performance'!AG145</f>
        <v>0</v>
      </c>
      <c r="AL138" s="225">
        <f>'Prep Partner Performance'!AH145</f>
        <v>0</v>
      </c>
      <c r="AM138" s="218">
        <f t="shared" si="5"/>
        <v>0</v>
      </c>
      <c r="AN138" s="217" t="str">
        <f>'Prep Partner Performance'!B$3</f>
        <v>PrEP Partner Performance Tool version 2.0.0</v>
      </c>
      <c r="AO138" s="239">
        <f>'Prep Partner Performance'!AJ145</f>
        <v>0</v>
      </c>
    </row>
    <row r="139" spans="1:41" x14ac:dyDescent="0.45">
      <c r="A139" s="218" t="str">
        <f t="shared" si="4"/>
        <v>202205</v>
      </c>
      <c r="B139" s="219">
        <f>'Prep Partner Performance'!AE$2</f>
        <v>2022</v>
      </c>
      <c r="C139" s="220" t="str">
        <f>'Prep Partner Performance'!Z$2</f>
        <v>05</v>
      </c>
      <c r="D139" s="218">
        <f>'Prep Partner Performance'!G$2</f>
        <v>14943</v>
      </c>
      <c r="E139" s="217" t="str">
        <f>'Prep Partner Performance'!C$2</f>
        <v>Kisima Health Centre</v>
      </c>
      <c r="F139" s="239" t="str">
        <f>'Prep Partner Performance'!B$138</f>
        <v>Sex partner(s) high risk;  HIV status is unknown, partner  multiple sex partners</v>
      </c>
      <c r="G139" s="217" t="str">
        <f>'Prep Partner Performance'!C146</f>
        <v>Serodiscordant Couple (MNCH)</v>
      </c>
      <c r="H139" s="217" t="str">
        <f>'Prep Partner Performance'!D146</f>
        <v>P01-138</v>
      </c>
      <c r="I139" s="225">
        <f>'Prep Partner Performance'!E146</f>
        <v>0</v>
      </c>
      <c r="J139" s="225">
        <f>'Prep Partner Performance'!F146</f>
        <v>0</v>
      </c>
      <c r="K139" s="225">
        <f>'Prep Partner Performance'!G146</f>
        <v>0</v>
      </c>
      <c r="L139" s="225">
        <f>'Prep Partner Performance'!H146</f>
        <v>0</v>
      </c>
      <c r="M139" s="225">
        <f>'Prep Partner Performance'!I146</f>
        <v>0</v>
      </c>
      <c r="N139" s="225">
        <f>'Prep Partner Performance'!J146</f>
        <v>0</v>
      </c>
      <c r="O139" s="225">
        <f>'Prep Partner Performance'!K146</f>
        <v>0</v>
      </c>
      <c r="P139" s="225">
        <f>'Prep Partner Performance'!L146</f>
        <v>0</v>
      </c>
      <c r="Q139" s="225">
        <f>'Prep Partner Performance'!M146</f>
        <v>0</v>
      </c>
      <c r="R139" s="225">
        <f>'Prep Partner Performance'!N146</f>
        <v>0</v>
      </c>
      <c r="S139" s="225">
        <f>'Prep Partner Performance'!O146</f>
        <v>0</v>
      </c>
      <c r="T139" s="225">
        <f>'Prep Partner Performance'!P146</f>
        <v>0</v>
      </c>
      <c r="U139" s="225">
        <f>'Prep Partner Performance'!Q146</f>
        <v>0</v>
      </c>
      <c r="V139" s="225">
        <f>'Prep Partner Performance'!R146</f>
        <v>0</v>
      </c>
      <c r="W139" s="225">
        <f>'Prep Partner Performance'!S146</f>
        <v>0</v>
      </c>
      <c r="X139" s="225">
        <f>'Prep Partner Performance'!T146</f>
        <v>0</v>
      </c>
      <c r="Y139" s="225">
        <f>'Prep Partner Performance'!U146</f>
        <v>0</v>
      </c>
      <c r="Z139" s="225">
        <f>'Prep Partner Performance'!V146</f>
        <v>0</v>
      </c>
      <c r="AA139" s="225">
        <f>'Prep Partner Performance'!W146</f>
        <v>0</v>
      </c>
      <c r="AB139" s="225">
        <f>'Prep Partner Performance'!X146</f>
        <v>0</v>
      </c>
      <c r="AC139" s="225">
        <f>'Prep Partner Performance'!Y146</f>
        <v>0</v>
      </c>
      <c r="AD139" s="225">
        <f>'Prep Partner Performance'!Z146</f>
        <v>0</v>
      </c>
      <c r="AE139" s="225">
        <f>'Prep Partner Performance'!AA146</f>
        <v>0</v>
      </c>
      <c r="AF139" s="225">
        <f>'Prep Partner Performance'!AB146</f>
        <v>0</v>
      </c>
      <c r="AG139" s="225">
        <f>'Prep Partner Performance'!AC146</f>
        <v>0</v>
      </c>
      <c r="AH139" s="225">
        <f>'Prep Partner Performance'!AD146</f>
        <v>0</v>
      </c>
      <c r="AI139" s="225">
        <f>'Prep Partner Performance'!AE146</f>
        <v>0</v>
      </c>
      <c r="AJ139" s="225">
        <f>'Prep Partner Performance'!AF146</f>
        <v>0</v>
      </c>
      <c r="AK139" s="225">
        <f>'Prep Partner Performance'!AG146</f>
        <v>0</v>
      </c>
      <c r="AL139" s="225">
        <f>'Prep Partner Performance'!AH146</f>
        <v>0</v>
      </c>
      <c r="AM139" s="218">
        <f t="shared" si="5"/>
        <v>0</v>
      </c>
      <c r="AN139" s="217" t="str">
        <f>'Prep Partner Performance'!B$3</f>
        <v>PrEP Partner Performance Tool version 2.0.0</v>
      </c>
      <c r="AO139" s="239">
        <f>'Prep Partner Performance'!AJ146</f>
        <v>0</v>
      </c>
    </row>
    <row r="140" spans="1:41" x14ac:dyDescent="0.45">
      <c r="A140" s="218" t="str">
        <f t="shared" si="4"/>
        <v>202205</v>
      </c>
      <c r="B140" s="219">
        <f>'Prep Partner Performance'!AE$2</f>
        <v>2022</v>
      </c>
      <c r="C140" s="220" t="str">
        <f>'Prep Partner Performance'!Z$2</f>
        <v>05</v>
      </c>
      <c r="D140" s="218">
        <f>'Prep Partner Performance'!G$2</f>
        <v>14943</v>
      </c>
      <c r="E140" s="217" t="str">
        <f>'Prep Partner Performance'!C$2</f>
        <v>Kisima Health Centre</v>
      </c>
      <c r="F140" s="239" t="str">
        <f>'Prep Partner Performance'!B$138</f>
        <v>Sex partner(s) high risk;  HIV status is unknown, partner  multiple sex partners</v>
      </c>
      <c r="G140" s="217" t="str">
        <f>'Prep Partner Performance'!C147</f>
        <v>Pregnant and Breast Feeding Women</v>
      </c>
      <c r="H140" s="217" t="str">
        <f>'Prep Partner Performance'!D147</f>
        <v>P01-139</v>
      </c>
      <c r="I140" s="225">
        <f>'Prep Partner Performance'!E147</f>
        <v>0</v>
      </c>
      <c r="J140" s="225">
        <f>'Prep Partner Performance'!F147</f>
        <v>0</v>
      </c>
      <c r="K140" s="225">
        <f>'Prep Partner Performance'!G147</f>
        <v>0</v>
      </c>
      <c r="L140" s="225">
        <f>'Prep Partner Performance'!H147</f>
        <v>0</v>
      </c>
      <c r="M140" s="225">
        <f>'Prep Partner Performance'!I147</f>
        <v>0</v>
      </c>
      <c r="N140" s="225">
        <f>'Prep Partner Performance'!J147</f>
        <v>0</v>
      </c>
      <c r="O140" s="225">
        <f>'Prep Partner Performance'!K147</f>
        <v>0</v>
      </c>
      <c r="P140" s="225">
        <f>'Prep Partner Performance'!L147</f>
        <v>0</v>
      </c>
      <c r="Q140" s="225">
        <f>'Prep Partner Performance'!M147</f>
        <v>0</v>
      </c>
      <c r="R140" s="225">
        <f>'Prep Partner Performance'!N147</f>
        <v>0</v>
      </c>
      <c r="S140" s="225">
        <f>'Prep Partner Performance'!O147</f>
        <v>0</v>
      </c>
      <c r="T140" s="225">
        <f>'Prep Partner Performance'!P147</f>
        <v>0</v>
      </c>
      <c r="U140" s="225">
        <f>'Prep Partner Performance'!Q147</f>
        <v>0</v>
      </c>
      <c r="V140" s="225">
        <f>'Prep Partner Performance'!R147</f>
        <v>0</v>
      </c>
      <c r="W140" s="225">
        <f>'Prep Partner Performance'!S147</f>
        <v>0</v>
      </c>
      <c r="X140" s="225">
        <f>'Prep Partner Performance'!T147</f>
        <v>0</v>
      </c>
      <c r="Y140" s="225">
        <f>'Prep Partner Performance'!U147</f>
        <v>0</v>
      </c>
      <c r="Z140" s="225">
        <f>'Prep Partner Performance'!V147</f>
        <v>0</v>
      </c>
      <c r="AA140" s="225">
        <f>'Prep Partner Performance'!W147</f>
        <v>0</v>
      </c>
      <c r="AB140" s="225">
        <f>'Prep Partner Performance'!X147</f>
        <v>0</v>
      </c>
      <c r="AC140" s="225">
        <f>'Prep Partner Performance'!Y147</f>
        <v>0</v>
      </c>
      <c r="AD140" s="225">
        <f>'Prep Partner Performance'!Z147</f>
        <v>0</v>
      </c>
      <c r="AE140" s="225">
        <f>'Prep Partner Performance'!AA147</f>
        <v>0</v>
      </c>
      <c r="AF140" s="225">
        <f>'Prep Partner Performance'!AB147</f>
        <v>0</v>
      </c>
      <c r="AG140" s="225">
        <f>'Prep Partner Performance'!AC147</f>
        <v>0</v>
      </c>
      <c r="AH140" s="225">
        <f>'Prep Partner Performance'!AD147</f>
        <v>0</v>
      </c>
      <c r="AI140" s="225">
        <f>'Prep Partner Performance'!AE147</f>
        <v>0</v>
      </c>
      <c r="AJ140" s="225">
        <f>'Prep Partner Performance'!AF147</f>
        <v>0</v>
      </c>
      <c r="AK140" s="225">
        <f>'Prep Partner Performance'!AG147</f>
        <v>0</v>
      </c>
      <c r="AL140" s="225">
        <f>'Prep Partner Performance'!AH147</f>
        <v>0</v>
      </c>
      <c r="AM140" s="218">
        <f t="shared" si="5"/>
        <v>0</v>
      </c>
      <c r="AN140" s="217" t="str">
        <f>'Prep Partner Performance'!B$3</f>
        <v>PrEP Partner Performance Tool version 2.0.0</v>
      </c>
      <c r="AO140" s="239">
        <f>'Prep Partner Performance'!AJ147</f>
        <v>0</v>
      </c>
    </row>
    <row r="141" spans="1:41" x14ac:dyDescent="0.45">
      <c r="A141" s="218" t="str">
        <f t="shared" si="4"/>
        <v>202205</v>
      </c>
      <c r="B141" s="219">
        <f>'Prep Partner Performance'!AE$2</f>
        <v>2022</v>
      </c>
      <c r="C141" s="220" t="str">
        <f>'Prep Partner Performance'!Z$2</f>
        <v>05</v>
      </c>
      <c r="D141" s="218">
        <f>'Prep Partner Performance'!G$2</f>
        <v>14943</v>
      </c>
      <c r="E141" s="217" t="str">
        <f>'Prep Partner Performance'!C$2</f>
        <v>Kisima Health Centre</v>
      </c>
      <c r="F141" s="239" t="str">
        <f>'Prep Partner Performance'!B148</f>
        <v>Client has sex with more than one partner</v>
      </c>
      <c r="G141" s="217" t="str">
        <f>'Prep Partner Performance'!C148</f>
        <v>Transgender</v>
      </c>
      <c r="H141" s="217" t="str">
        <f>'Prep Partner Performance'!D148</f>
        <v>P01-140</v>
      </c>
      <c r="I141" s="225">
        <f>'Prep Partner Performance'!E148</f>
        <v>0</v>
      </c>
      <c r="J141" s="225">
        <f>'Prep Partner Performance'!F148</f>
        <v>0</v>
      </c>
      <c r="K141" s="225">
        <f>'Prep Partner Performance'!G148</f>
        <v>0</v>
      </c>
      <c r="L141" s="225">
        <f>'Prep Partner Performance'!H148</f>
        <v>0</v>
      </c>
      <c r="M141" s="225">
        <f>'Prep Partner Performance'!I148</f>
        <v>0</v>
      </c>
      <c r="N141" s="225">
        <f>'Prep Partner Performance'!J148</f>
        <v>0</v>
      </c>
      <c r="O141" s="225">
        <f>'Prep Partner Performance'!K148</f>
        <v>0</v>
      </c>
      <c r="P141" s="225">
        <f>'Prep Partner Performance'!L148</f>
        <v>0</v>
      </c>
      <c r="Q141" s="225">
        <f>'Prep Partner Performance'!M148</f>
        <v>0</v>
      </c>
      <c r="R141" s="225">
        <f>'Prep Partner Performance'!N148</f>
        <v>0</v>
      </c>
      <c r="S141" s="225">
        <f>'Prep Partner Performance'!O148</f>
        <v>0</v>
      </c>
      <c r="T141" s="225">
        <f>'Prep Partner Performance'!P148</f>
        <v>0</v>
      </c>
      <c r="U141" s="225">
        <f>'Prep Partner Performance'!Q148</f>
        <v>0</v>
      </c>
      <c r="V141" s="225">
        <f>'Prep Partner Performance'!R148</f>
        <v>0</v>
      </c>
      <c r="W141" s="225">
        <f>'Prep Partner Performance'!S148</f>
        <v>0</v>
      </c>
      <c r="X141" s="225">
        <f>'Prep Partner Performance'!T148</f>
        <v>0</v>
      </c>
      <c r="Y141" s="225">
        <f>'Prep Partner Performance'!U148</f>
        <v>0</v>
      </c>
      <c r="Z141" s="225">
        <f>'Prep Partner Performance'!V148</f>
        <v>0</v>
      </c>
      <c r="AA141" s="225">
        <f>'Prep Partner Performance'!W148</f>
        <v>0</v>
      </c>
      <c r="AB141" s="225">
        <f>'Prep Partner Performance'!X148</f>
        <v>0</v>
      </c>
      <c r="AC141" s="225">
        <f>'Prep Partner Performance'!Y148</f>
        <v>0</v>
      </c>
      <c r="AD141" s="225">
        <f>'Prep Partner Performance'!Z148</f>
        <v>0</v>
      </c>
      <c r="AE141" s="225">
        <f>'Prep Partner Performance'!AA148</f>
        <v>0</v>
      </c>
      <c r="AF141" s="225">
        <f>'Prep Partner Performance'!AB148</f>
        <v>0</v>
      </c>
      <c r="AG141" s="225">
        <f>'Prep Partner Performance'!AC148</f>
        <v>0</v>
      </c>
      <c r="AH141" s="225">
        <f>'Prep Partner Performance'!AD148</f>
        <v>0</v>
      </c>
      <c r="AI141" s="225">
        <f>'Prep Partner Performance'!AE148</f>
        <v>0</v>
      </c>
      <c r="AJ141" s="225">
        <f>'Prep Partner Performance'!AF148</f>
        <v>0</v>
      </c>
      <c r="AK141" s="225">
        <f>'Prep Partner Performance'!AG148</f>
        <v>0</v>
      </c>
      <c r="AL141" s="225">
        <f>'Prep Partner Performance'!AH148</f>
        <v>0</v>
      </c>
      <c r="AM141" s="218">
        <f t="shared" si="5"/>
        <v>0</v>
      </c>
      <c r="AN141" s="217" t="str">
        <f>'Prep Partner Performance'!B$3</f>
        <v>PrEP Partner Performance Tool version 2.0.0</v>
      </c>
      <c r="AO141" s="239">
        <f>'Prep Partner Performance'!AJ148</f>
        <v>0</v>
      </c>
    </row>
    <row r="142" spans="1:41" x14ac:dyDescent="0.45">
      <c r="A142" s="218" t="str">
        <f t="shared" si="4"/>
        <v>202205</v>
      </c>
      <c r="B142" s="219">
        <f>'Prep Partner Performance'!AE$2</f>
        <v>2022</v>
      </c>
      <c r="C142" s="220" t="str">
        <f>'Prep Partner Performance'!Z$2</f>
        <v>05</v>
      </c>
      <c r="D142" s="218">
        <f>'Prep Partner Performance'!G$2</f>
        <v>14943</v>
      </c>
      <c r="E142" s="217" t="str">
        <f>'Prep Partner Performance'!C$2</f>
        <v>Kisima Health Centre</v>
      </c>
      <c r="F142" s="239" t="str">
        <f>'Prep Partner Performance'!B$148</f>
        <v>Client has sex with more than one partner</v>
      </c>
      <c r="G142" s="217" t="str">
        <f>'Prep Partner Performance'!C149</f>
        <v>Adolescent Girls and Young Women</v>
      </c>
      <c r="H142" s="217" t="str">
        <f>'Prep Partner Performance'!D149</f>
        <v>P01-141</v>
      </c>
      <c r="I142" s="225">
        <f>'Prep Partner Performance'!E149</f>
        <v>0</v>
      </c>
      <c r="J142" s="225">
        <f>'Prep Partner Performance'!F149</f>
        <v>0</v>
      </c>
      <c r="K142" s="225">
        <f>'Prep Partner Performance'!G149</f>
        <v>0</v>
      </c>
      <c r="L142" s="225">
        <f>'Prep Partner Performance'!H149</f>
        <v>0</v>
      </c>
      <c r="M142" s="225">
        <f>'Prep Partner Performance'!I149</f>
        <v>0</v>
      </c>
      <c r="N142" s="225">
        <f>'Prep Partner Performance'!J149</f>
        <v>0</v>
      </c>
      <c r="O142" s="225">
        <f>'Prep Partner Performance'!K149</f>
        <v>0</v>
      </c>
      <c r="P142" s="225">
        <f>'Prep Partner Performance'!L149</f>
        <v>0</v>
      </c>
      <c r="Q142" s="225">
        <f>'Prep Partner Performance'!M149</f>
        <v>0</v>
      </c>
      <c r="R142" s="225">
        <f>'Prep Partner Performance'!N149</f>
        <v>0</v>
      </c>
      <c r="S142" s="225">
        <f>'Prep Partner Performance'!O149</f>
        <v>0</v>
      </c>
      <c r="T142" s="225">
        <f>'Prep Partner Performance'!P149</f>
        <v>0</v>
      </c>
      <c r="U142" s="225">
        <f>'Prep Partner Performance'!Q149</f>
        <v>0</v>
      </c>
      <c r="V142" s="225">
        <f>'Prep Partner Performance'!R149</f>
        <v>0</v>
      </c>
      <c r="W142" s="225">
        <f>'Prep Partner Performance'!S149</f>
        <v>0</v>
      </c>
      <c r="X142" s="225">
        <f>'Prep Partner Performance'!T149</f>
        <v>0</v>
      </c>
      <c r="Y142" s="225">
        <f>'Prep Partner Performance'!U149</f>
        <v>0</v>
      </c>
      <c r="Z142" s="225">
        <f>'Prep Partner Performance'!V149</f>
        <v>0</v>
      </c>
      <c r="AA142" s="225">
        <f>'Prep Partner Performance'!W149</f>
        <v>0</v>
      </c>
      <c r="AB142" s="225">
        <f>'Prep Partner Performance'!X149</f>
        <v>0</v>
      </c>
      <c r="AC142" s="225">
        <f>'Prep Partner Performance'!Y149</f>
        <v>0</v>
      </c>
      <c r="AD142" s="225">
        <f>'Prep Partner Performance'!Z149</f>
        <v>0</v>
      </c>
      <c r="AE142" s="225">
        <f>'Prep Partner Performance'!AA149</f>
        <v>0</v>
      </c>
      <c r="AF142" s="225">
        <f>'Prep Partner Performance'!AB149</f>
        <v>0</v>
      </c>
      <c r="AG142" s="225">
        <f>'Prep Partner Performance'!AC149</f>
        <v>0</v>
      </c>
      <c r="AH142" s="225">
        <f>'Prep Partner Performance'!AD149</f>
        <v>0</v>
      </c>
      <c r="AI142" s="225">
        <f>'Prep Partner Performance'!AE149</f>
        <v>0</v>
      </c>
      <c r="AJ142" s="225">
        <f>'Prep Partner Performance'!AF149</f>
        <v>0</v>
      </c>
      <c r="AK142" s="225">
        <f>'Prep Partner Performance'!AG149</f>
        <v>0</v>
      </c>
      <c r="AL142" s="225">
        <f>'Prep Partner Performance'!AH149</f>
        <v>0</v>
      </c>
      <c r="AM142" s="218">
        <f t="shared" si="5"/>
        <v>0</v>
      </c>
      <c r="AN142" s="217" t="str">
        <f>'Prep Partner Performance'!B$3</f>
        <v>PrEP Partner Performance Tool version 2.0.0</v>
      </c>
      <c r="AO142" s="239">
        <f>'Prep Partner Performance'!AJ149</f>
        <v>0</v>
      </c>
    </row>
    <row r="143" spans="1:41" x14ac:dyDescent="0.45">
      <c r="A143" s="218" t="str">
        <f t="shared" si="4"/>
        <v>202205</v>
      </c>
      <c r="B143" s="219">
        <f>'Prep Partner Performance'!AE$2</f>
        <v>2022</v>
      </c>
      <c r="C143" s="220" t="str">
        <f>'Prep Partner Performance'!Z$2</f>
        <v>05</v>
      </c>
      <c r="D143" s="218">
        <f>'Prep Partner Performance'!G$2</f>
        <v>14943</v>
      </c>
      <c r="E143" s="217" t="str">
        <f>'Prep Partner Performance'!C$2</f>
        <v>Kisima Health Centre</v>
      </c>
      <c r="F143" s="239" t="str">
        <f>'Prep Partner Performance'!B$148</f>
        <v>Client has sex with more than one partner</v>
      </c>
      <c r="G143" s="217" t="str">
        <f>'Prep Partner Performance'!C150</f>
        <v>Men who have Sex With Men</v>
      </c>
      <c r="H143" s="217" t="str">
        <f>'Prep Partner Performance'!D150</f>
        <v>P01-142</v>
      </c>
      <c r="I143" s="225">
        <f>'Prep Partner Performance'!E150</f>
        <v>0</v>
      </c>
      <c r="J143" s="225">
        <f>'Prep Partner Performance'!F150</f>
        <v>0</v>
      </c>
      <c r="K143" s="225">
        <f>'Prep Partner Performance'!G150</f>
        <v>0</v>
      </c>
      <c r="L143" s="225">
        <f>'Prep Partner Performance'!H150</f>
        <v>0</v>
      </c>
      <c r="M143" s="225">
        <f>'Prep Partner Performance'!I150</f>
        <v>0</v>
      </c>
      <c r="N143" s="225">
        <f>'Prep Partner Performance'!J150</f>
        <v>0</v>
      </c>
      <c r="O143" s="225">
        <f>'Prep Partner Performance'!K150</f>
        <v>0</v>
      </c>
      <c r="P143" s="225">
        <f>'Prep Partner Performance'!L150</f>
        <v>0</v>
      </c>
      <c r="Q143" s="225">
        <f>'Prep Partner Performance'!M150</f>
        <v>0</v>
      </c>
      <c r="R143" s="225">
        <f>'Prep Partner Performance'!N150</f>
        <v>0</v>
      </c>
      <c r="S143" s="225">
        <f>'Prep Partner Performance'!O150</f>
        <v>0</v>
      </c>
      <c r="T143" s="225">
        <f>'Prep Partner Performance'!P150</f>
        <v>0</v>
      </c>
      <c r="U143" s="225">
        <f>'Prep Partner Performance'!Q150</f>
        <v>0</v>
      </c>
      <c r="V143" s="225">
        <f>'Prep Partner Performance'!R150</f>
        <v>0</v>
      </c>
      <c r="W143" s="225">
        <f>'Prep Partner Performance'!S150</f>
        <v>0</v>
      </c>
      <c r="X143" s="225">
        <f>'Prep Partner Performance'!T150</f>
        <v>0</v>
      </c>
      <c r="Y143" s="225">
        <f>'Prep Partner Performance'!U150</f>
        <v>0</v>
      </c>
      <c r="Z143" s="225">
        <f>'Prep Partner Performance'!V150</f>
        <v>0</v>
      </c>
      <c r="AA143" s="225">
        <f>'Prep Partner Performance'!W150</f>
        <v>0</v>
      </c>
      <c r="AB143" s="225">
        <f>'Prep Partner Performance'!X150</f>
        <v>0</v>
      </c>
      <c r="AC143" s="225">
        <f>'Prep Partner Performance'!Y150</f>
        <v>0</v>
      </c>
      <c r="AD143" s="225">
        <f>'Prep Partner Performance'!Z150</f>
        <v>0</v>
      </c>
      <c r="AE143" s="225">
        <f>'Prep Partner Performance'!AA150</f>
        <v>0</v>
      </c>
      <c r="AF143" s="225">
        <f>'Prep Partner Performance'!AB150</f>
        <v>0</v>
      </c>
      <c r="AG143" s="225">
        <f>'Prep Partner Performance'!AC150</f>
        <v>0</v>
      </c>
      <c r="AH143" s="225">
        <f>'Prep Partner Performance'!AD150</f>
        <v>0</v>
      </c>
      <c r="AI143" s="225">
        <f>'Prep Partner Performance'!AE150</f>
        <v>0</v>
      </c>
      <c r="AJ143" s="225">
        <f>'Prep Partner Performance'!AF150</f>
        <v>0</v>
      </c>
      <c r="AK143" s="225">
        <f>'Prep Partner Performance'!AG150</f>
        <v>0</v>
      </c>
      <c r="AL143" s="225">
        <f>'Prep Partner Performance'!AH150</f>
        <v>0</v>
      </c>
      <c r="AM143" s="218">
        <f t="shared" si="5"/>
        <v>0</v>
      </c>
      <c r="AN143" s="217" t="str">
        <f>'Prep Partner Performance'!B$3</f>
        <v>PrEP Partner Performance Tool version 2.0.0</v>
      </c>
      <c r="AO143" s="239">
        <f>'Prep Partner Performance'!AJ150</f>
        <v>0</v>
      </c>
    </row>
    <row r="144" spans="1:41" x14ac:dyDescent="0.45">
      <c r="A144" s="218" t="str">
        <f t="shared" ref="A144:A187" si="6">B144&amp;C144</f>
        <v>202205</v>
      </c>
      <c r="B144" s="219">
        <f>'Prep Partner Performance'!AE$2</f>
        <v>2022</v>
      </c>
      <c r="C144" s="220" t="str">
        <f>'Prep Partner Performance'!Z$2</f>
        <v>05</v>
      </c>
      <c r="D144" s="218">
        <f>'Prep Partner Performance'!G$2</f>
        <v>14943</v>
      </c>
      <c r="E144" s="217" t="str">
        <f>'Prep Partner Performance'!C$2</f>
        <v>Kisima Health Centre</v>
      </c>
      <c r="F144" s="239" t="str">
        <f>'Prep Partner Performance'!B$148</f>
        <v>Client has sex with more than one partner</v>
      </c>
      <c r="G144" s="217" t="str">
        <f>'Prep Partner Performance'!C151</f>
        <v>Men at high risk</v>
      </c>
      <c r="H144" s="217" t="str">
        <f>'Prep Partner Performance'!D151</f>
        <v>P01-143</v>
      </c>
      <c r="I144" s="225">
        <f>'Prep Partner Performance'!E151</f>
        <v>0</v>
      </c>
      <c r="J144" s="225">
        <f>'Prep Partner Performance'!F151</f>
        <v>0</v>
      </c>
      <c r="K144" s="225">
        <f>'Prep Partner Performance'!G151</f>
        <v>0</v>
      </c>
      <c r="L144" s="225">
        <f>'Prep Partner Performance'!H151</f>
        <v>0</v>
      </c>
      <c r="M144" s="225">
        <f>'Prep Partner Performance'!I151</f>
        <v>0</v>
      </c>
      <c r="N144" s="225">
        <f>'Prep Partner Performance'!J151</f>
        <v>0</v>
      </c>
      <c r="O144" s="225">
        <f>'Prep Partner Performance'!K151</f>
        <v>0</v>
      </c>
      <c r="P144" s="225">
        <f>'Prep Partner Performance'!L151</f>
        <v>0</v>
      </c>
      <c r="Q144" s="225">
        <f>'Prep Partner Performance'!M151</f>
        <v>0</v>
      </c>
      <c r="R144" s="225">
        <f>'Prep Partner Performance'!N151</f>
        <v>0</v>
      </c>
      <c r="S144" s="225">
        <f>'Prep Partner Performance'!O151</f>
        <v>0</v>
      </c>
      <c r="T144" s="225">
        <f>'Prep Partner Performance'!P151</f>
        <v>0</v>
      </c>
      <c r="U144" s="225">
        <f>'Prep Partner Performance'!Q151</f>
        <v>0</v>
      </c>
      <c r="V144" s="225">
        <f>'Prep Partner Performance'!R151</f>
        <v>0</v>
      </c>
      <c r="W144" s="225">
        <f>'Prep Partner Performance'!S151</f>
        <v>0</v>
      </c>
      <c r="X144" s="225">
        <f>'Prep Partner Performance'!T151</f>
        <v>0</v>
      </c>
      <c r="Y144" s="225">
        <f>'Prep Partner Performance'!U151</f>
        <v>0</v>
      </c>
      <c r="Z144" s="225">
        <f>'Prep Partner Performance'!V151</f>
        <v>0</v>
      </c>
      <c r="AA144" s="225">
        <f>'Prep Partner Performance'!W151</f>
        <v>0</v>
      </c>
      <c r="AB144" s="225">
        <f>'Prep Partner Performance'!X151</f>
        <v>0</v>
      </c>
      <c r="AC144" s="225">
        <f>'Prep Partner Performance'!Y151</f>
        <v>0</v>
      </c>
      <c r="AD144" s="225">
        <f>'Prep Partner Performance'!Z151</f>
        <v>0</v>
      </c>
      <c r="AE144" s="225">
        <f>'Prep Partner Performance'!AA151</f>
        <v>0</v>
      </c>
      <c r="AF144" s="225">
        <f>'Prep Partner Performance'!AB151</f>
        <v>0</v>
      </c>
      <c r="AG144" s="225">
        <f>'Prep Partner Performance'!AC151</f>
        <v>0</v>
      </c>
      <c r="AH144" s="225">
        <f>'Prep Partner Performance'!AD151</f>
        <v>0</v>
      </c>
      <c r="AI144" s="225">
        <f>'Prep Partner Performance'!AE151</f>
        <v>0</v>
      </c>
      <c r="AJ144" s="225">
        <f>'Prep Partner Performance'!AF151</f>
        <v>0</v>
      </c>
      <c r="AK144" s="225">
        <f>'Prep Partner Performance'!AG151</f>
        <v>0</v>
      </c>
      <c r="AL144" s="225">
        <f>'Prep Partner Performance'!AH151</f>
        <v>0</v>
      </c>
      <c r="AM144" s="218">
        <f t="shared" si="5"/>
        <v>0</v>
      </c>
      <c r="AN144" s="217" t="str">
        <f>'Prep Partner Performance'!B$3</f>
        <v>PrEP Partner Performance Tool version 2.0.0</v>
      </c>
      <c r="AO144" s="239">
        <f>'Prep Partner Performance'!AJ151</f>
        <v>0</v>
      </c>
    </row>
    <row r="145" spans="1:41" x14ac:dyDescent="0.45">
      <c r="A145" s="218" t="str">
        <f t="shared" si="6"/>
        <v>202205</v>
      </c>
      <c r="B145" s="219">
        <f>'Prep Partner Performance'!AE$2</f>
        <v>2022</v>
      </c>
      <c r="C145" s="220" t="str">
        <f>'Prep Partner Performance'!Z$2</f>
        <v>05</v>
      </c>
      <c r="D145" s="218">
        <f>'Prep Partner Performance'!G$2</f>
        <v>14943</v>
      </c>
      <c r="E145" s="217" t="str">
        <f>'Prep Partner Performance'!C$2</f>
        <v>Kisima Health Centre</v>
      </c>
      <c r="F145" s="239" t="str">
        <f>'Prep Partner Performance'!B$148</f>
        <v>Client has sex with more than one partner</v>
      </c>
      <c r="G145" s="217" t="str">
        <f>'Prep Partner Performance'!C152</f>
        <v>Female Sex Workers</v>
      </c>
      <c r="H145" s="217" t="str">
        <f>'Prep Partner Performance'!D152</f>
        <v>P01-144</v>
      </c>
      <c r="I145" s="225">
        <f>'Prep Partner Performance'!E152</f>
        <v>0</v>
      </c>
      <c r="J145" s="225">
        <f>'Prep Partner Performance'!F152</f>
        <v>0</v>
      </c>
      <c r="K145" s="225">
        <f>'Prep Partner Performance'!G152</f>
        <v>0</v>
      </c>
      <c r="L145" s="225">
        <f>'Prep Partner Performance'!H152</f>
        <v>0</v>
      </c>
      <c r="M145" s="225">
        <f>'Prep Partner Performance'!I152</f>
        <v>0</v>
      </c>
      <c r="N145" s="225">
        <f>'Prep Partner Performance'!J152</f>
        <v>0</v>
      </c>
      <c r="O145" s="225">
        <f>'Prep Partner Performance'!K152</f>
        <v>0</v>
      </c>
      <c r="P145" s="225">
        <f>'Prep Partner Performance'!L152</f>
        <v>0</v>
      </c>
      <c r="Q145" s="225">
        <f>'Prep Partner Performance'!M152</f>
        <v>0</v>
      </c>
      <c r="R145" s="225">
        <f>'Prep Partner Performance'!N152</f>
        <v>0</v>
      </c>
      <c r="S145" s="225">
        <f>'Prep Partner Performance'!O152</f>
        <v>0</v>
      </c>
      <c r="T145" s="225">
        <f>'Prep Partner Performance'!P152</f>
        <v>0</v>
      </c>
      <c r="U145" s="225">
        <f>'Prep Partner Performance'!Q152</f>
        <v>0</v>
      </c>
      <c r="V145" s="225">
        <f>'Prep Partner Performance'!R152</f>
        <v>0</v>
      </c>
      <c r="W145" s="225">
        <f>'Prep Partner Performance'!S152</f>
        <v>0</v>
      </c>
      <c r="X145" s="225">
        <f>'Prep Partner Performance'!T152</f>
        <v>0</v>
      </c>
      <c r="Y145" s="225">
        <f>'Prep Partner Performance'!U152</f>
        <v>0</v>
      </c>
      <c r="Z145" s="225">
        <f>'Prep Partner Performance'!V152</f>
        <v>0</v>
      </c>
      <c r="AA145" s="225">
        <f>'Prep Partner Performance'!W152</f>
        <v>0</v>
      </c>
      <c r="AB145" s="225">
        <f>'Prep Partner Performance'!X152</f>
        <v>0</v>
      </c>
      <c r="AC145" s="225">
        <f>'Prep Partner Performance'!Y152</f>
        <v>0</v>
      </c>
      <c r="AD145" s="225">
        <f>'Prep Partner Performance'!Z152</f>
        <v>0</v>
      </c>
      <c r="AE145" s="225">
        <f>'Prep Partner Performance'!AA152</f>
        <v>0</v>
      </c>
      <c r="AF145" s="225">
        <f>'Prep Partner Performance'!AB152</f>
        <v>0</v>
      </c>
      <c r="AG145" s="225">
        <f>'Prep Partner Performance'!AC152</f>
        <v>0</v>
      </c>
      <c r="AH145" s="225">
        <f>'Prep Partner Performance'!AD152</f>
        <v>0</v>
      </c>
      <c r="AI145" s="225">
        <f>'Prep Partner Performance'!AE152</f>
        <v>0</v>
      </c>
      <c r="AJ145" s="225">
        <f>'Prep Partner Performance'!AF152</f>
        <v>0</v>
      </c>
      <c r="AK145" s="225">
        <f>'Prep Partner Performance'!AG152</f>
        <v>0</v>
      </c>
      <c r="AL145" s="225">
        <f>'Prep Partner Performance'!AH152</f>
        <v>0</v>
      </c>
      <c r="AM145" s="218">
        <f t="shared" si="5"/>
        <v>0</v>
      </c>
      <c r="AN145" s="217" t="str">
        <f>'Prep Partner Performance'!B$3</f>
        <v>PrEP Partner Performance Tool version 2.0.0</v>
      </c>
      <c r="AO145" s="239">
        <f>'Prep Partner Performance'!AJ152</f>
        <v>0</v>
      </c>
    </row>
    <row r="146" spans="1:41" x14ac:dyDescent="0.45">
      <c r="A146" s="218" t="str">
        <f t="shared" si="6"/>
        <v>202205</v>
      </c>
      <c r="B146" s="219">
        <f>'Prep Partner Performance'!AE$2</f>
        <v>2022</v>
      </c>
      <c r="C146" s="220" t="str">
        <f>'Prep Partner Performance'!Z$2</f>
        <v>05</v>
      </c>
      <c r="D146" s="218">
        <f>'Prep Partner Performance'!G$2</f>
        <v>14943</v>
      </c>
      <c r="E146" s="217" t="str">
        <f>'Prep Partner Performance'!C$2</f>
        <v>Kisima Health Centre</v>
      </c>
      <c r="F146" s="239" t="str">
        <f>'Prep Partner Performance'!B$148</f>
        <v>Client has sex with more than one partner</v>
      </c>
      <c r="G146" s="217" t="str">
        <f>'Prep Partner Performance'!C153</f>
        <v>People who Inject Drugs</v>
      </c>
      <c r="H146" s="217" t="str">
        <f>'Prep Partner Performance'!D153</f>
        <v>P01-145</v>
      </c>
      <c r="I146" s="225">
        <f>'Prep Partner Performance'!E153</f>
        <v>0</v>
      </c>
      <c r="J146" s="225">
        <f>'Prep Partner Performance'!F153</f>
        <v>0</v>
      </c>
      <c r="K146" s="225">
        <f>'Prep Partner Performance'!G153</f>
        <v>0</v>
      </c>
      <c r="L146" s="225">
        <f>'Prep Partner Performance'!H153</f>
        <v>0</v>
      </c>
      <c r="M146" s="225">
        <f>'Prep Partner Performance'!I153</f>
        <v>0</v>
      </c>
      <c r="N146" s="225">
        <f>'Prep Partner Performance'!J153</f>
        <v>0</v>
      </c>
      <c r="O146" s="225">
        <f>'Prep Partner Performance'!K153</f>
        <v>0</v>
      </c>
      <c r="P146" s="225">
        <f>'Prep Partner Performance'!L153</f>
        <v>0</v>
      </c>
      <c r="Q146" s="225">
        <f>'Prep Partner Performance'!M153</f>
        <v>0</v>
      </c>
      <c r="R146" s="225">
        <f>'Prep Partner Performance'!N153</f>
        <v>0</v>
      </c>
      <c r="S146" s="225">
        <f>'Prep Partner Performance'!O153</f>
        <v>0</v>
      </c>
      <c r="T146" s="225">
        <f>'Prep Partner Performance'!P153</f>
        <v>0</v>
      </c>
      <c r="U146" s="225">
        <f>'Prep Partner Performance'!Q153</f>
        <v>0</v>
      </c>
      <c r="V146" s="225">
        <f>'Prep Partner Performance'!R153</f>
        <v>0</v>
      </c>
      <c r="W146" s="225">
        <f>'Prep Partner Performance'!S153</f>
        <v>0</v>
      </c>
      <c r="X146" s="225">
        <f>'Prep Partner Performance'!T153</f>
        <v>0</v>
      </c>
      <c r="Y146" s="225">
        <f>'Prep Partner Performance'!U153</f>
        <v>0</v>
      </c>
      <c r="Z146" s="225">
        <f>'Prep Partner Performance'!V153</f>
        <v>0</v>
      </c>
      <c r="AA146" s="225">
        <f>'Prep Partner Performance'!W153</f>
        <v>0</v>
      </c>
      <c r="AB146" s="225">
        <f>'Prep Partner Performance'!X153</f>
        <v>0</v>
      </c>
      <c r="AC146" s="225">
        <f>'Prep Partner Performance'!Y153</f>
        <v>0</v>
      </c>
      <c r="AD146" s="225">
        <f>'Prep Partner Performance'!Z153</f>
        <v>0</v>
      </c>
      <c r="AE146" s="225">
        <f>'Prep Partner Performance'!AA153</f>
        <v>0</v>
      </c>
      <c r="AF146" s="225">
        <f>'Prep Partner Performance'!AB153</f>
        <v>0</v>
      </c>
      <c r="AG146" s="225">
        <f>'Prep Partner Performance'!AC153</f>
        <v>0</v>
      </c>
      <c r="AH146" s="225">
        <f>'Prep Partner Performance'!AD153</f>
        <v>0</v>
      </c>
      <c r="AI146" s="225">
        <f>'Prep Partner Performance'!AE153</f>
        <v>0</v>
      </c>
      <c r="AJ146" s="225">
        <f>'Prep Partner Performance'!AF153</f>
        <v>0</v>
      </c>
      <c r="AK146" s="225">
        <f>'Prep Partner Performance'!AG153</f>
        <v>0</v>
      </c>
      <c r="AL146" s="225">
        <f>'Prep Partner Performance'!AH153</f>
        <v>0</v>
      </c>
      <c r="AM146" s="218">
        <f t="shared" si="5"/>
        <v>0</v>
      </c>
      <c r="AN146" s="217" t="str">
        <f>'Prep Partner Performance'!B$3</f>
        <v>PrEP Partner Performance Tool version 2.0.0</v>
      </c>
      <c r="AO146" s="239">
        <f>'Prep Partner Performance'!AJ153</f>
        <v>0</v>
      </c>
    </row>
    <row r="147" spans="1:41" x14ac:dyDescent="0.45">
      <c r="A147" s="218" t="str">
        <f t="shared" si="6"/>
        <v>202205</v>
      </c>
      <c r="B147" s="219">
        <f>'Prep Partner Performance'!AE$2</f>
        <v>2022</v>
      </c>
      <c r="C147" s="220" t="str">
        <f>'Prep Partner Performance'!Z$2</f>
        <v>05</v>
      </c>
      <c r="D147" s="218">
        <f>'Prep Partner Performance'!G$2</f>
        <v>14943</v>
      </c>
      <c r="E147" s="217" t="str">
        <f>'Prep Partner Performance'!C$2</f>
        <v>Kisima Health Centre</v>
      </c>
      <c r="F147" s="239" t="str">
        <f>'Prep Partner Performance'!B$148</f>
        <v>Client has sex with more than one partner</v>
      </c>
      <c r="G147" s="217" t="str">
        <f>'Prep Partner Performance'!C154</f>
        <v>Other Women</v>
      </c>
      <c r="H147" s="217" t="str">
        <f>'Prep Partner Performance'!D154</f>
        <v>P01-146</v>
      </c>
      <c r="I147" s="225">
        <f>'Prep Partner Performance'!E154</f>
        <v>0</v>
      </c>
      <c r="J147" s="225">
        <f>'Prep Partner Performance'!F154</f>
        <v>0</v>
      </c>
      <c r="K147" s="225">
        <f>'Prep Partner Performance'!G154</f>
        <v>0</v>
      </c>
      <c r="L147" s="225">
        <f>'Prep Partner Performance'!H154</f>
        <v>0</v>
      </c>
      <c r="M147" s="225">
        <f>'Prep Partner Performance'!I154</f>
        <v>0</v>
      </c>
      <c r="N147" s="225">
        <f>'Prep Partner Performance'!J154</f>
        <v>0</v>
      </c>
      <c r="O147" s="225">
        <f>'Prep Partner Performance'!K154</f>
        <v>0</v>
      </c>
      <c r="P147" s="225">
        <f>'Prep Partner Performance'!L154</f>
        <v>0</v>
      </c>
      <c r="Q147" s="225">
        <f>'Prep Partner Performance'!M154</f>
        <v>0</v>
      </c>
      <c r="R147" s="225">
        <f>'Prep Partner Performance'!N154</f>
        <v>0</v>
      </c>
      <c r="S147" s="225">
        <f>'Prep Partner Performance'!O154</f>
        <v>0</v>
      </c>
      <c r="T147" s="225">
        <f>'Prep Partner Performance'!P154</f>
        <v>0</v>
      </c>
      <c r="U147" s="225">
        <f>'Prep Partner Performance'!Q154</f>
        <v>0</v>
      </c>
      <c r="V147" s="225">
        <f>'Prep Partner Performance'!R154</f>
        <v>0</v>
      </c>
      <c r="W147" s="225">
        <f>'Prep Partner Performance'!S154</f>
        <v>0</v>
      </c>
      <c r="X147" s="225">
        <f>'Prep Partner Performance'!T154</f>
        <v>0</v>
      </c>
      <c r="Y147" s="225">
        <f>'Prep Partner Performance'!U154</f>
        <v>0</v>
      </c>
      <c r="Z147" s="225">
        <f>'Prep Partner Performance'!V154</f>
        <v>0</v>
      </c>
      <c r="AA147" s="225">
        <f>'Prep Partner Performance'!W154</f>
        <v>0</v>
      </c>
      <c r="AB147" s="225">
        <f>'Prep Partner Performance'!X154</f>
        <v>0</v>
      </c>
      <c r="AC147" s="225">
        <f>'Prep Partner Performance'!Y154</f>
        <v>0</v>
      </c>
      <c r="AD147" s="225">
        <f>'Prep Partner Performance'!Z154</f>
        <v>0</v>
      </c>
      <c r="AE147" s="225">
        <f>'Prep Partner Performance'!AA154</f>
        <v>0</v>
      </c>
      <c r="AF147" s="225">
        <f>'Prep Partner Performance'!AB154</f>
        <v>0</v>
      </c>
      <c r="AG147" s="225">
        <f>'Prep Partner Performance'!AC154</f>
        <v>0</v>
      </c>
      <c r="AH147" s="225">
        <f>'Prep Partner Performance'!AD154</f>
        <v>0</v>
      </c>
      <c r="AI147" s="225">
        <f>'Prep Partner Performance'!AE154</f>
        <v>0</v>
      </c>
      <c r="AJ147" s="225">
        <f>'Prep Partner Performance'!AF154</f>
        <v>0</v>
      </c>
      <c r="AK147" s="225">
        <f>'Prep Partner Performance'!AG154</f>
        <v>0</v>
      </c>
      <c r="AL147" s="225">
        <f>'Prep Partner Performance'!AH154</f>
        <v>0</v>
      </c>
      <c r="AM147" s="218">
        <f t="shared" si="5"/>
        <v>0</v>
      </c>
      <c r="AN147" s="217" t="str">
        <f>'Prep Partner Performance'!B$3</f>
        <v>PrEP Partner Performance Tool version 2.0.0</v>
      </c>
      <c r="AO147" s="239">
        <f>'Prep Partner Performance'!AJ154</f>
        <v>0</v>
      </c>
    </row>
    <row r="148" spans="1:41" x14ac:dyDescent="0.45">
      <c r="A148" s="218" t="str">
        <f t="shared" si="6"/>
        <v>202205</v>
      </c>
      <c r="B148" s="219">
        <f>'Prep Partner Performance'!AE$2</f>
        <v>2022</v>
      </c>
      <c r="C148" s="220" t="str">
        <f>'Prep Partner Performance'!Z$2</f>
        <v>05</v>
      </c>
      <c r="D148" s="218">
        <f>'Prep Partner Performance'!G$2</f>
        <v>14943</v>
      </c>
      <c r="E148" s="217" t="str">
        <f>'Prep Partner Performance'!C$2</f>
        <v>Kisima Health Centre</v>
      </c>
      <c r="F148" s="239" t="str">
        <f>'Prep Partner Performance'!B$148</f>
        <v>Client has sex with more than one partner</v>
      </c>
      <c r="G148" s="217" t="str">
        <f>'Prep Partner Performance'!C155</f>
        <v>Serodiscordant Couple</v>
      </c>
      <c r="H148" s="217" t="str">
        <f>'Prep Partner Performance'!D155</f>
        <v>P01-147</v>
      </c>
      <c r="I148" s="225">
        <f>'Prep Partner Performance'!E155</f>
        <v>0</v>
      </c>
      <c r="J148" s="225">
        <f>'Prep Partner Performance'!F155</f>
        <v>0</v>
      </c>
      <c r="K148" s="225">
        <f>'Prep Partner Performance'!G155</f>
        <v>0</v>
      </c>
      <c r="L148" s="225">
        <f>'Prep Partner Performance'!H155</f>
        <v>0</v>
      </c>
      <c r="M148" s="225">
        <f>'Prep Partner Performance'!I155</f>
        <v>0</v>
      </c>
      <c r="N148" s="225">
        <f>'Prep Partner Performance'!J155</f>
        <v>0</v>
      </c>
      <c r="O148" s="225">
        <f>'Prep Partner Performance'!K155</f>
        <v>0</v>
      </c>
      <c r="P148" s="225">
        <f>'Prep Partner Performance'!L155</f>
        <v>0</v>
      </c>
      <c r="Q148" s="225">
        <f>'Prep Partner Performance'!M155</f>
        <v>0</v>
      </c>
      <c r="R148" s="225">
        <f>'Prep Partner Performance'!N155</f>
        <v>0</v>
      </c>
      <c r="S148" s="225">
        <f>'Prep Partner Performance'!O155</f>
        <v>0</v>
      </c>
      <c r="T148" s="225">
        <f>'Prep Partner Performance'!P155</f>
        <v>0</v>
      </c>
      <c r="U148" s="225">
        <f>'Prep Partner Performance'!Q155</f>
        <v>0</v>
      </c>
      <c r="V148" s="225">
        <f>'Prep Partner Performance'!R155</f>
        <v>0</v>
      </c>
      <c r="W148" s="225">
        <f>'Prep Partner Performance'!S155</f>
        <v>0</v>
      </c>
      <c r="X148" s="225">
        <f>'Prep Partner Performance'!T155</f>
        <v>0</v>
      </c>
      <c r="Y148" s="225">
        <f>'Prep Partner Performance'!U155</f>
        <v>0</v>
      </c>
      <c r="Z148" s="225">
        <f>'Prep Partner Performance'!V155</f>
        <v>0</v>
      </c>
      <c r="AA148" s="225">
        <f>'Prep Partner Performance'!W155</f>
        <v>0</v>
      </c>
      <c r="AB148" s="225">
        <f>'Prep Partner Performance'!X155</f>
        <v>0</v>
      </c>
      <c r="AC148" s="225">
        <f>'Prep Partner Performance'!Y155</f>
        <v>0</v>
      </c>
      <c r="AD148" s="225">
        <f>'Prep Partner Performance'!Z155</f>
        <v>0</v>
      </c>
      <c r="AE148" s="225">
        <f>'Prep Partner Performance'!AA155</f>
        <v>0</v>
      </c>
      <c r="AF148" s="225">
        <f>'Prep Partner Performance'!AB155</f>
        <v>0</v>
      </c>
      <c r="AG148" s="225">
        <f>'Prep Partner Performance'!AC155</f>
        <v>0</v>
      </c>
      <c r="AH148" s="225">
        <f>'Prep Partner Performance'!AD155</f>
        <v>0</v>
      </c>
      <c r="AI148" s="225">
        <f>'Prep Partner Performance'!AE155</f>
        <v>0</v>
      </c>
      <c r="AJ148" s="225">
        <f>'Prep Partner Performance'!AF155</f>
        <v>0</v>
      </c>
      <c r="AK148" s="225">
        <f>'Prep Partner Performance'!AG155</f>
        <v>0</v>
      </c>
      <c r="AL148" s="225">
        <f>'Prep Partner Performance'!AH155</f>
        <v>0</v>
      </c>
      <c r="AM148" s="218">
        <f t="shared" si="5"/>
        <v>0</v>
      </c>
      <c r="AN148" s="217" t="str">
        <f>'Prep Partner Performance'!B$3</f>
        <v>PrEP Partner Performance Tool version 2.0.0</v>
      </c>
      <c r="AO148" s="239">
        <f>'Prep Partner Performance'!AJ155</f>
        <v>0</v>
      </c>
    </row>
    <row r="149" spans="1:41" x14ac:dyDescent="0.45">
      <c r="A149" s="218" t="str">
        <f t="shared" si="6"/>
        <v>202205</v>
      </c>
      <c r="B149" s="219">
        <f>'Prep Partner Performance'!AE$2</f>
        <v>2022</v>
      </c>
      <c r="C149" s="220" t="str">
        <f>'Prep Partner Performance'!Z$2</f>
        <v>05</v>
      </c>
      <c r="D149" s="218">
        <f>'Prep Partner Performance'!G$2</f>
        <v>14943</v>
      </c>
      <c r="E149" s="217" t="str">
        <f>'Prep Partner Performance'!C$2</f>
        <v>Kisima Health Centre</v>
      </c>
      <c r="F149" s="239" t="str">
        <f>'Prep Partner Performance'!B$148</f>
        <v>Client has sex with more than one partner</v>
      </c>
      <c r="G149" s="217" t="str">
        <f>'Prep Partner Performance'!C156</f>
        <v>Pregnant and Breast Feeding Women</v>
      </c>
      <c r="H149" s="217" t="str">
        <f>'Prep Partner Performance'!D156</f>
        <v>P01-148</v>
      </c>
      <c r="I149" s="225">
        <f>'Prep Partner Performance'!E156</f>
        <v>0</v>
      </c>
      <c r="J149" s="225">
        <f>'Prep Partner Performance'!F156</f>
        <v>0</v>
      </c>
      <c r="K149" s="225">
        <f>'Prep Partner Performance'!G156</f>
        <v>0</v>
      </c>
      <c r="L149" s="225">
        <f>'Prep Partner Performance'!H156</f>
        <v>0</v>
      </c>
      <c r="M149" s="225">
        <f>'Prep Partner Performance'!I156</f>
        <v>0</v>
      </c>
      <c r="N149" s="225">
        <f>'Prep Partner Performance'!J156</f>
        <v>0</v>
      </c>
      <c r="O149" s="225">
        <f>'Prep Partner Performance'!K156</f>
        <v>0</v>
      </c>
      <c r="P149" s="225">
        <f>'Prep Partner Performance'!L156</f>
        <v>0</v>
      </c>
      <c r="Q149" s="225">
        <f>'Prep Partner Performance'!M156</f>
        <v>0</v>
      </c>
      <c r="R149" s="225">
        <f>'Prep Partner Performance'!N156</f>
        <v>0</v>
      </c>
      <c r="S149" s="225">
        <f>'Prep Partner Performance'!O156</f>
        <v>0</v>
      </c>
      <c r="T149" s="225">
        <f>'Prep Partner Performance'!P156</f>
        <v>0</v>
      </c>
      <c r="U149" s="225">
        <f>'Prep Partner Performance'!Q156</f>
        <v>0</v>
      </c>
      <c r="V149" s="225">
        <f>'Prep Partner Performance'!R156</f>
        <v>0</v>
      </c>
      <c r="W149" s="225">
        <f>'Prep Partner Performance'!S156</f>
        <v>0</v>
      </c>
      <c r="X149" s="225">
        <f>'Prep Partner Performance'!T156</f>
        <v>0</v>
      </c>
      <c r="Y149" s="225">
        <f>'Prep Partner Performance'!U156</f>
        <v>0</v>
      </c>
      <c r="Z149" s="225">
        <f>'Prep Partner Performance'!V156</f>
        <v>0</v>
      </c>
      <c r="AA149" s="225">
        <f>'Prep Partner Performance'!W156</f>
        <v>0</v>
      </c>
      <c r="AB149" s="225">
        <f>'Prep Partner Performance'!X156</f>
        <v>0</v>
      </c>
      <c r="AC149" s="225">
        <f>'Prep Partner Performance'!Y156</f>
        <v>0</v>
      </c>
      <c r="AD149" s="225">
        <f>'Prep Partner Performance'!Z156</f>
        <v>0</v>
      </c>
      <c r="AE149" s="225">
        <f>'Prep Partner Performance'!AA156</f>
        <v>0</v>
      </c>
      <c r="AF149" s="225">
        <f>'Prep Partner Performance'!AB156</f>
        <v>0</v>
      </c>
      <c r="AG149" s="225">
        <f>'Prep Partner Performance'!AC156</f>
        <v>0</v>
      </c>
      <c r="AH149" s="225">
        <f>'Prep Partner Performance'!AD156</f>
        <v>0</v>
      </c>
      <c r="AI149" s="225">
        <f>'Prep Partner Performance'!AE156</f>
        <v>0</v>
      </c>
      <c r="AJ149" s="225">
        <f>'Prep Partner Performance'!AF156</f>
        <v>0</v>
      </c>
      <c r="AK149" s="225">
        <f>'Prep Partner Performance'!AG156</f>
        <v>0</v>
      </c>
      <c r="AL149" s="225">
        <f>'Prep Partner Performance'!AH156</f>
        <v>0</v>
      </c>
      <c r="AM149" s="218">
        <f t="shared" si="5"/>
        <v>0</v>
      </c>
      <c r="AN149" s="217" t="str">
        <f>'Prep Partner Performance'!B$3</f>
        <v>PrEP Partner Performance Tool version 2.0.0</v>
      </c>
      <c r="AO149" s="239">
        <f>'Prep Partner Performance'!AJ156</f>
        <v>0</v>
      </c>
    </row>
    <row r="150" spans="1:41" x14ac:dyDescent="0.45">
      <c r="A150" s="218" t="str">
        <f t="shared" si="6"/>
        <v>202205</v>
      </c>
      <c r="B150" s="219">
        <f>'Prep Partner Performance'!AE$2</f>
        <v>2022</v>
      </c>
      <c r="C150" s="220" t="str">
        <f>'Prep Partner Performance'!Z$2</f>
        <v>05</v>
      </c>
      <c r="D150" s="218">
        <f>'Prep Partner Performance'!G$2</f>
        <v>14943</v>
      </c>
      <c r="E150" s="217" t="str">
        <f>'Prep Partner Performance'!C$2</f>
        <v>Kisima Health Centre</v>
      </c>
      <c r="F150" s="239" t="str">
        <f>'Prep Partner Performance'!B157</f>
        <v>On going IPV/ GBV</v>
      </c>
      <c r="G150" s="217" t="str">
        <f>'Prep Partner Performance'!C157</f>
        <v>Transgender</v>
      </c>
      <c r="H150" s="217" t="str">
        <f>'Prep Partner Performance'!D157</f>
        <v>P01-149</v>
      </c>
      <c r="I150" s="225">
        <f>'Prep Partner Performance'!E157</f>
        <v>0</v>
      </c>
      <c r="J150" s="225">
        <f>'Prep Partner Performance'!F157</f>
        <v>0</v>
      </c>
      <c r="K150" s="225">
        <f>'Prep Partner Performance'!G157</f>
        <v>0</v>
      </c>
      <c r="L150" s="225">
        <f>'Prep Partner Performance'!H157</f>
        <v>0</v>
      </c>
      <c r="M150" s="225">
        <f>'Prep Partner Performance'!I157</f>
        <v>0</v>
      </c>
      <c r="N150" s="225">
        <f>'Prep Partner Performance'!J157</f>
        <v>0</v>
      </c>
      <c r="O150" s="225">
        <f>'Prep Partner Performance'!K157</f>
        <v>0</v>
      </c>
      <c r="P150" s="225">
        <f>'Prep Partner Performance'!L157</f>
        <v>0</v>
      </c>
      <c r="Q150" s="225">
        <f>'Prep Partner Performance'!M157</f>
        <v>0</v>
      </c>
      <c r="R150" s="225">
        <f>'Prep Partner Performance'!N157</f>
        <v>0</v>
      </c>
      <c r="S150" s="225">
        <f>'Prep Partner Performance'!O157</f>
        <v>0</v>
      </c>
      <c r="T150" s="225">
        <f>'Prep Partner Performance'!P157</f>
        <v>0</v>
      </c>
      <c r="U150" s="225">
        <f>'Prep Partner Performance'!Q157</f>
        <v>0</v>
      </c>
      <c r="V150" s="225">
        <f>'Prep Partner Performance'!R157</f>
        <v>0</v>
      </c>
      <c r="W150" s="225">
        <f>'Prep Partner Performance'!S157</f>
        <v>0</v>
      </c>
      <c r="X150" s="225">
        <f>'Prep Partner Performance'!T157</f>
        <v>0</v>
      </c>
      <c r="Y150" s="225">
        <f>'Prep Partner Performance'!U157</f>
        <v>0</v>
      </c>
      <c r="Z150" s="225">
        <f>'Prep Partner Performance'!V157</f>
        <v>0</v>
      </c>
      <c r="AA150" s="225">
        <f>'Prep Partner Performance'!W157</f>
        <v>0</v>
      </c>
      <c r="AB150" s="225">
        <f>'Prep Partner Performance'!X157</f>
        <v>0</v>
      </c>
      <c r="AC150" s="225">
        <f>'Prep Partner Performance'!Y157</f>
        <v>0</v>
      </c>
      <c r="AD150" s="225">
        <f>'Prep Partner Performance'!Z157</f>
        <v>0</v>
      </c>
      <c r="AE150" s="225">
        <f>'Prep Partner Performance'!AA157</f>
        <v>0</v>
      </c>
      <c r="AF150" s="225">
        <f>'Prep Partner Performance'!AB157</f>
        <v>0</v>
      </c>
      <c r="AG150" s="225">
        <f>'Prep Partner Performance'!AC157</f>
        <v>0</v>
      </c>
      <c r="AH150" s="225">
        <f>'Prep Partner Performance'!AD157</f>
        <v>0</v>
      </c>
      <c r="AI150" s="225">
        <f>'Prep Partner Performance'!AE157</f>
        <v>0</v>
      </c>
      <c r="AJ150" s="225">
        <f>'Prep Partner Performance'!AF157</f>
        <v>0</v>
      </c>
      <c r="AK150" s="225">
        <f>'Prep Partner Performance'!AG157</f>
        <v>0</v>
      </c>
      <c r="AL150" s="225">
        <f>'Prep Partner Performance'!AH157</f>
        <v>0</v>
      </c>
      <c r="AM150" s="218">
        <f t="shared" si="5"/>
        <v>0</v>
      </c>
      <c r="AN150" s="217" t="str">
        <f>'Prep Partner Performance'!B$3</f>
        <v>PrEP Partner Performance Tool version 2.0.0</v>
      </c>
      <c r="AO150" s="239">
        <f>'Prep Partner Performance'!AJ157</f>
        <v>0</v>
      </c>
    </row>
    <row r="151" spans="1:41" x14ac:dyDescent="0.45">
      <c r="A151" s="218" t="str">
        <f t="shared" si="6"/>
        <v>202205</v>
      </c>
      <c r="B151" s="219">
        <f>'Prep Partner Performance'!AE$2</f>
        <v>2022</v>
      </c>
      <c r="C151" s="220" t="str">
        <f>'Prep Partner Performance'!Z$2</f>
        <v>05</v>
      </c>
      <c r="D151" s="218">
        <f>'Prep Partner Performance'!G$2</f>
        <v>14943</v>
      </c>
      <c r="E151" s="217" t="str">
        <f>'Prep Partner Performance'!C$2</f>
        <v>Kisima Health Centre</v>
      </c>
      <c r="F151" s="239" t="str">
        <f>'Prep Partner Performance'!B$157</f>
        <v>On going IPV/ GBV</v>
      </c>
      <c r="G151" s="217" t="str">
        <f>'Prep Partner Performance'!C158</f>
        <v>Adolescent Girls and Young Women</v>
      </c>
      <c r="H151" s="217" t="str">
        <f>'Prep Partner Performance'!D158</f>
        <v>P01-150</v>
      </c>
      <c r="I151" s="225">
        <f>'Prep Partner Performance'!E158</f>
        <v>0</v>
      </c>
      <c r="J151" s="225">
        <f>'Prep Partner Performance'!F158</f>
        <v>0</v>
      </c>
      <c r="K151" s="225">
        <f>'Prep Partner Performance'!G158</f>
        <v>0</v>
      </c>
      <c r="L151" s="225">
        <f>'Prep Partner Performance'!H158</f>
        <v>0</v>
      </c>
      <c r="M151" s="225">
        <f>'Prep Partner Performance'!I158</f>
        <v>0</v>
      </c>
      <c r="N151" s="225">
        <f>'Prep Partner Performance'!J158</f>
        <v>0</v>
      </c>
      <c r="O151" s="225">
        <f>'Prep Partner Performance'!K158</f>
        <v>0</v>
      </c>
      <c r="P151" s="225">
        <f>'Prep Partner Performance'!L158</f>
        <v>0</v>
      </c>
      <c r="Q151" s="225">
        <f>'Prep Partner Performance'!M158</f>
        <v>0</v>
      </c>
      <c r="R151" s="225">
        <f>'Prep Partner Performance'!N158</f>
        <v>0</v>
      </c>
      <c r="S151" s="225">
        <f>'Prep Partner Performance'!O158</f>
        <v>0</v>
      </c>
      <c r="T151" s="225">
        <f>'Prep Partner Performance'!P158</f>
        <v>0</v>
      </c>
      <c r="U151" s="225">
        <f>'Prep Partner Performance'!Q158</f>
        <v>0</v>
      </c>
      <c r="V151" s="225">
        <f>'Prep Partner Performance'!R158</f>
        <v>0</v>
      </c>
      <c r="W151" s="225">
        <f>'Prep Partner Performance'!S158</f>
        <v>0</v>
      </c>
      <c r="X151" s="225">
        <f>'Prep Partner Performance'!T158</f>
        <v>0</v>
      </c>
      <c r="Y151" s="225">
        <f>'Prep Partner Performance'!U158</f>
        <v>0</v>
      </c>
      <c r="Z151" s="225">
        <f>'Prep Partner Performance'!V158</f>
        <v>0</v>
      </c>
      <c r="AA151" s="225">
        <f>'Prep Partner Performance'!W158</f>
        <v>0</v>
      </c>
      <c r="AB151" s="225">
        <f>'Prep Partner Performance'!X158</f>
        <v>0</v>
      </c>
      <c r="AC151" s="225">
        <f>'Prep Partner Performance'!Y158</f>
        <v>0</v>
      </c>
      <c r="AD151" s="225">
        <f>'Prep Partner Performance'!Z158</f>
        <v>0</v>
      </c>
      <c r="AE151" s="225">
        <f>'Prep Partner Performance'!AA158</f>
        <v>0</v>
      </c>
      <c r="AF151" s="225">
        <f>'Prep Partner Performance'!AB158</f>
        <v>0</v>
      </c>
      <c r="AG151" s="225">
        <f>'Prep Partner Performance'!AC158</f>
        <v>0</v>
      </c>
      <c r="AH151" s="225">
        <f>'Prep Partner Performance'!AD158</f>
        <v>0</v>
      </c>
      <c r="AI151" s="225">
        <f>'Prep Partner Performance'!AE158</f>
        <v>0</v>
      </c>
      <c r="AJ151" s="225">
        <f>'Prep Partner Performance'!AF158</f>
        <v>0</v>
      </c>
      <c r="AK151" s="225">
        <f>'Prep Partner Performance'!AG158</f>
        <v>0</v>
      </c>
      <c r="AL151" s="225">
        <f>'Prep Partner Performance'!AH158</f>
        <v>0</v>
      </c>
      <c r="AM151" s="218">
        <f t="shared" si="5"/>
        <v>0</v>
      </c>
      <c r="AN151" s="217" t="str">
        <f>'Prep Partner Performance'!B$3</f>
        <v>PrEP Partner Performance Tool version 2.0.0</v>
      </c>
      <c r="AO151" s="239">
        <f>'Prep Partner Performance'!AJ158</f>
        <v>0</v>
      </c>
    </row>
    <row r="152" spans="1:41" x14ac:dyDescent="0.45">
      <c r="A152" s="218" t="str">
        <f t="shared" si="6"/>
        <v>202205</v>
      </c>
      <c r="B152" s="219">
        <f>'Prep Partner Performance'!AE$2</f>
        <v>2022</v>
      </c>
      <c r="C152" s="220" t="str">
        <f>'Prep Partner Performance'!Z$2</f>
        <v>05</v>
      </c>
      <c r="D152" s="218">
        <f>'Prep Partner Performance'!G$2</f>
        <v>14943</v>
      </c>
      <c r="E152" s="217" t="str">
        <f>'Prep Partner Performance'!C$2</f>
        <v>Kisima Health Centre</v>
      </c>
      <c r="F152" s="239" t="str">
        <f>'Prep Partner Performance'!B$157</f>
        <v>On going IPV/ GBV</v>
      </c>
      <c r="G152" s="217" t="str">
        <f>'Prep Partner Performance'!C159</f>
        <v>Men who have Sex With Men</v>
      </c>
      <c r="H152" s="217" t="str">
        <f>'Prep Partner Performance'!D159</f>
        <v>P01-151</v>
      </c>
      <c r="I152" s="225">
        <f>'Prep Partner Performance'!E159</f>
        <v>0</v>
      </c>
      <c r="J152" s="225">
        <f>'Prep Partner Performance'!F159</f>
        <v>0</v>
      </c>
      <c r="K152" s="225">
        <f>'Prep Partner Performance'!G159</f>
        <v>0</v>
      </c>
      <c r="L152" s="225">
        <f>'Prep Partner Performance'!H159</f>
        <v>0</v>
      </c>
      <c r="M152" s="225">
        <f>'Prep Partner Performance'!I159</f>
        <v>0</v>
      </c>
      <c r="N152" s="225">
        <f>'Prep Partner Performance'!J159</f>
        <v>0</v>
      </c>
      <c r="O152" s="225">
        <f>'Prep Partner Performance'!K159</f>
        <v>0</v>
      </c>
      <c r="P152" s="225">
        <f>'Prep Partner Performance'!L159</f>
        <v>0</v>
      </c>
      <c r="Q152" s="225">
        <f>'Prep Partner Performance'!M159</f>
        <v>0</v>
      </c>
      <c r="R152" s="225">
        <f>'Prep Partner Performance'!N159</f>
        <v>0</v>
      </c>
      <c r="S152" s="225">
        <f>'Prep Partner Performance'!O159</f>
        <v>0</v>
      </c>
      <c r="T152" s="225">
        <f>'Prep Partner Performance'!P159</f>
        <v>0</v>
      </c>
      <c r="U152" s="225">
        <f>'Prep Partner Performance'!Q159</f>
        <v>0</v>
      </c>
      <c r="V152" s="225">
        <f>'Prep Partner Performance'!R159</f>
        <v>0</v>
      </c>
      <c r="W152" s="225">
        <f>'Prep Partner Performance'!S159</f>
        <v>0</v>
      </c>
      <c r="X152" s="225">
        <f>'Prep Partner Performance'!T159</f>
        <v>0</v>
      </c>
      <c r="Y152" s="225">
        <f>'Prep Partner Performance'!U159</f>
        <v>0</v>
      </c>
      <c r="Z152" s="225">
        <f>'Prep Partner Performance'!V159</f>
        <v>0</v>
      </c>
      <c r="AA152" s="225">
        <f>'Prep Partner Performance'!W159</f>
        <v>0</v>
      </c>
      <c r="AB152" s="225">
        <f>'Prep Partner Performance'!X159</f>
        <v>0</v>
      </c>
      <c r="AC152" s="225">
        <f>'Prep Partner Performance'!Y159</f>
        <v>0</v>
      </c>
      <c r="AD152" s="225">
        <f>'Prep Partner Performance'!Z159</f>
        <v>0</v>
      </c>
      <c r="AE152" s="225">
        <f>'Prep Partner Performance'!AA159</f>
        <v>0</v>
      </c>
      <c r="AF152" s="225">
        <f>'Prep Partner Performance'!AB159</f>
        <v>0</v>
      </c>
      <c r="AG152" s="225">
        <f>'Prep Partner Performance'!AC159</f>
        <v>0</v>
      </c>
      <c r="AH152" s="225">
        <f>'Prep Partner Performance'!AD159</f>
        <v>0</v>
      </c>
      <c r="AI152" s="225">
        <f>'Prep Partner Performance'!AE159</f>
        <v>0</v>
      </c>
      <c r="AJ152" s="225">
        <f>'Prep Partner Performance'!AF159</f>
        <v>0</v>
      </c>
      <c r="AK152" s="225">
        <f>'Prep Partner Performance'!AG159</f>
        <v>0</v>
      </c>
      <c r="AL152" s="225">
        <f>'Prep Partner Performance'!AH159</f>
        <v>0</v>
      </c>
      <c r="AM152" s="218">
        <f t="shared" si="5"/>
        <v>0</v>
      </c>
      <c r="AN152" s="217" t="str">
        <f>'Prep Partner Performance'!B$3</f>
        <v>PrEP Partner Performance Tool version 2.0.0</v>
      </c>
      <c r="AO152" s="239">
        <f>'Prep Partner Performance'!AJ159</f>
        <v>0</v>
      </c>
    </row>
    <row r="153" spans="1:41" x14ac:dyDescent="0.45">
      <c r="A153" s="218" t="str">
        <f t="shared" si="6"/>
        <v>202205</v>
      </c>
      <c r="B153" s="219">
        <f>'Prep Partner Performance'!AE$2</f>
        <v>2022</v>
      </c>
      <c r="C153" s="220" t="str">
        <f>'Prep Partner Performance'!Z$2</f>
        <v>05</v>
      </c>
      <c r="D153" s="218">
        <f>'Prep Partner Performance'!G$2</f>
        <v>14943</v>
      </c>
      <c r="E153" s="217" t="str">
        <f>'Prep Partner Performance'!C$2</f>
        <v>Kisima Health Centre</v>
      </c>
      <c r="F153" s="239" t="str">
        <f>'Prep Partner Performance'!B$157</f>
        <v>On going IPV/ GBV</v>
      </c>
      <c r="G153" s="217" t="str">
        <f>'Prep Partner Performance'!C160</f>
        <v>Men at high risk</v>
      </c>
      <c r="H153" s="217" t="str">
        <f>'Prep Partner Performance'!D160</f>
        <v>P01-152</v>
      </c>
      <c r="I153" s="225">
        <f>'Prep Partner Performance'!E160</f>
        <v>0</v>
      </c>
      <c r="J153" s="225">
        <f>'Prep Partner Performance'!F160</f>
        <v>0</v>
      </c>
      <c r="K153" s="225">
        <f>'Prep Partner Performance'!G160</f>
        <v>0</v>
      </c>
      <c r="L153" s="225">
        <f>'Prep Partner Performance'!H160</f>
        <v>0</v>
      </c>
      <c r="M153" s="225">
        <f>'Prep Partner Performance'!I160</f>
        <v>0</v>
      </c>
      <c r="N153" s="225">
        <f>'Prep Partner Performance'!J160</f>
        <v>0</v>
      </c>
      <c r="O153" s="225">
        <f>'Prep Partner Performance'!K160</f>
        <v>0</v>
      </c>
      <c r="P153" s="225">
        <f>'Prep Partner Performance'!L160</f>
        <v>0</v>
      </c>
      <c r="Q153" s="225">
        <f>'Prep Partner Performance'!M160</f>
        <v>0</v>
      </c>
      <c r="R153" s="225">
        <f>'Prep Partner Performance'!N160</f>
        <v>0</v>
      </c>
      <c r="S153" s="225">
        <f>'Prep Partner Performance'!O160</f>
        <v>0</v>
      </c>
      <c r="T153" s="225">
        <f>'Prep Partner Performance'!P160</f>
        <v>0</v>
      </c>
      <c r="U153" s="225">
        <f>'Prep Partner Performance'!Q160</f>
        <v>0</v>
      </c>
      <c r="V153" s="225">
        <f>'Prep Partner Performance'!R160</f>
        <v>0</v>
      </c>
      <c r="W153" s="225">
        <f>'Prep Partner Performance'!S160</f>
        <v>0</v>
      </c>
      <c r="X153" s="225">
        <f>'Prep Partner Performance'!T160</f>
        <v>0</v>
      </c>
      <c r="Y153" s="225">
        <f>'Prep Partner Performance'!U160</f>
        <v>0</v>
      </c>
      <c r="Z153" s="225">
        <f>'Prep Partner Performance'!V160</f>
        <v>0</v>
      </c>
      <c r="AA153" s="225">
        <f>'Prep Partner Performance'!W160</f>
        <v>0</v>
      </c>
      <c r="AB153" s="225">
        <f>'Prep Partner Performance'!X160</f>
        <v>0</v>
      </c>
      <c r="AC153" s="225">
        <f>'Prep Partner Performance'!Y160</f>
        <v>0</v>
      </c>
      <c r="AD153" s="225">
        <f>'Prep Partner Performance'!Z160</f>
        <v>0</v>
      </c>
      <c r="AE153" s="225">
        <f>'Prep Partner Performance'!AA160</f>
        <v>0</v>
      </c>
      <c r="AF153" s="225">
        <f>'Prep Partner Performance'!AB160</f>
        <v>0</v>
      </c>
      <c r="AG153" s="225">
        <f>'Prep Partner Performance'!AC160</f>
        <v>0</v>
      </c>
      <c r="AH153" s="225">
        <f>'Prep Partner Performance'!AD160</f>
        <v>0</v>
      </c>
      <c r="AI153" s="225">
        <f>'Prep Partner Performance'!AE160</f>
        <v>0</v>
      </c>
      <c r="AJ153" s="225">
        <f>'Prep Partner Performance'!AF160</f>
        <v>0</v>
      </c>
      <c r="AK153" s="225">
        <f>'Prep Partner Performance'!AG160</f>
        <v>0</v>
      </c>
      <c r="AL153" s="225">
        <f>'Prep Partner Performance'!AH160</f>
        <v>0</v>
      </c>
      <c r="AM153" s="218">
        <f t="shared" si="5"/>
        <v>0</v>
      </c>
      <c r="AN153" s="217" t="str">
        <f>'Prep Partner Performance'!B$3</f>
        <v>PrEP Partner Performance Tool version 2.0.0</v>
      </c>
      <c r="AO153" s="239">
        <f>'Prep Partner Performance'!AJ160</f>
        <v>0</v>
      </c>
    </row>
    <row r="154" spans="1:41" x14ac:dyDescent="0.45">
      <c r="A154" s="218" t="str">
        <f t="shared" si="6"/>
        <v>202205</v>
      </c>
      <c r="B154" s="219">
        <f>'Prep Partner Performance'!AE$2</f>
        <v>2022</v>
      </c>
      <c r="C154" s="220" t="str">
        <f>'Prep Partner Performance'!Z$2</f>
        <v>05</v>
      </c>
      <c r="D154" s="218">
        <f>'Prep Partner Performance'!G$2</f>
        <v>14943</v>
      </c>
      <c r="E154" s="217" t="str">
        <f>'Prep Partner Performance'!C$2</f>
        <v>Kisima Health Centre</v>
      </c>
      <c r="F154" s="239" t="str">
        <f>'Prep Partner Performance'!B$157</f>
        <v>On going IPV/ GBV</v>
      </c>
      <c r="G154" s="217" t="str">
        <f>'Prep Partner Performance'!C161</f>
        <v>Female Sex Workers</v>
      </c>
      <c r="H154" s="217" t="str">
        <f>'Prep Partner Performance'!D161</f>
        <v>P01-153</v>
      </c>
      <c r="I154" s="225">
        <f>'Prep Partner Performance'!E161</f>
        <v>0</v>
      </c>
      <c r="J154" s="225">
        <f>'Prep Partner Performance'!F161</f>
        <v>0</v>
      </c>
      <c r="K154" s="225">
        <f>'Prep Partner Performance'!G161</f>
        <v>0</v>
      </c>
      <c r="L154" s="225">
        <f>'Prep Partner Performance'!H161</f>
        <v>0</v>
      </c>
      <c r="M154" s="225">
        <f>'Prep Partner Performance'!I161</f>
        <v>0</v>
      </c>
      <c r="N154" s="225">
        <f>'Prep Partner Performance'!J161</f>
        <v>0</v>
      </c>
      <c r="O154" s="225">
        <f>'Prep Partner Performance'!K161</f>
        <v>0</v>
      </c>
      <c r="P154" s="225">
        <f>'Prep Partner Performance'!L161</f>
        <v>0</v>
      </c>
      <c r="Q154" s="225">
        <f>'Prep Partner Performance'!M161</f>
        <v>0</v>
      </c>
      <c r="R154" s="225">
        <f>'Prep Partner Performance'!N161</f>
        <v>0</v>
      </c>
      <c r="S154" s="225">
        <f>'Prep Partner Performance'!O161</f>
        <v>0</v>
      </c>
      <c r="T154" s="225">
        <f>'Prep Partner Performance'!P161</f>
        <v>0</v>
      </c>
      <c r="U154" s="225">
        <f>'Prep Partner Performance'!Q161</f>
        <v>0</v>
      </c>
      <c r="V154" s="225">
        <f>'Prep Partner Performance'!R161</f>
        <v>0</v>
      </c>
      <c r="W154" s="225">
        <f>'Prep Partner Performance'!S161</f>
        <v>0</v>
      </c>
      <c r="X154" s="225">
        <f>'Prep Partner Performance'!T161</f>
        <v>0</v>
      </c>
      <c r="Y154" s="225">
        <f>'Prep Partner Performance'!U161</f>
        <v>0</v>
      </c>
      <c r="Z154" s="225">
        <f>'Prep Partner Performance'!V161</f>
        <v>0</v>
      </c>
      <c r="AA154" s="225">
        <f>'Prep Partner Performance'!W161</f>
        <v>0</v>
      </c>
      <c r="AB154" s="225">
        <f>'Prep Partner Performance'!X161</f>
        <v>0</v>
      </c>
      <c r="AC154" s="225">
        <f>'Prep Partner Performance'!Y161</f>
        <v>0</v>
      </c>
      <c r="AD154" s="225">
        <f>'Prep Partner Performance'!Z161</f>
        <v>0</v>
      </c>
      <c r="AE154" s="225">
        <f>'Prep Partner Performance'!AA161</f>
        <v>0</v>
      </c>
      <c r="AF154" s="225">
        <f>'Prep Partner Performance'!AB161</f>
        <v>0</v>
      </c>
      <c r="AG154" s="225">
        <f>'Prep Partner Performance'!AC161</f>
        <v>0</v>
      </c>
      <c r="AH154" s="225">
        <f>'Prep Partner Performance'!AD161</f>
        <v>0</v>
      </c>
      <c r="AI154" s="225">
        <f>'Prep Partner Performance'!AE161</f>
        <v>0</v>
      </c>
      <c r="AJ154" s="225">
        <f>'Prep Partner Performance'!AF161</f>
        <v>0</v>
      </c>
      <c r="AK154" s="225">
        <f>'Prep Partner Performance'!AG161</f>
        <v>0</v>
      </c>
      <c r="AL154" s="225">
        <f>'Prep Partner Performance'!AH161</f>
        <v>0</v>
      </c>
      <c r="AM154" s="218">
        <f t="shared" si="5"/>
        <v>0</v>
      </c>
      <c r="AN154" s="217" t="str">
        <f>'Prep Partner Performance'!B$3</f>
        <v>PrEP Partner Performance Tool version 2.0.0</v>
      </c>
      <c r="AO154" s="239">
        <f>'Prep Partner Performance'!AJ161</f>
        <v>0</v>
      </c>
    </row>
    <row r="155" spans="1:41" x14ac:dyDescent="0.45">
      <c r="A155" s="218" t="str">
        <f t="shared" si="6"/>
        <v>202205</v>
      </c>
      <c r="B155" s="219">
        <f>'Prep Partner Performance'!AE$2</f>
        <v>2022</v>
      </c>
      <c r="C155" s="220" t="str">
        <f>'Prep Partner Performance'!Z$2</f>
        <v>05</v>
      </c>
      <c r="D155" s="218">
        <f>'Prep Partner Performance'!G$2</f>
        <v>14943</v>
      </c>
      <c r="E155" s="217" t="str">
        <f>'Prep Partner Performance'!C$2</f>
        <v>Kisima Health Centre</v>
      </c>
      <c r="F155" s="239" t="str">
        <f>'Prep Partner Performance'!B$157</f>
        <v>On going IPV/ GBV</v>
      </c>
      <c r="G155" s="217" t="str">
        <f>'Prep Partner Performance'!C162</f>
        <v>People who Inject Drugs</v>
      </c>
      <c r="H155" s="217" t="str">
        <f>'Prep Partner Performance'!D162</f>
        <v>P01-154</v>
      </c>
      <c r="I155" s="225">
        <f>'Prep Partner Performance'!E162</f>
        <v>0</v>
      </c>
      <c r="J155" s="225">
        <f>'Prep Partner Performance'!F162</f>
        <v>0</v>
      </c>
      <c r="K155" s="225">
        <f>'Prep Partner Performance'!G162</f>
        <v>0</v>
      </c>
      <c r="L155" s="225">
        <f>'Prep Partner Performance'!H162</f>
        <v>0</v>
      </c>
      <c r="M155" s="225">
        <f>'Prep Partner Performance'!I162</f>
        <v>0</v>
      </c>
      <c r="N155" s="225">
        <f>'Prep Partner Performance'!J162</f>
        <v>0</v>
      </c>
      <c r="O155" s="225">
        <f>'Prep Partner Performance'!K162</f>
        <v>0</v>
      </c>
      <c r="P155" s="225">
        <f>'Prep Partner Performance'!L162</f>
        <v>0</v>
      </c>
      <c r="Q155" s="225">
        <f>'Prep Partner Performance'!M162</f>
        <v>0</v>
      </c>
      <c r="R155" s="225">
        <f>'Prep Partner Performance'!N162</f>
        <v>0</v>
      </c>
      <c r="S155" s="225">
        <f>'Prep Partner Performance'!O162</f>
        <v>0</v>
      </c>
      <c r="T155" s="225">
        <f>'Prep Partner Performance'!P162</f>
        <v>0</v>
      </c>
      <c r="U155" s="225">
        <f>'Prep Partner Performance'!Q162</f>
        <v>0</v>
      </c>
      <c r="V155" s="225">
        <f>'Prep Partner Performance'!R162</f>
        <v>0</v>
      </c>
      <c r="W155" s="225">
        <f>'Prep Partner Performance'!S162</f>
        <v>0</v>
      </c>
      <c r="X155" s="225">
        <f>'Prep Partner Performance'!T162</f>
        <v>0</v>
      </c>
      <c r="Y155" s="225">
        <f>'Prep Partner Performance'!U162</f>
        <v>0</v>
      </c>
      <c r="Z155" s="225">
        <f>'Prep Partner Performance'!V162</f>
        <v>0</v>
      </c>
      <c r="AA155" s="225">
        <f>'Prep Partner Performance'!W162</f>
        <v>0</v>
      </c>
      <c r="AB155" s="225">
        <f>'Prep Partner Performance'!X162</f>
        <v>0</v>
      </c>
      <c r="AC155" s="225">
        <f>'Prep Partner Performance'!Y162</f>
        <v>0</v>
      </c>
      <c r="AD155" s="225">
        <f>'Prep Partner Performance'!Z162</f>
        <v>0</v>
      </c>
      <c r="AE155" s="225">
        <f>'Prep Partner Performance'!AA162</f>
        <v>0</v>
      </c>
      <c r="AF155" s="225">
        <f>'Prep Partner Performance'!AB162</f>
        <v>0</v>
      </c>
      <c r="AG155" s="225">
        <f>'Prep Partner Performance'!AC162</f>
        <v>0</v>
      </c>
      <c r="AH155" s="225">
        <f>'Prep Partner Performance'!AD162</f>
        <v>0</v>
      </c>
      <c r="AI155" s="225">
        <f>'Prep Partner Performance'!AE162</f>
        <v>0</v>
      </c>
      <c r="AJ155" s="225">
        <f>'Prep Partner Performance'!AF162</f>
        <v>0</v>
      </c>
      <c r="AK155" s="225">
        <f>'Prep Partner Performance'!AG162</f>
        <v>0</v>
      </c>
      <c r="AL155" s="225">
        <f>'Prep Partner Performance'!AH162</f>
        <v>0</v>
      </c>
      <c r="AM155" s="218">
        <f t="shared" si="5"/>
        <v>0</v>
      </c>
      <c r="AN155" s="217" t="str">
        <f>'Prep Partner Performance'!B$3</f>
        <v>PrEP Partner Performance Tool version 2.0.0</v>
      </c>
      <c r="AO155" s="239">
        <f>'Prep Partner Performance'!AJ162</f>
        <v>0</v>
      </c>
    </row>
    <row r="156" spans="1:41" x14ac:dyDescent="0.45">
      <c r="A156" s="218" t="str">
        <f t="shared" si="6"/>
        <v>202205</v>
      </c>
      <c r="B156" s="219">
        <f>'Prep Partner Performance'!AE$2</f>
        <v>2022</v>
      </c>
      <c r="C156" s="220" t="str">
        <f>'Prep Partner Performance'!Z$2</f>
        <v>05</v>
      </c>
      <c r="D156" s="218">
        <f>'Prep Partner Performance'!G$2</f>
        <v>14943</v>
      </c>
      <c r="E156" s="217" t="str">
        <f>'Prep Partner Performance'!C$2</f>
        <v>Kisima Health Centre</v>
      </c>
      <c r="F156" s="239" t="str">
        <f>'Prep Partner Performance'!B$157</f>
        <v>On going IPV/ GBV</v>
      </c>
      <c r="G156" s="217" t="str">
        <f>'Prep Partner Performance'!C163</f>
        <v>Other Women</v>
      </c>
      <c r="H156" s="217" t="str">
        <f>'Prep Partner Performance'!D163</f>
        <v>P01-155</v>
      </c>
      <c r="I156" s="225">
        <f>'Prep Partner Performance'!E163</f>
        <v>0</v>
      </c>
      <c r="J156" s="225">
        <f>'Prep Partner Performance'!F163</f>
        <v>0</v>
      </c>
      <c r="K156" s="225">
        <f>'Prep Partner Performance'!G163</f>
        <v>0</v>
      </c>
      <c r="L156" s="225">
        <f>'Prep Partner Performance'!H163</f>
        <v>0</v>
      </c>
      <c r="M156" s="225">
        <f>'Prep Partner Performance'!I163</f>
        <v>0</v>
      </c>
      <c r="N156" s="225">
        <f>'Prep Partner Performance'!J163</f>
        <v>0</v>
      </c>
      <c r="O156" s="225">
        <f>'Prep Partner Performance'!K163</f>
        <v>0</v>
      </c>
      <c r="P156" s="225">
        <f>'Prep Partner Performance'!L163</f>
        <v>0</v>
      </c>
      <c r="Q156" s="225">
        <f>'Prep Partner Performance'!M163</f>
        <v>0</v>
      </c>
      <c r="R156" s="225">
        <f>'Prep Partner Performance'!N163</f>
        <v>0</v>
      </c>
      <c r="S156" s="225">
        <f>'Prep Partner Performance'!O163</f>
        <v>0</v>
      </c>
      <c r="T156" s="225">
        <f>'Prep Partner Performance'!P163</f>
        <v>0</v>
      </c>
      <c r="U156" s="225">
        <f>'Prep Partner Performance'!Q163</f>
        <v>0</v>
      </c>
      <c r="V156" s="225">
        <f>'Prep Partner Performance'!R163</f>
        <v>0</v>
      </c>
      <c r="W156" s="225">
        <f>'Prep Partner Performance'!S163</f>
        <v>0</v>
      </c>
      <c r="X156" s="225">
        <f>'Prep Partner Performance'!T163</f>
        <v>0</v>
      </c>
      <c r="Y156" s="225">
        <f>'Prep Partner Performance'!U163</f>
        <v>0</v>
      </c>
      <c r="Z156" s="225">
        <f>'Prep Partner Performance'!V163</f>
        <v>0</v>
      </c>
      <c r="AA156" s="225">
        <f>'Prep Partner Performance'!W163</f>
        <v>0</v>
      </c>
      <c r="AB156" s="225">
        <f>'Prep Partner Performance'!X163</f>
        <v>0</v>
      </c>
      <c r="AC156" s="225">
        <f>'Prep Partner Performance'!Y163</f>
        <v>0</v>
      </c>
      <c r="AD156" s="225">
        <f>'Prep Partner Performance'!Z163</f>
        <v>0</v>
      </c>
      <c r="AE156" s="225">
        <f>'Prep Partner Performance'!AA163</f>
        <v>0</v>
      </c>
      <c r="AF156" s="225">
        <f>'Prep Partner Performance'!AB163</f>
        <v>0</v>
      </c>
      <c r="AG156" s="225">
        <f>'Prep Partner Performance'!AC163</f>
        <v>0</v>
      </c>
      <c r="AH156" s="225">
        <f>'Prep Partner Performance'!AD163</f>
        <v>0</v>
      </c>
      <c r="AI156" s="225">
        <f>'Prep Partner Performance'!AE163</f>
        <v>0</v>
      </c>
      <c r="AJ156" s="225">
        <f>'Prep Partner Performance'!AF163</f>
        <v>0</v>
      </c>
      <c r="AK156" s="225">
        <f>'Prep Partner Performance'!AG163</f>
        <v>0</v>
      </c>
      <c r="AL156" s="225">
        <f>'Prep Partner Performance'!AH163</f>
        <v>0</v>
      </c>
      <c r="AM156" s="218">
        <f t="shared" si="5"/>
        <v>0</v>
      </c>
      <c r="AN156" s="217" t="str">
        <f>'Prep Partner Performance'!B$3</f>
        <v>PrEP Partner Performance Tool version 2.0.0</v>
      </c>
      <c r="AO156" s="239">
        <f>'Prep Partner Performance'!AJ163</f>
        <v>0</v>
      </c>
    </row>
    <row r="157" spans="1:41" x14ac:dyDescent="0.45">
      <c r="A157" s="218" t="str">
        <f t="shared" si="6"/>
        <v>202205</v>
      </c>
      <c r="B157" s="219">
        <f>'Prep Partner Performance'!AE$2</f>
        <v>2022</v>
      </c>
      <c r="C157" s="220" t="str">
        <f>'Prep Partner Performance'!Z$2</f>
        <v>05</v>
      </c>
      <c r="D157" s="218">
        <f>'Prep Partner Performance'!G$2</f>
        <v>14943</v>
      </c>
      <c r="E157" s="217" t="str">
        <f>'Prep Partner Performance'!C$2</f>
        <v>Kisima Health Centre</v>
      </c>
      <c r="F157" s="239" t="str">
        <f>'Prep Partner Performance'!B$157</f>
        <v>On going IPV/ GBV</v>
      </c>
      <c r="G157" s="217" t="str">
        <f>'Prep Partner Performance'!C164</f>
        <v>Serodiscordant Couple</v>
      </c>
      <c r="H157" s="217" t="str">
        <f>'Prep Partner Performance'!D164</f>
        <v>P01-156</v>
      </c>
      <c r="I157" s="225">
        <f>'Prep Partner Performance'!E164</f>
        <v>0</v>
      </c>
      <c r="J157" s="225">
        <f>'Prep Partner Performance'!F164</f>
        <v>0</v>
      </c>
      <c r="K157" s="225">
        <f>'Prep Partner Performance'!G164</f>
        <v>0</v>
      </c>
      <c r="L157" s="225">
        <f>'Prep Partner Performance'!H164</f>
        <v>0</v>
      </c>
      <c r="M157" s="225">
        <f>'Prep Partner Performance'!I164</f>
        <v>0</v>
      </c>
      <c r="N157" s="225">
        <f>'Prep Partner Performance'!J164</f>
        <v>0</v>
      </c>
      <c r="O157" s="225">
        <f>'Prep Partner Performance'!K164</f>
        <v>0</v>
      </c>
      <c r="P157" s="225">
        <f>'Prep Partner Performance'!L164</f>
        <v>0</v>
      </c>
      <c r="Q157" s="225">
        <f>'Prep Partner Performance'!M164</f>
        <v>0</v>
      </c>
      <c r="R157" s="225">
        <f>'Prep Partner Performance'!N164</f>
        <v>0</v>
      </c>
      <c r="S157" s="225">
        <f>'Prep Partner Performance'!O164</f>
        <v>0</v>
      </c>
      <c r="T157" s="225">
        <f>'Prep Partner Performance'!P164</f>
        <v>0</v>
      </c>
      <c r="U157" s="225">
        <f>'Prep Partner Performance'!Q164</f>
        <v>0</v>
      </c>
      <c r="V157" s="225">
        <f>'Prep Partner Performance'!R164</f>
        <v>0</v>
      </c>
      <c r="W157" s="225">
        <f>'Prep Partner Performance'!S164</f>
        <v>0</v>
      </c>
      <c r="X157" s="225">
        <f>'Prep Partner Performance'!T164</f>
        <v>0</v>
      </c>
      <c r="Y157" s="225">
        <f>'Prep Partner Performance'!U164</f>
        <v>0</v>
      </c>
      <c r="Z157" s="225">
        <f>'Prep Partner Performance'!V164</f>
        <v>0</v>
      </c>
      <c r="AA157" s="225">
        <f>'Prep Partner Performance'!W164</f>
        <v>0</v>
      </c>
      <c r="AB157" s="225">
        <f>'Prep Partner Performance'!X164</f>
        <v>0</v>
      </c>
      <c r="AC157" s="225">
        <f>'Prep Partner Performance'!Y164</f>
        <v>0</v>
      </c>
      <c r="AD157" s="225">
        <f>'Prep Partner Performance'!Z164</f>
        <v>0</v>
      </c>
      <c r="AE157" s="225">
        <f>'Prep Partner Performance'!AA164</f>
        <v>0</v>
      </c>
      <c r="AF157" s="225">
        <f>'Prep Partner Performance'!AB164</f>
        <v>0</v>
      </c>
      <c r="AG157" s="225">
        <f>'Prep Partner Performance'!AC164</f>
        <v>0</v>
      </c>
      <c r="AH157" s="225">
        <f>'Prep Partner Performance'!AD164</f>
        <v>0</v>
      </c>
      <c r="AI157" s="225">
        <f>'Prep Partner Performance'!AE164</f>
        <v>0</v>
      </c>
      <c r="AJ157" s="225">
        <f>'Prep Partner Performance'!AF164</f>
        <v>0</v>
      </c>
      <c r="AK157" s="225">
        <f>'Prep Partner Performance'!AG164</f>
        <v>0</v>
      </c>
      <c r="AL157" s="225">
        <f>'Prep Partner Performance'!AH164</f>
        <v>0</v>
      </c>
      <c r="AM157" s="218">
        <f t="shared" si="5"/>
        <v>0</v>
      </c>
      <c r="AN157" s="217" t="str">
        <f>'Prep Partner Performance'!B$3</f>
        <v>PrEP Partner Performance Tool version 2.0.0</v>
      </c>
      <c r="AO157" s="239">
        <f>'Prep Partner Performance'!AJ164</f>
        <v>0</v>
      </c>
    </row>
    <row r="158" spans="1:41" x14ac:dyDescent="0.45">
      <c r="A158" s="218" t="str">
        <f t="shared" si="6"/>
        <v>202205</v>
      </c>
      <c r="B158" s="219">
        <f>'Prep Partner Performance'!AE$2</f>
        <v>2022</v>
      </c>
      <c r="C158" s="220" t="str">
        <f>'Prep Partner Performance'!Z$2</f>
        <v>05</v>
      </c>
      <c r="D158" s="218">
        <f>'Prep Partner Performance'!G$2</f>
        <v>14943</v>
      </c>
      <c r="E158" s="217" t="str">
        <f>'Prep Partner Performance'!C$2</f>
        <v>Kisima Health Centre</v>
      </c>
      <c r="F158" s="239" t="str">
        <f>'Prep Partner Performance'!B$157</f>
        <v>On going IPV/ GBV</v>
      </c>
      <c r="G158" s="217" t="str">
        <f>'Prep Partner Performance'!C165</f>
        <v>Pregnant and Breast Feeding Women</v>
      </c>
      <c r="H158" s="217" t="str">
        <f>'Prep Partner Performance'!D165</f>
        <v>P01-157</v>
      </c>
      <c r="I158" s="225">
        <f>'Prep Partner Performance'!E165</f>
        <v>0</v>
      </c>
      <c r="J158" s="225">
        <f>'Prep Partner Performance'!F165</f>
        <v>0</v>
      </c>
      <c r="K158" s="225">
        <f>'Prep Partner Performance'!G165</f>
        <v>0</v>
      </c>
      <c r="L158" s="225">
        <f>'Prep Partner Performance'!H165</f>
        <v>0</v>
      </c>
      <c r="M158" s="225">
        <f>'Prep Partner Performance'!I165</f>
        <v>0</v>
      </c>
      <c r="N158" s="225">
        <f>'Prep Partner Performance'!J165</f>
        <v>0</v>
      </c>
      <c r="O158" s="225">
        <f>'Prep Partner Performance'!K165</f>
        <v>0</v>
      </c>
      <c r="P158" s="225">
        <f>'Prep Partner Performance'!L165</f>
        <v>0</v>
      </c>
      <c r="Q158" s="225">
        <f>'Prep Partner Performance'!M165</f>
        <v>0</v>
      </c>
      <c r="R158" s="225">
        <f>'Prep Partner Performance'!N165</f>
        <v>0</v>
      </c>
      <c r="S158" s="225">
        <f>'Prep Partner Performance'!O165</f>
        <v>0</v>
      </c>
      <c r="T158" s="225">
        <f>'Prep Partner Performance'!P165</f>
        <v>0</v>
      </c>
      <c r="U158" s="225">
        <f>'Prep Partner Performance'!Q165</f>
        <v>0</v>
      </c>
      <c r="V158" s="225">
        <f>'Prep Partner Performance'!R165</f>
        <v>0</v>
      </c>
      <c r="W158" s="225">
        <f>'Prep Partner Performance'!S165</f>
        <v>0</v>
      </c>
      <c r="X158" s="225">
        <f>'Prep Partner Performance'!T165</f>
        <v>0</v>
      </c>
      <c r="Y158" s="225">
        <f>'Prep Partner Performance'!U165</f>
        <v>0</v>
      </c>
      <c r="Z158" s="225">
        <f>'Prep Partner Performance'!V165</f>
        <v>0</v>
      </c>
      <c r="AA158" s="225">
        <f>'Prep Partner Performance'!W165</f>
        <v>0</v>
      </c>
      <c r="AB158" s="225">
        <f>'Prep Partner Performance'!X165</f>
        <v>0</v>
      </c>
      <c r="AC158" s="225">
        <f>'Prep Partner Performance'!Y165</f>
        <v>0</v>
      </c>
      <c r="AD158" s="225">
        <f>'Prep Partner Performance'!Z165</f>
        <v>0</v>
      </c>
      <c r="AE158" s="225">
        <f>'Prep Partner Performance'!AA165</f>
        <v>0</v>
      </c>
      <c r="AF158" s="225">
        <f>'Prep Partner Performance'!AB165</f>
        <v>0</v>
      </c>
      <c r="AG158" s="225">
        <f>'Prep Partner Performance'!AC165</f>
        <v>0</v>
      </c>
      <c r="AH158" s="225">
        <f>'Prep Partner Performance'!AD165</f>
        <v>0</v>
      </c>
      <c r="AI158" s="225">
        <f>'Prep Partner Performance'!AE165</f>
        <v>0</v>
      </c>
      <c r="AJ158" s="225">
        <f>'Prep Partner Performance'!AF165</f>
        <v>0</v>
      </c>
      <c r="AK158" s="225">
        <f>'Prep Partner Performance'!AG165</f>
        <v>0</v>
      </c>
      <c r="AL158" s="225">
        <f>'Prep Partner Performance'!AH165</f>
        <v>0</v>
      </c>
      <c r="AM158" s="218">
        <f t="shared" si="5"/>
        <v>0</v>
      </c>
      <c r="AN158" s="217" t="str">
        <f>'Prep Partner Performance'!B$3</f>
        <v>PrEP Partner Performance Tool version 2.0.0</v>
      </c>
      <c r="AO158" s="239">
        <f>'Prep Partner Performance'!AJ165</f>
        <v>0</v>
      </c>
    </row>
    <row r="159" spans="1:41" x14ac:dyDescent="0.45">
      <c r="A159" s="218" t="str">
        <f t="shared" si="6"/>
        <v>202205</v>
      </c>
      <c r="B159" s="219">
        <f>'Prep Partner Performance'!AE$2</f>
        <v>2022</v>
      </c>
      <c r="C159" s="220" t="str">
        <f>'Prep Partner Performance'!Z$2</f>
        <v>05</v>
      </c>
      <c r="D159" s="218">
        <f>'Prep Partner Performance'!G$2</f>
        <v>14943</v>
      </c>
      <c r="E159" s="217" t="str">
        <f>'Prep Partner Performance'!C$2</f>
        <v>Kisima Health Centre</v>
      </c>
      <c r="F159" s="239" t="str">
        <f>'Prep Partner Performance'!B166</f>
        <v>Engaging in transactional sex</v>
      </c>
      <c r="G159" s="217" t="str">
        <f>'Prep Partner Performance'!C166</f>
        <v>Transgender</v>
      </c>
      <c r="H159" s="217" t="str">
        <f>'Prep Partner Performance'!D166</f>
        <v>P01-158</v>
      </c>
      <c r="I159" s="225">
        <f>'Prep Partner Performance'!E166</f>
        <v>0</v>
      </c>
      <c r="J159" s="225">
        <f>'Prep Partner Performance'!F166</f>
        <v>0</v>
      </c>
      <c r="K159" s="225">
        <f>'Prep Partner Performance'!G166</f>
        <v>0</v>
      </c>
      <c r="L159" s="225">
        <f>'Prep Partner Performance'!H166</f>
        <v>0</v>
      </c>
      <c r="M159" s="225">
        <f>'Prep Partner Performance'!I166</f>
        <v>0</v>
      </c>
      <c r="N159" s="225">
        <f>'Prep Partner Performance'!J166</f>
        <v>0</v>
      </c>
      <c r="O159" s="225">
        <f>'Prep Partner Performance'!K166</f>
        <v>0</v>
      </c>
      <c r="P159" s="225">
        <f>'Prep Partner Performance'!L166</f>
        <v>0</v>
      </c>
      <c r="Q159" s="225">
        <f>'Prep Partner Performance'!M166</f>
        <v>0</v>
      </c>
      <c r="R159" s="225">
        <f>'Prep Partner Performance'!N166</f>
        <v>0</v>
      </c>
      <c r="S159" s="225">
        <f>'Prep Partner Performance'!O166</f>
        <v>0</v>
      </c>
      <c r="T159" s="225">
        <f>'Prep Partner Performance'!P166</f>
        <v>0</v>
      </c>
      <c r="U159" s="225">
        <f>'Prep Partner Performance'!Q166</f>
        <v>0</v>
      </c>
      <c r="V159" s="225">
        <f>'Prep Partner Performance'!R166</f>
        <v>0</v>
      </c>
      <c r="W159" s="225">
        <f>'Prep Partner Performance'!S166</f>
        <v>0</v>
      </c>
      <c r="X159" s="225">
        <f>'Prep Partner Performance'!T166</f>
        <v>0</v>
      </c>
      <c r="Y159" s="225">
        <f>'Prep Partner Performance'!U166</f>
        <v>0</v>
      </c>
      <c r="Z159" s="225">
        <f>'Prep Partner Performance'!V166</f>
        <v>0</v>
      </c>
      <c r="AA159" s="225">
        <f>'Prep Partner Performance'!W166</f>
        <v>0</v>
      </c>
      <c r="AB159" s="225">
        <f>'Prep Partner Performance'!X166</f>
        <v>0</v>
      </c>
      <c r="AC159" s="225">
        <f>'Prep Partner Performance'!Y166</f>
        <v>0</v>
      </c>
      <c r="AD159" s="225">
        <f>'Prep Partner Performance'!Z166</f>
        <v>0</v>
      </c>
      <c r="AE159" s="225">
        <f>'Prep Partner Performance'!AA166</f>
        <v>0</v>
      </c>
      <c r="AF159" s="225">
        <f>'Prep Partner Performance'!AB166</f>
        <v>0</v>
      </c>
      <c r="AG159" s="225">
        <f>'Prep Partner Performance'!AC166</f>
        <v>0</v>
      </c>
      <c r="AH159" s="225">
        <f>'Prep Partner Performance'!AD166</f>
        <v>0</v>
      </c>
      <c r="AI159" s="225">
        <f>'Prep Partner Performance'!AE166</f>
        <v>0</v>
      </c>
      <c r="AJ159" s="225">
        <f>'Prep Partner Performance'!AF166</f>
        <v>0</v>
      </c>
      <c r="AK159" s="225">
        <f>'Prep Partner Performance'!AG166</f>
        <v>0</v>
      </c>
      <c r="AL159" s="225">
        <f>'Prep Partner Performance'!AH166</f>
        <v>0</v>
      </c>
      <c r="AM159" s="218">
        <f t="shared" si="5"/>
        <v>0</v>
      </c>
      <c r="AN159" s="217" t="str">
        <f>'Prep Partner Performance'!B$3</f>
        <v>PrEP Partner Performance Tool version 2.0.0</v>
      </c>
      <c r="AO159" s="239">
        <f>'Prep Partner Performance'!AJ166</f>
        <v>0</v>
      </c>
    </row>
    <row r="160" spans="1:41" x14ac:dyDescent="0.45">
      <c r="A160" s="218" t="str">
        <f t="shared" si="6"/>
        <v>202205</v>
      </c>
      <c r="B160" s="219">
        <f>'Prep Partner Performance'!AE$2</f>
        <v>2022</v>
      </c>
      <c r="C160" s="220" t="str">
        <f>'Prep Partner Performance'!Z$2</f>
        <v>05</v>
      </c>
      <c r="D160" s="218">
        <f>'Prep Partner Performance'!G$2</f>
        <v>14943</v>
      </c>
      <c r="E160" s="217" t="str">
        <f>'Prep Partner Performance'!C$2</f>
        <v>Kisima Health Centre</v>
      </c>
      <c r="F160" s="239" t="str">
        <f>'Prep Partner Performance'!B$166</f>
        <v>Engaging in transactional sex</v>
      </c>
      <c r="G160" s="217" t="str">
        <f>'Prep Partner Performance'!C167</f>
        <v>Adolescent Girls and Young Women</v>
      </c>
      <c r="H160" s="217" t="str">
        <f>'Prep Partner Performance'!D167</f>
        <v>P01-159</v>
      </c>
      <c r="I160" s="225">
        <f>'Prep Partner Performance'!E167</f>
        <v>0</v>
      </c>
      <c r="J160" s="225">
        <f>'Prep Partner Performance'!F167</f>
        <v>0</v>
      </c>
      <c r="K160" s="225">
        <f>'Prep Partner Performance'!G167</f>
        <v>0</v>
      </c>
      <c r="L160" s="225">
        <f>'Prep Partner Performance'!H167</f>
        <v>0</v>
      </c>
      <c r="M160" s="225">
        <f>'Prep Partner Performance'!I167</f>
        <v>0</v>
      </c>
      <c r="N160" s="225">
        <f>'Prep Partner Performance'!J167</f>
        <v>0</v>
      </c>
      <c r="O160" s="225">
        <f>'Prep Partner Performance'!K167</f>
        <v>0</v>
      </c>
      <c r="P160" s="225">
        <f>'Prep Partner Performance'!L167</f>
        <v>0</v>
      </c>
      <c r="Q160" s="225">
        <f>'Prep Partner Performance'!M167</f>
        <v>0</v>
      </c>
      <c r="R160" s="225">
        <f>'Prep Partner Performance'!N167</f>
        <v>0</v>
      </c>
      <c r="S160" s="225">
        <f>'Prep Partner Performance'!O167</f>
        <v>0</v>
      </c>
      <c r="T160" s="225">
        <f>'Prep Partner Performance'!P167</f>
        <v>0</v>
      </c>
      <c r="U160" s="225">
        <f>'Prep Partner Performance'!Q167</f>
        <v>0</v>
      </c>
      <c r="V160" s="225">
        <f>'Prep Partner Performance'!R167</f>
        <v>0</v>
      </c>
      <c r="W160" s="225">
        <f>'Prep Partner Performance'!S167</f>
        <v>0</v>
      </c>
      <c r="X160" s="225">
        <f>'Prep Partner Performance'!T167</f>
        <v>0</v>
      </c>
      <c r="Y160" s="225">
        <f>'Prep Partner Performance'!U167</f>
        <v>0</v>
      </c>
      <c r="Z160" s="225">
        <f>'Prep Partner Performance'!V167</f>
        <v>0</v>
      </c>
      <c r="AA160" s="225">
        <f>'Prep Partner Performance'!W167</f>
        <v>0</v>
      </c>
      <c r="AB160" s="225">
        <f>'Prep Partner Performance'!X167</f>
        <v>0</v>
      </c>
      <c r="AC160" s="225">
        <f>'Prep Partner Performance'!Y167</f>
        <v>0</v>
      </c>
      <c r="AD160" s="225">
        <f>'Prep Partner Performance'!Z167</f>
        <v>0</v>
      </c>
      <c r="AE160" s="225">
        <f>'Prep Partner Performance'!AA167</f>
        <v>0</v>
      </c>
      <c r="AF160" s="225">
        <f>'Prep Partner Performance'!AB167</f>
        <v>0</v>
      </c>
      <c r="AG160" s="225">
        <f>'Prep Partner Performance'!AC167</f>
        <v>0</v>
      </c>
      <c r="AH160" s="225">
        <f>'Prep Partner Performance'!AD167</f>
        <v>0</v>
      </c>
      <c r="AI160" s="225">
        <f>'Prep Partner Performance'!AE167</f>
        <v>0</v>
      </c>
      <c r="AJ160" s="225">
        <f>'Prep Partner Performance'!AF167</f>
        <v>0</v>
      </c>
      <c r="AK160" s="225">
        <f>'Prep Partner Performance'!AG167</f>
        <v>0</v>
      </c>
      <c r="AL160" s="225">
        <f>'Prep Partner Performance'!AH167</f>
        <v>0</v>
      </c>
      <c r="AM160" s="218">
        <f t="shared" si="5"/>
        <v>0</v>
      </c>
      <c r="AN160" s="217" t="str">
        <f>'Prep Partner Performance'!B$3</f>
        <v>PrEP Partner Performance Tool version 2.0.0</v>
      </c>
      <c r="AO160" s="239">
        <f>'Prep Partner Performance'!AJ167</f>
        <v>0</v>
      </c>
    </row>
    <row r="161" spans="1:41" x14ac:dyDescent="0.45">
      <c r="A161" s="218" t="str">
        <f t="shared" si="6"/>
        <v>202205</v>
      </c>
      <c r="B161" s="219">
        <f>'Prep Partner Performance'!AE$2</f>
        <v>2022</v>
      </c>
      <c r="C161" s="220" t="str">
        <f>'Prep Partner Performance'!Z$2</f>
        <v>05</v>
      </c>
      <c r="D161" s="218">
        <f>'Prep Partner Performance'!G$2</f>
        <v>14943</v>
      </c>
      <c r="E161" s="217" t="str">
        <f>'Prep Partner Performance'!C$2</f>
        <v>Kisima Health Centre</v>
      </c>
      <c r="F161" s="239" t="str">
        <f>'Prep Partner Performance'!B$166</f>
        <v>Engaging in transactional sex</v>
      </c>
      <c r="G161" s="217" t="str">
        <f>'Prep Partner Performance'!C168</f>
        <v>Men who have Sex With Men</v>
      </c>
      <c r="H161" s="217" t="str">
        <f>'Prep Partner Performance'!D168</f>
        <v>P01-160</v>
      </c>
      <c r="I161" s="225">
        <f>'Prep Partner Performance'!E168</f>
        <v>0</v>
      </c>
      <c r="J161" s="225">
        <f>'Prep Partner Performance'!F168</f>
        <v>0</v>
      </c>
      <c r="K161" s="225">
        <f>'Prep Partner Performance'!G168</f>
        <v>0</v>
      </c>
      <c r="L161" s="225">
        <f>'Prep Partner Performance'!H168</f>
        <v>0</v>
      </c>
      <c r="M161" s="225">
        <f>'Prep Partner Performance'!I168</f>
        <v>0</v>
      </c>
      <c r="N161" s="225">
        <f>'Prep Partner Performance'!J168</f>
        <v>0</v>
      </c>
      <c r="O161" s="225">
        <f>'Prep Partner Performance'!K168</f>
        <v>0</v>
      </c>
      <c r="P161" s="225">
        <f>'Prep Partner Performance'!L168</f>
        <v>0</v>
      </c>
      <c r="Q161" s="225">
        <f>'Prep Partner Performance'!M168</f>
        <v>0</v>
      </c>
      <c r="R161" s="225">
        <f>'Prep Partner Performance'!N168</f>
        <v>0</v>
      </c>
      <c r="S161" s="225">
        <f>'Prep Partner Performance'!O168</f>
        <v>0</v>
      </c>
      <c r="T161" s="225">
        <f>'Prep Partner Performance'!P168</f>
        <v>0</v>
      </c>
      <c r="U161" s="225">
        <f>'Prep Partner Performance'!Q168</f>
        <v>0</v>
      </c>
      <c r="V161" s="225">
        <f>'Prep Partner Performance'!R168</f>
        <v>0</v>
      </c>
      <c r="W161" s="225">
        <f>'Prep Partner Performance'!S168</f>
        <v>0</v>
      </c>
      <c r="X161" s="225">
        <f>'Prep Partner Performance'!T168</f>
        <v>0</v>
      </c>
      <c r="Y161" s="225">
        <f>'Prep Partner Performance'!U168</f>
        <v>0</v>
      </c>
      <c r="Z161" s="225">
        <f>'Prep Partner Performance'!V168</f>
        <v>0</v>
      </c>
      <c r="AA161" s="225">
        <f>'Prep Partner Performance'!W168</f>
        <v>0</v>
      </c>
      <c r="AB161" s="225">
        <f>'Prep Partner Performance'!X168</f>
        <v>0</v>
      </c>
      <c r="AC161" s="225">
        <f>'Prep Partner Performance'!Y168</f>
        <v>0</v>
      </c>
      <c r="AD161" s="225">
        <f>'Prep Partner Performance'!Z168</f>
        <v>0</v>
      </c>
      <c r="AE161" s="225">
        <f>'Prep Partner Performance'!AA168</f>
        <v>0</v>
      </c>
      <c r="AF161" s="225">
        <f>'Prep Partner Performance'!AB168</f>
        <v>0</v>
      </c>
      <c r="AG161" s="225">
        <f>'Prep Partner Performance'!AC168</f>
        <v>0</v>
      </c>
      <c r="AH161" s="225">
        <f>'Prep Partner Performance'!AD168</f>
        <v>0</v>
      </c>
      <c r="AI161" s="225">
        <f>'Prep Partner Performance'!AE168</f>
        <v>0</v>
      </c>
      <c r="AJ161" s="225">
        <f>'Prep Partner Performance'!AF168</f>
        <v>0</v>
      </c>
      <c r="AK161" s="225">
        <f>'Prep Partner Performance'!AG168</f>
        <v>0</v>
      </c>
      <c r="AL161" s="225">
        <f>'Prep Partner Performance'!AH168</f>
        <v>0</v>
      </c>
      <c r="AM161" s="218">
        <f t="shared" si="5"/>
        <v>0</v>
      </c>
      <c r="AN161" s="217" t="str">
        <f>'Prep Partner Performance'!B$3</f>
        <v>PrEP Partner Performance Tool version 2.0.0</v>
      </c>
      <c r="AO161" s="239">
        <f>'Prep Partner Performance'!AJ168</f>
        <v>0</v>
      </c>
    </row>
    <row r="162" spans="1:41" x14ac:dyDescent="0.45">
      <c r="A162" s="218" t="str">
        <f t="shared" si="6"/>
        <v>202205</v>
      </c>
      <c r="B162" s="219">
        <f>'Prep Partner Performance'!AE$2</f>
        <v>2022</v>
      </c>
      <c r="C162" s="220" t="str">
        <f>'Prep Partner Performance'!Z$2</f>
        <v>05</v>
      </c>
      <c r="D162" s="218">
        <f>'Prep Partner Performance'!G$2</f>
        <v>14943</v>
      </c>
      <c r="E162" s="217" t="str">
        <f>'Prep Partner Performance'!C$2</f>
        <v>Kisima Health Centre</v>
      </c>
      <c r="F162" s="239" t="str">
        <f>'Prep Partner Performance'!B$166</f>
        <v>Engaging in transactional sex</v>
      </c>
      <c r="G162" s="217" t="str">
        <f>'Prep Partner Performance'!C169</f>
        <v>Men at high risk</v>
      </c>
      <c r="H162" s="217" t="str">
        <f>'Prep Partner Performance'!D169</f>
        <v>P01-161</v>
      </c>
      <c r="I162" s="225">
        <f>'Prep Partner Performance'!E169</f>
        <v>0</v>
      </c>
      <c r="J162" s="225">
        <f>'Prep Partner Performance'!F169</f>
        <v>0</v>
      </c>
      <c r="K162" s="225">
        <f>'Prep Partner Performance'!G169</f>
        <v>0</v>
      </c>
      <c r="L162" s="225">
        <f>'Prep Partner Performance'!H169</f>
        <v>0</v>
      </c>
      <c r="M162" s="225">
        <f>'Prep Partner Performance'!I169</f>
        <v>0</v>
      </c>
      <c r="N162" s="225">
        <f>'Prep Partner Performance'!J169</f>
        <v>0</v>
      </c>
      <c r="O162" s="225">
        <f>'Prep Partner Performance'!K169</f>
        <v>0</v>
      </c>
      <c r="P162" s="225">
        <f>'Prep Partner Performance'!L169</f>
        <v>0</v>
      </c>
      <c r="Q162" s="225">
        <f>'Prep Partner Performance'!M169</f>
        <v>0</v>
      </c>
      <c r="R162" s="225">
        <f>'Prep Partner Performance'!N169</f>
        <v>0</v>
      </c>
      <c r="S162" s="225">
        <f>'Prep Partner Performance'!O169</f>
        <v>0</v>
      </c>
      <c r="T162" s="225">
        <f>'Prep Partner Performance'!P169</f>
        <v>0</v>
      </c>
      <c r="U162" s="225">
        <f>'Prep Partner Performance'!Q169</f>
        <v>0</v>
      </c>
      <c r="V162" s="225">
        <f>'Prep Partner Performance'!R169</f>
        <v>0</v>
      </c>
      <c r="W162" s="225">
        <f>'Prep Partner Performance'!S169</f>
        <v>0</v>
      </c>
      <c r="X162" s="225">
        <f>'Prep Partner Performance'!T169</f>
        <v>0</v>
      </c>
      <c r="Y162" s="225">
        <f>'Prep Partner Performance'!U169</f>
        <v>0</v>
      </c>
      <c r="Z162" s="225">
        <f>'Prep Partner Performance'!V169</f>
        <v>0</v>
      </c>
      <c r="AA162" s="225">
        <f>'Prep Partner Performance'!W169</f>
        <v>0</v>
      </c>
      <c r="AB162" s="225">
        <f>'Prep Partner Performance'!X169</f>
        <v>0</v>
      </c>
      <c r="AC162" s="225">
        <f>'Prep Partner Performance'!Y169</f>
        <v>0</v>
      </c>
      <c r="AD162" s="225">
        <f>'Prep Partner Performance'!Z169</f>
        <v>0</v>
      </c>
      <c r="AE162" s="225">
        <f>'Prep Partner Performance'!AA169</f>
        <v>0</v>
      </c>
      <c r="AF162" s="225">
        <f>'Prep Partner Performance'!AB169</f>
        <v>0</v>
      </c>
      <c r="AG162" s="225">
        <f>'Prep Partner Performance'!AC169</f>
        <v>0</v>
      </c>
      <c r="AH162" s="225">
        <f>'Prep Partner Performance'!AD169</f>
        <v>0</v>
      </c>
      <c r="AI162" s="225">
        <f>'Prep Partner Performance'!AE169</f>
        <v>0</v>
      </c>
      <c r="AJ162" s="225">
        <f>'Prep Partner Performance'!AF169</f>
        <v>0</v>
      </c>
      <c r="AK162" s="225">
        <f>'Prep Partner Performance'!AG169</f>
        <v>0</v>
      </c>
      <c r="AL162" s="225">
        <f>'Prep Partner Performance'!AH169</f>
        <v>0</v>
      </c>
      <c r="AM162" s="218">
        <f t="shared" si="5"/>
        <v>0</v>
      </c>
      <c r="AN162" s="217" t="str">
        <f>'Prep Partner Performance'!B$3</f>
        <v>PrEP Partner Performance Tool version 2.0.0</v>
      </c>
      <c r="AO162" s="239">
        <f>'Prep Partner Performance'!AJ169</f>
        <v>0</v>
      </c>
    </row>
    <row r="163" spans="1:41" x14ac:dyDescent="0.45">
      <c r="A163" s="218" t="str">
        <f t="shared" si="6"/>
        <v>202205</v>
      </c>
      <c r="B163" s="219">
        <f>'Prep Partner Performance'!AE$2</f>
        <v>2022</v>
      </c>
      <c r="C163" s="220" t="str">
        <f>'Prep Partner Performance'!Z$2</f>
        <v>05</v>
      </c>
      <c r="D163" s="218">
        <f>'Prep Partner Performance'!G$2</f>
        <v>14943</v>
      </c>
      <c r="E163" s="217" t="str">
        <f>'Prep Partner Performance'!C$2</f>
        <v>Kisima Health Centre</v>
      </c>
      <c r="F163" s="239" t="str">
        <f>'Prep Partner Performance'!B$166</f>
        <v>Engaging in transactional sex</v>
      </c>
      <c r="G163" s="217" t="str">
        <f>'Prep Partner Performance'!C170</f>
        <v>Female Sex Workers</v>
      </c>
      <c r="H163" s="217" t="str">
        <f>'Prep Partner Performance'!D170</f>
        <v>P01-162</v>
      </c>
      <c r="I163" s="225">
        <f>'Prep Partner Performance'!E170</f>
        <v>0</v>
      </c>
      <c r="J163" s="225">
        <f>'Prep Partner Performance'!F170</f>
        <v>0</v>
      </c>
      <c r="K163" s="225">
        <f>'Prep Partner Performance'!G170</f>
        <v>0</v>
      </c>
      <c r="L163" s="225">
        <f>'Prep Partner Performance'!H170</f>
        <v>0</v>
      </c>
      <c r="M163" s="225">
        <f>'Prep Partner Performance'!I170</f>
        <v>0</v>
      </c>
      <c r="N163" s="225">
        <f>'Prep Partner Performance'!J170</f>
        <v>0</v>
      </c>
      <c r="O163" s="225">
        <f>'Prep Partner Performance'!K170</f>
        <v>0</v>
      </c>
      <c r="P163" s="225">
        <f>'Prep Partner Performance'!L170</f>
        <v>0</v>
      </c>
      <c r="Q163" s="225">
        <f>'Prep Partner Performance'!M170</f>
        <v>0</v>
      </c>
      <c r="R163" s="225">
        <f>'Prep Partner Performance'!N170</f>
        <v>0</v>
      </c>
      <c r="S163" s="225">
        <f>'Prep Partner Performance'!O170</f>
        <v>0</v>
      </c>
      <c r="T163" s="225">
        <f>'Prep Partner Performance'!P170</f>
        <v>0</v>
      </c>
      <c r="U163" s="225">
        <f>'Prep Partner Performance'!Q170</f>
        <v>0</v>
      </c>
      <c r="V163" s="225">
        <f>'Prep Partner Performance'!R170</f>
        <v>0</v>
      </c>
      <c r="W163" s="225">
        <f>'Prep Partner Performance'!S170</f>
        <v>0</v>
      </c>
      <c r="X163" s="225">
        <f>'Prep Partner Performance'!T170</f>
        <v>0</v>
      </c>
      <c r="Y163" s="225">
        <f>'Prep Partner Performance'!U170</f>
        <v>0</v>
      </c>
      <c r="Z163" s="225">
        <f>'Prep Partner Performance'!V170</f>
        <v>0</v>
      </c>
      <c r="AA163" s="225">
        <f>'Prep Partner Performance'!W170</f>
        <v>0</v>
      </c>
      <c r="AB163" s="225">
        <f>'Prep Partner Performance'!X170</f>
        <v>0</v>
      </c>
      <c r="AC163" s="225">
        <f>'Prep Partner Performance'!Y170</f>
        <v>0</v>
      </c>
      <c r="AD163" s="225">
        <f>'Prep Partner Performance'!Z170</f>
        <v>0</v>
      </c>
      <c r="AE163" s="225">
        <f>'Prep Partner Performance'!AA170</f>
        <v>0</v>
      </c>
      <c r="AF163" s="225">
        <f>'Prep Partner Performance'!AB170</f>
        <v>0</v>
      </c>
      <c r="AG163" s="225">
        <f>'Prep Partner Performance'!AC170</f>
        <v>0</v>
      </c>
      <c r="AH163" s="225">
        <f>'Prep Partner Performance'!AD170</f>
        <v>0</v>
      </c>
      <c r="AI163" s="225">
        <f>'Prep Partner Performance'!AE170</f>
        <v>0</v>
      </c>
      <c r="AJ163" s="225">
        <f>'Prep Partner Performance'!AF170</f>
        <v>0</v>
      </c>
      <c r="AK163" s="225">
        <f>'Prep Partner Performance'!AG170</f>
        <v>0</v>
      </c>
      <c r="AL163" s="225">
        <f>'Prep Partner Performance'!AH170</f>
        <v>0</v>
      </c>
      <c r="AM163" s="218">
        <f t="shared" si="5"/>
        <v>0</v>
      </c>
      <c r="AN163" s="217" t="str">
        <f>'Prep Partner Performance'!B$3</f>
        <v>PrEP Partner Performance Tool version 2.0.0</v>
      </c>
      <c r="AO163" s="239">
        <f>'Prep Partner Performance'!AJ170</f>
        <v>0</v>
      </c>
    </row>
    <row r="164" spans="1:41" x14ac:dyDescent="0.45">
      <c r="A164" s="218" t="str">
        <f t="shared" si="6"/>
        <v>202205</v>
      </c>
      <c r="B164" s="219">
        <f>'Prep Partner Performance'!AE$2</f>
        <v>2022</v>
      </c>
      <c r="C164" s="220" t="str">
        <f>'Prep Partner Performance'!Z$2</f>
        <v>05</v>
      </c>
      <c r="D164" s="218">
        <f>'Prep Partner Performance'!G$2</f>
        <v>14943</v>
      </c>
      <c r="E164" s="217" t="str">
        <f>'Prep Partner Performance'!C$2</f>
        <v>Kisima Health Centre</v>
      </c>
      <c r="F164" s="239" t="str">
        <f>'Prep Partner Performance'!B$166</f>
        <v>Engaging in transactional sex</v>
      </c>
      <c r="G164" s="217" t="str">
        <f>'Prep Partner Performance'!C171</f>
        <v>People who Inject Drugs</v>
      </c>
      <c r="H164" s="217" t="str">
        <f>'Prep Partner Performance'!D171</f>
        <v>P01-163</v>
      </c>
      <c r="I164" s="225">
        <f>'Prep Partner Performance'!E171</f>
        <v>0</v>
      </c>
      <c r="J164" s="225">
        <f>'Prep Partner Performance'!F171</f>
        <v>0</v>
      </c>
      <c r="K164" s="225">
        <f>'Prep Partner Performance'!G171</f>
        <v>0</v>
      </c>
      <c r="L164" s="225">
        <f>'Prep Partner Performance'!H171</f>
        <v>0</v>
      </c>
      <c r="M164" s="225">
        <f>'Prep Partner Performance'!I171</f>
        <v>0</v>
      </c>
      <c r="N164" s="225">
        <f>'Prep Partner Performance'!J171</f>
        <v>0</v>
      </c>
      <c r="O164" s="225">
        <f>'Prep Partner Performance'!K171</f>
        <v>0</v>
      </c>
      <c r="P164" s="225">
        <f>'Prep Partner Performance'!L171</f>
        <v>0</v>
      </c>
      <c r="Q164" s="225">
        <f>'Prep Partner Performance'!M171</f>
        <v>0</v>
      </c>
      <c r="R164" s="225">
        <f>'Prep Partner Performance'!N171</f>
        <v>0</v>
      </c>
      <c r="S164" s="225">
        <f>'Prep Partner Performance'!O171</f>
        <v>0</v>
      </c>
      <c r="T164" s="225">
        <f>'Prep Partner Performance'!P171</f>
        <v>0</v>
      </c>
      <c r="U164" s="225">
        <f>'Prep Partner Performance'!Q171</f>
        <v>0</v>
      </c>
      <c r="V164" s="225">
        <f>'Prep Partner Performance'!R171</f>
        <v>0</v>
      </c>
      <c r="W164" s="225">
        <f>'Prep Partner Performance'!S171</f>
        <v>0</v>
      </c>
      <c r="X164" s="225">
        <f>'Prep Partner Performance'!T171</f>
        <v>0</v>
      </c>
      <c r="Y164" s="225">
        <f>'Prep Partner Performance'!U171</f>
        <v>0</v>
      </c>
      <c r="Z164" s="225">
        <f>'Prep Partner Performance'!V171</f>
        <v>0</v>
      </c>
      <c r="AA164" s="225">
        <f>'Prep Partner Performance'!W171</f>
        <v>0</v>
      </c>
      <c r="AB164" s="225">
        <f>'Prep Partner Performance'!X171</f>
        <v>0</v>
      </c>
      <c r="AC164" s="225">
        <f>'Prep Partner Performance'!Y171</f>
        <v>0</v>
      </c>
      <c r="AD164" s="225">
        <f>'Prep Partner Performance'!Z171</f>
        <v>0</v>
      </c>
      <c r="AE164" s="225">
        <f>'Prep Partner Performance'!AA171</f>
        <v>0</v>
      </c>
      <c r="AF164" s="225">
        <f>'Prep Partner Performance'!AB171</f>
        <v>0</v>
      </c>
      <c r="AG164" s="225">
        <f>'Prep Partner Performance'!AC171</f>
        <v>0</v>
      </c>
      <c r="AH164" s="225">
        <f>'Prep Partner Performance'!AD171</f>
        <v>0</v>
      </c>
      <c r="AI164" s="225">
        <f>'Prep Partner Performance'!AE171</f>
        <v>0</v>
      </c>
      <c r="AJ164" s="225">
        <f>'Prep Partner Performance'!AF171</f>
        <v>0</v>
      </c>
      <c r="AK164" s="225">
        <f>'Prep Partner Performance'!AG171</f>
        <v>0</v>
      </c>
      <c r="AL164" s="225">
        <f>'Prep Partner Performance'!AH171</f>
        <v>0</v>
      </c>
      <c r="AM164" s="218">
        <f t="shared" si="5"/>
        <v>0</v>
      </c>
      <c r="AN164" s="217" t="str">
        <f>'Prep Partner Performance'!B$3</f>
        <v>PrEP Partner Performance Tool version 2.0.0</v>
      </c>
      <c r="AO164" s="239">
        <f>'Prep Partner Performance'!AJ171</f>
        <v>0</v>
      </c>
    </row>
    <row r="165" spans="1:41" x14ac:dyDescent="0.45">
      <c r="A165" s="218" t="str">
        <f t="shared" si="6"/>
        <v>202205</v>
      </c>
      <c r="B165" s="219">
        <f>'Prep Partner Performance'!AE$2</f>
        <v>2022</v>
      </c>
      <c r="C165" s="220" t="str">
        <f>'Prep Partner Performance'!Z$2</f>
        <v>05</v>
      </c>
      <c r="D165" s="218">
        <f>'Prep Partner Performance'!G$2</f>
        <v>14943</v>
      </c>
      <c r="E165" s="217" t="str">
        <f>'Prep Partner Performance'!C$2</f>
        <v>Kisima Health Centre</v>
      </c>
      <c r="F165" s="239" t="str">
        <f>'Prep Partner Performance'!B$166</f>
        <v>Engaging in transactional sex</v>
      </c>
      <c r="G165" s="217" t="str">
        <f>'Prep Partner Performance'!C172</f>
        <v>Other Women</v>
      </c>
      <c r="H165" s="217" t="str">
        <f>'Prep Partner Performance'!D172</f>
        <v>P01-164</v>
      </c>
      <c r="I165" s="225">
        <f>'Prep Partner Performance'!E172</f>
        <v>0</v>
      </c>
      <c r="J165" s="225">
        <f>'Prep Partner Performance'!F172</f>
        <v>0</v>
      </c>
      <c r="K165" s="225">
        <f>'Prep Partner Performance'!G172</f>
        <v>0</v>
      </c>
      <c r="L165" s="225">
        <f>'Prep Partner Performance'!H172</f>
        <v>0</v>
      </c>
      <c r="M165" s="225">
        <f>'Prep Partner Performance'!I172</f>
        <v>0</v>
      </c>
      <c r="N165" s="225">
        <f>'Prep Partner Performance'!J172</f>
        <v>0</v>
      </c>
      <c r="O165" s="225">
        <f>'Prep Partner Performance'!K172</f>
        <v>0</v>
      </c>
      <c r="P165" s="225">
        <f>'Prep Partner Performance'!L172</f>
        <v>0</v>
      </c>
      <c r="Q165" s="225">
        <f>'Prep Partner Performance'!M172</f>
        <v>0</v>
      </c>
      <c r="R165" s="225">
        <f>'Prep Partner Performance'!N172</f>
        <v>0</v>
      </c>
      <c r="S165" s="225">
        <f>'Prep Partner Performance'!O172</f>
        <v>0</v>
      </c>
      <c r="T165" s="225">
        <f>'Prep Partner Performance'!P172</f>
        <v>0</v>
      </c>
      <c r="U165" s="225">
        <f>'Prep Partner Performance'!Q172</f>
        <v>0</v>
      </c>
      <c r="V165" s="225">
        <f>'Prep Partner Performance'!R172</f>
        <v>0</v>
      </c>
      <c r="W165" s="225">
        <f>'Prep Partner Performance'!S172</f>
        <v>0</v>
      </c>
      <c r="X165" s="225">
        <f>'Prep Partner Performance'!T172</f>
        <v>0</v>
      </c>
      <c r="Y165" s="225">
        <f>'Prep Partner Performance'!U172</f>
        <v>0</v>
      </c>
      <c r="Z165" s="225">
        <f>'Prep Partner Performance'!V172</f>
        <v>0</v>
      </c>
      <c r="AA165" s="225">
        <f>'Prep Partner Performance'!W172</f>
        <v>0</v>
      </c>
      <c r="AB165" s="225">
        <f>'Prep Partner Performance'!X172</f>
        <v>0</v>
      </c>
      <c r="AC165" s="225">
        <f>'Prep Partner Performance'!Y172</f>
        <v>0</v>
      </c>
      <c r="AD165" s="225">
        <f>'Prep Partner Performance'!Z172</f>
        <v>0</v>
      </c>
      <c r="AE165" s="225">
        <f>'Prep Partner Performance'!AA172</f>
        <v>0</v>
      </c>
      <c r="AF165" s="225">
        <f>'Prep Partner Performance'!AB172</f>
        <v>0</v>
      </c>
      <c r="AG165" s="225">
        <f>'Prep Partner Performance'!AC172</f>
        <v>0</v>
      </c>
      <c r="AH165" s="225">
        <f>'Prep Partner Performance'!AD172</f>
        <v>0</v>
      </c>
      <c r="AI165" s="225">
        <f>'Prep Partner Performance'!AE172</f>
        <v>0</v>
      </c>
      <c r="AJ165" s="225">
        <f>'Prep Partner Performance'!AF172</f>
        <v>0</v>
      </c>
      <c r="AK165" s="225">
        <f>'Prep Partner Performance'!AG172</f>
        <v>0</v>
      </c>
      <c r="AL165" s="225">
        <f>'Prep Partner Performance'!AH172</f>
        <v>0</v>
      </c>
      <c r="AM165" s="218">
        <f t="shared" si="5"/>
        <v>0</v>
      </c>
      <c r="AN165" s="217" t="str">
        <f>'Prep Partner Performance'!B$3</f>
        <v>PrEP Partner Performance Tool version 2.0.0</v>
      </c>
      <c r="AO165" s="239">
        <f>'Prep Partner Performance'!AJ172</f>
        <v>0</v>
      </c>
    </row>
    <row r="166" spans="1:41" x14ac:dyDescent="0.45">
      <c r="A166" s="218" t="str">
        <f t="shared" si="6"/>
        <v>202205</v>
      </c>
      <c r="B166" s="219">
        <f>'Prep Partner Performance'!AE$2</f>
        <v>2022</v>
      </c>
      <c r="C166" s="220" t="str">
        <f>'Prep Partner Performance'!Z$2</f>
        <v>05</v>
      </c>
      <c r="D166" s="218">
        <f>'Prep Partner Performance'!G$2</f>
        <v>14943</v>
      </c>
      <c r="E166" s="217" t="str">
        <f>'Prep Partner Performance'!C$2</f>
        <v>Kisima Health Centre</v>
      </c>
      <c r="F166" s="239" t="str">
        <f>'Prep Partner Performance'!B$166</f>
        <v>Engaging in transactional sex</v>
      </c>
      <c r="G166" s="217" t="str">
        <f>'Prep Partner Performance'!C173</f>
        <v>Serodiscordant Couple</v>
      </c>
      <c r="H166" s="217" t="str">
        <f>'Prep Partner Performance'!D173</f>
        <v>P01-165</v>
      </c>
      <c r="I166" s="225">
        <f>'Prep Partner Performance'!E173</f>
        <v>0</v>
      </c>
      <c r="J166" s="225">
        <f>'Prep Partner Performance'!F173</f>
        <v>0</v>
      </c>
      <c r="K166" s="225">
        <f>'Prep Partner Performance'!G173</f>
        <v>0</v>
      </c>
      <c r="L166" s="225">
        <f>'Prep Partner Performance'!H173</f>
        <v>0</v>
      </c>
      <c r="M166" s="225">
        <f>'Prep Partner Performance'!I173</f>
        <v>0</v>
      </c>
      <c r="N166" s="225">
        <f>'Prep Partner Performance'!J173</f>
        <v>0</v>
      </c>
      <c r="O166" s="225">
        <f>'Prep Partner Performance'!K173</f>
        <v>0</v>
      </c>
      <c r="P166" s="225">
        <f>'Prep Partner Performance'!L173</f>
        <v>0</v>
      </c>
      <c r="Q166" s="225">
        <f>'Prep Partner Performance'!M173</f>
        <v>0</v>
      </c>
      <c r="R166" s="225">
        <f>'Prep Partner Performance'!N173</f>
        <v>0</v>
      </c>
      <c r="S166" s="225">
        <f>'Prep Partner Performance'!O173</f>
        <v>0</v>
      </c>
      <c r="T166" s="225">
        <f>'Prep Partner Performance'!P173</f>
        <v>0</v>
      </c>
      <c r="U166" s="225">
        <f>'Prep Partner Performance'!Q173</f>
        <v>0</v>
      </c>
      <c r="V166" s="225">
        <f>'Prep Partner Performance'!R173</f>
        <v>0</v>
      </c>
      <c r="W166" s="225">
        <f>'Prep Partner Performance'!S173</f>
        <v>0</v>
      </c>
      <c r="X166" s="225">
        <f>'Prep Partner Performance'!T173</f>
        <v>0</v>
      </c>
      <c r="Y166" s="225">
        <f>'Prep Partner Performance'!U173</f>
        <v>0</v>
      </c>
      <c r="Z166" s="225">
        <f>'Prep Partner Performance'!V173</f>
        <v>0</v>
      </c>
      <c r="AA166" s="225">
        <f>'Prep Partner Performance'!W173</f>
        <v>0</v>
      </c>
      <c r="AB166" s="225">
        <f>'Prep Partner Performance'!X173</f>
        <v>0</v>
      </c>
      <c r="AC166" s="225">
        <f>'Prep Partner Performance'!Y173</f>
        <v>0</v>
      </c>
      <c r="AD166" s="225">
        <f>'Prep Partner Performance'!Z173</f>
        <v>0</v>
      </c>
      <c r="AE166" s="225">
        <f>'Prep Partner Performance'!AA173</f>
        <v>0</v>
      </c>
      <c r="AF166" s="225">
        <f>'Prep Partner Performance'!AB173</f>
        <v>0</v>
      </c>
      <c r="AG166" s="225">
        <f>'Prep Partner Performance'!AC173</f>
        <v>0</v>
      </c>
      <c r="AH166" s="225">
        <f>'Prep Partner Performance'!AD173</f>
        <v>0</v>
      </c>
      <c r="AI166" s="225">
        <f>'Prep Partner Performance'!AE173</f>
        <v>0</v>
      </c>
      <c r="AJ166" s="225">
        <f>'Prep Partner Performance'!AF173</f>
        <v>0</v>
      </c>
      <c r="AK166" s="225">
        <f>'Prep Partner Performance'!AG173</f>
        <v>0</v>
      </c>
      <c r="AL166" s="225">
        <f>'Prep Partner Performance'!AH173</f>
        <v>0</v>
      </c>
      <c r="AM166" s="218">
        <f t="shared" si="5"/>
        <v>0</v>
      </c>
      <c r="AN166" s="217" t="str">
        <f>'Prep Partner Performance'!B$3</f>
        <v>PrEP Partner Performance Tool version 2.0.0</v>
      </c>
      <c r="AO166" s="239">
        <f>'Prep Partner Performance'!AJ173</f>
        <v>0</v>
      </c>
    </row>
    <row r="167" spans="1:41" x14ac:dyDescent="0.45">
      <c r="A167" s="218" t="str">
        <f t="shared" si="6"/>
        <v>202205</v>
      </c>
      <c r="B167" s="219">
        <f>'Prep Partner Performance'!AE$2</f>
        <v>2022</v>
      </c>
      <c r="C167" s="220" t="str">
        <f>'Prep Partner Performance'!Z$2</f>
        <v>05</v>
      </c>
      <c r="D167" s="218">
        <f>'Prep Partner Performance'!G$2</f>
        <v>14943</v>
      </c>
      <c r="E167" s="217" t="str">
        <f>'Prep Partner Performance'!C$2</f>
        <v>Kisima Health Centre</v>
      </c>
      <c r="F167" s="239" t="str">
        <f>'Prep Partner Performance'!B$166</f>
        <v>Engaging in transactional sex</v>
      </c>
      <c r="G167" s="217" t="str">
        <f>'Prep Partner Performance'!C174</f>
        <v>Pregnant and Breast Feeding Women</v>
      </c>
      <c r="H167" s="217" t="str">
        <f>'Prep Partner Performance'!D174</f>
        <v>P01-166</v>
      </c>
      <c r="I167" s="225">
        <f>'Prep Partner Performance'!E174</f>
        <v>0</v>
      </c>
      <c r="J167" s="225">
        <f>'Prep Partner Performance'!F174</f>
        <v>0</v>
      </c>
      <c r="K167" s="225">
        <f>'Prep Partner Performance'!G174</f>
        <v>0</v>
      </c>
      <c r="L167" s="225">
        <f>'Prep Partner Performance'!H174</f>
        <v>0</v>
      </c>
      <c r="M167" s="225">
        <f>'Prep Partner Performance'!I174</f>
        <v>0</v>
      </c>
      <c r="N167" s="225">
        <f>'Prep Partner Performance'!J174</f>
        <v>0</v>
      </c>
      <c r="O167" s="225">
        <f>'Prep Partner Performance'!K174</f>
        <v>0</v>
      </c>
      <c r="P167" s="225">
        <f>'Prep Partner Performance'!L174</f>
        <v>0</v>
      </c>
      <c r="Q167" s="225">
        <f>'Prep Partner Performance'!M174</f>
        <v>0</v>
      </c>
      <c r="R167" s="225">
        <f>'Prep Partner Performance'!N174</f>
        <v>0</v>
      </c>
      <c r="S167" s="225">
        <f>'Prep Partner Performance'!O174</f>
        <v>0</v>
      </c>
      <c r="T167" s="225">
        <f>'Prep Partner Performance'!P174</f>
        <v>0</v>
      </c>
      <c r="U167" s="225">
        <f>'Prep Partner Performance'!Q174</f>
        <v>0</v>
      </c>
      <c r="V167" s="225">
        <f>'Prep Partner Performance'!R174</f>
        <v>0</v>
      </c>
      <c r="W167" s="225">
        <f>'Prep Partner Performance'!S174</f>
        <v>0</v>
      </c>
      <c r="X167" s="225">
        <f>'Prep Partner Performance'!T174</f>
        <v>0</v>
      </c>
      <c r="Y167" s="225">
        <f>'Prep Partner Performance'!U174</f>
        <v>0</v>
      </c>
      <c r="Z167" s="225">
        <f>'Prep Partner Performance'!V174</f>
        <v>0</v>
      </c>
      <c r="AA167" s="225">
        <f>'Prep Partner Performance'!W174</f>
        <v>0</v>
      </c>
      <c r="AB167" s="225">
        <f>'Prep Partner Performance'!X174</f>
        <v>0</v>
      </c>
      <c r="AC167" s="225">
        <f>'Prep Partner Performance'!Y174</f>
        <v>0</v>
      </c>
      <c r="AD167" s="225">
        <f>'Prep Partner Performance'!Z174</f>
        <v>0</v>
      </c>
      <c r="AE167" s="225">
        <f>'Prep Partner Performance'!AA174</f>
        <v>0</v>
      </c>
      <c r="AF167" s="225">
        <f>'Prep Partner Performance'!AB174</f>
        <v>0</v>
      </c>
      <c r="AG167" s="225">
        <f>'Prep Partner Performance'!AC174</f>
        <v>0</v>
      </c>
      <c r="AH167" s="225">
        <f>'Prep Partner Performance'!AD174</f>
        <v>0</v>
      </c>
      <c r="AI167" s="225">
        <f>'Prep Partner Performance'!AE174</f>
        <v>0</v>
      </c>
      <c r="AJ167" s="225">
        <f>'Prep Partner Performance'!AF174</f>
        <v>0</v>
      </c>
      <c r="AK167" s="225">
        <f>'Prep Partner Performance'!AG174</f>
        <v>0</v>
      </c>
      <c r="AL167" s="225">
        <f>'Prep Partner Performance'!AH174</f>
        <v>0</v>
      </c>
      <c r="AM167" s="218">
        <f t="shared" si="5"/>
        <v>0</v>
      </c>
      <c r="AN167" s="217" t="str">
        <f>'Prep Partner Performance'!B$3</f>
        <v>PrEP Partner Performance Tool version 2.0.0</v>
      </c>
      <c r="AO167" s="239">
        <f>'Prep Partner Performance'!AJ174</f>
        <v>0</v>
      </c>
    </row>
    <row r="168" spans="1:41" x14ac:dyDescent="0.45">
      <c r="A168" s="218" t="str">
        <f t="shared" si="6"/>
        <v>202205</v>
      </c>
      <c r="B168" s="219">
        <f>'Prep Partner Performance'!AE$2</f>
        <v>2022</v>
      </c>
      <c r="C168" s="220" t="str">
        <f>'Prep Partner Performance'!Z$2</f>
        <v>05</v>
      </c>
      <c r="D168" s="218">
        <f>'Prep Partner Performance'!G$2</f>
        <v>14943</v>
      </c>
      <c r="E168" s="217" t="str">
        <f>'Prep Partner Performance'!C$2</f>
        <v>Kisima Health Centre</v>
      </c>
      <c r="F168" s="239" t="str">
        <f>'Prep Partner Performance'!B175</f>
        <v>Recent STI _last 6 mnths</v>
      </c>
      <c r="G168" s="217" t="str">
        <f>'Prep Partner Performance'!C175</f>
        <v>Transgender</v>
      </c>
      <c r="H168" s="217" t="str">
        <f>'Prep Partner Performance'!D175</f>
        <v>P01-167</v>
      </c>
      <c r="I168" s="225">
        <f>'Prep Partner Performance'!E175</f>
        <v>0</v>
      </c>
      <c r="J168" s="225">
        <f>'Prep Partner Performance'!F175</f>
        <v>0</v>
      </c>
      <c r="K168" s="225">
        <f>'Prep Partner Performance'!G175</f>
        <v>0</v>
      </c>
      <c r="L168" s="225">
        <f>'Prep Partner Performance'!H175</f>
        <v>0</v>
      </c>
      <c r="M168" s="225">
        <f>'Prep Partner Performance'!I175</f>
        <v>0</v>
      </c>
      <c r="N168" s="225">
        <f>'Prep Partner Performance'!J175</f>
        <v>0</v>
      </c>
      <c r="O168" s="225">
        <f>'Prep Partner Performance'!K175</f>
        <v>0</v>
      </c>
      <c r="P168" s="225">
        <f>'Prep Partner Performance'!L175</f>
        <v>0</v>
      </c>
      <c r="Q168" s="225">
        <f>'Prep Partner Performance'!M175</f>
        <v>0</v>
      </c>
      <c r="R168" s="225">
        <f>'Prep Partner Performance'!N175</f>
        <v>0</v>
      </c>
      <c r="S168" s="225">
        <f>'Prep Partner Performance'!O175</f>
        <v>0</v>
      </c>
      <c r="T168" s="225">
        <f>'Prep Partner Performance'!P175</f>
        <v>0</v>
      </c>
      <c r="U168" s="225">
        <f>'Prep Partner Performance'!Q175</f>
        <v>0</v>
      </c>
      <c r="V168" s="225">
        <f>'Prep Partner Performance'!R175</f>
        <v>0</v>
      </c>
      <c r="W168" s="225">
        <f>'Prep Partner Performance'!S175</f>
        <v>0</v>
      </c>
      <c r="X168" s="225">
        <f>'Prep Partner Performance'!T175</f>
        <v>0</v>
      </c>
      <c r="Y168" s="225">
        <f>'Prep Partner Performance'!U175</f>
        <v>0</v>
      </c>
      <c r="Z168" s="225">
        <f>'Prep Partner Performance'!V175</f>
        <v>0</v>
      </c>
      <c r="AA168" s="225">
        <f>'Prep Partner Performance'!W175</f>
        <v>0</v>
      </c>
      <c r="AB168" s="225">
        <f>'Prep Partner Performance'!X175</f>
        <v>0</v>
      </c>
      <c r="AC168" s="225">
        <f>'Prep Partner Performance'!Y175</f>
        <v>0</v>
      </c>
      <c r="AD168" s="225">
        <f>'Prep Partner Performance'!Z175</f>
        <v>0</v>
      </c>
      <c r="AE168" s="225">
        <f>'Prep Partner Performance'!AA175</f>
        <v>0</v>
      </c>
      <c r="AF168" s="225">
        <f>'Prep Partner Performance'!AB175</f>
        <v>0</v>
      </c>
      <c r="AG168" s="225">
        <f>'Prep Partner Performance'!AC175</f>
        <v>0</v>
      </c>
      <c r="AH168" s="225">
        <f>'Prep Partner Performance'!AD175</f>
        <v>0</v>
      </c>
      <c r="AI168" s="225">
        <f>'Prep Partner Performance'!AE175</f>
        <v>0</v>
      </c>
      <c r="AJ168" s="225">
        <f>'Prep Partner Performance'!AF175</f>
        <v>0</v>
      </c>
      <c r="AK168" s="225">
        <f>'Prep Partner Performance'!AG175</f>
        <v>0</v>
      </c>
      <c r="AL168" s="225">
        <f>'Prep Partner Performance'!AH175</f>
        <v>0</v>
      </c>
      <c r="AM168" s="218">
        <f t="shared" si="5"/>
        <v>0</v>
      </c>
      <c r="AN168" s="217" t="str">
        <f>'Prep Partner Performance'!B$3</f>
        <v>PrEP Partner Performance Tool version 2.0.0</v>
      </c>
      <c r="AO168" s="239">
        <f>'Prep Partner Performance'!AJ175</f>
        <v>0</v>
      </c>
    </row>
    <row r="169" spans="1:41" x14ac:dyDescent="0.45">
      <c r="A169" s="218" t="str">
        <f t="shared" si="6"/>
        <v>202205</v>
      </c>
      <c r="B169" s="219">
        <f>'Prep Partner Performance'!AE$2</f>
        <v>2022</v>
      </c>
      <c r="C169" s="220" t="str">
        <f>'Prep Partner Performance'!Z$2</f>
        <v>05</v>
      </c>
      <c r="D169" s="218">
        <f>'Prep Partner Performance'!G$2</f>
        <v>14943</v>
      </c>
      <c r="E169" s="217" t="str">
        <f>'Prep Partner Performance'!C$2</f>
        <v>Kisima Health Centre</v>
      </c>
      <c r="F169" s="239" t="str">
        <f>'Prep Partner Performance'!B$175</f>
        <v>Recent STI _last 6 mnths</v>
      </c>
      <c r="G169" s="217" t="str">
        <f>'Prep Partner Performance'!C176</f>
        <v>Adolescent Girls and Young Women</v>
      </c>
      <c r="H169" s="217" t="str">
        <f>'Prep Partner Performance'!D176</f>
        <v>P01-168</v>
      </c>
      <c r="I169" s="225">
        <f>'Prep Partner Performance'!E176</f>
        <v>0</v>
      </c>
      <c r="J169" s="225">
        <f>'Prep Partner Performance'!F176</f>
        <v>0</v>
      </c>
      <c r="K169" s="225">
        <f>'Prep Partner Performance'!G176</f>
        <v>0</v>
      </c>
      <c r="L169" s="225">
        <f>'Prep Partner Performance'!H176</f>
        <v>0</v>
      </c>
      <c r="M169" s="225">
        <f>'Prep Partner Performance'!I176</f>
        <v>0</v>
      </c>
      <c r="N169" s="225">
        <f>'Prep Partner Performance'!J176</f>
        <v>0</v>
      </c>
      <c r="O169" s="225">
        <f>'Prep Partner Performance'!K176</f>
        <v>0</v>
      </c>
      <c r="P169" s="225">
        <f>'Prep Partner Performance'!L176</f>
        <v>0</v>
      </c>
      <c r="Q169" s="225">
        <f>'Prep Partner Performance'!M176</f>
        <v>0</v>
      </c>
      <c r="R169" s="225">
        <f>'Prep Partner Performance'!N176</f>
        <v>0</v>
      </c>
      <c r="S169" s="225">
        <f>'Prep Partner Performance'!O176</f>
        <v>0</v>
      </c>
      <c r="T169" s="225">
        <f>'Prep Partner Performance'!P176</f>
        <v>0</v>
      </c>
      <c r="U169" s="225">
        <f>'Prep Partner Performance'!Q176</f>
        <v>0</v>
      </c>
      <c r="V169" s="225">
        <f>'Prep Partner Performance'!R176</f>
        <v>0</v>
      </c>
      <c r="W169" s="225">
        <f>'Prep Partner Performance'!S176</f>
        <v>0</v>
      </c>
      <c r="X169" s="225">
        <f>'Prep Partner Performance'!T176</f>
        <v>0</v>
      </c>
      <c r="Y169" s="225">
        <f>'Prep Partner Performance'!U176</f>
        <v>0</v>
      </c>
      <c r="Z169" s="225">
        <f>'Prep Partner Performance'!V176</f>
        <v>0</v>
      </c>
      <c r="AA169" s="225">
        <f>'Prep Partner Performance'!W176</f>
        <v>0</v>
      </c>
      <c r="AB169" s="225">
        <f>'Prep Partner Performance'!X176</f>
        <v>0</v>
      </c>
      <c r="AC169" s="225">
        <f>'Prep Partner Performance'!Y176</f>
        <v>0</v>
      </c>
      <c r="AD169" s="225">
        <f>'Prep Partner Performance'!Z176</f>
        <v>0</v>
      </c>
      <c r="AE169" s="225">
        <f>'Prep Partner Performance'!AA176</f>
        <v>0</v>
      </c>
      <c r="AF169" s="225">
        <f>'Prep Partner Performance'!AB176</f>
        <v>0</v>
      </c>
      <c r="AG169" s="225">
        <f>'Prep Partner Performance'!AC176</f>
        <v>0</v>
      </c>
      <c r="AH169" s="225">
        <f>'Prep Partner Performance'!AD176</f>
        <v>0</v>
      </c>
      <c r="AI169" s="225">
        <f>'Prep Partner Performance'!AE176</f>
        <v>0</v>
      </c>
      <c r="AJ169" s="225">
        <f>'Prep Partner Performance'!AF176</f>
        <v>0</v>
      </c>
      <c r="AK169" s="225">
        <f>'Prep Partner Performance'!AG176</f>
        <v>0</v>
      </c>
      <c r="AL169" s="225">
        <f>'Prep Partner Performance'!AH176</f>
        <v>0</v>
      </c>
      <c r="AM169" s="218">
        <f t="shared" si="5"/>
        <v>0</v>
      </c>
      <c r="AN169" s="217" t="str">
        <f>'Prep Partner Performance'!B$3</f>
        <v>PrEP Partner Performance Tool version 2.0.0</v>
      </c>
      <c r="AO169" s="239">
        <f>'Prep Partner Performance'!AJ176</f>
        <v>0</v>
      </c>
    </row>
    <row r="170" spans="1:41" x14ac:dyDescent="0.45">
      <c r="A170" s="218" t="str">
        <f t="shared" si="6"/>
        <v>202205</v>
      </c>
      <c r="B170" s="219">
        <f>'Prep Partner Performance'!AE$2</f>
        <v>2022</v>
      </c>
      <c r="C170" s="220" t="str">
        <f>'Prep Partner Performance'!Z$2</f>
        <v>05</v>
      </c>
      <c r="D170" s="218">
        <f>'Prep Partner Performance'!G$2</f>
        <v>14943</v>
      </c>
      <c r="E170" s="217" t="str">
        <f>'Prep Partner Performance'!C$2</f>
        <v>Kisima Health Centre</v>
      </c>
      <c r="F170" s="239" t="str">
        <f>'Prep Partner Performance'!B$175</f>
        <v>Recent STI _last 6 mnths</v>
      </c>
      <c r="G170" s="217" t="str">
        <f>'Prep Partner Performance'!C177</f>
        <v>Men who have Sex With Men</v>
      </c>
      <c r="H170" s="217" t="str">
        <f>'Prep Partner Performance'!D177</f>
        <v>P01-169</v>
      </c>
      <c r="I170" s="225">
        <f>'Prep Partner Performance'!E177</f>
        <v>0</v>
      </c>
      <c r="J170" s="225">
        <f>'Prep Partner Performance'!F177</f>
        <v>0</v>
      </c>
      <c r="K170" s="225">
        <f>'Prep Partner Performance'!G177</f>
        <v>0</v>
      </c>
      <c r="L170" s="225">
        <f>'Prep Partner Performance'!H177</f>
        <v>0</v>
      </c>
      <c r="M170" s="225">
        <f>'Prep Partner Performance'!I177</f>
        <v>0</v>
      </c>
      <c r="N170" s="225">
        <f>'Prep Partner Performance'!J177</f>
        <v>0</v>
      </c>
      <c r="O170" s="225">
        <f>'Prep Partner Performance'!K177</f>
        <v>0</v>
      </c>
      <c r="P170" s="225">
        <f>'Prep Partner Performance'!L177</f>
        <v>0</v>
      </c>
      <c r="Q170" s="225">
        <f>'Prep Partner Performance'!M177</f>
        <v>0</v>
      </c>
      <c r="R170" s="225">
        <f>'Prep Partner Performance'!N177</f>
        <v>0</v>
      </c>
      <c r="S170" s="225">
        <f>'Prep Partner Performance'!O177</f>
        <v>0</v>
      </c>
      <c r="T170" s="225">
        <f>'Prep Partner Performance'!P177</f>
        <v>0</v>
      </c>
      <c r="U170" s="225">
        <f>'Prep Partner Performance'!Q177</f>
        <v>0</v>
      </c>
      <c r="V170" s="225">
        <f>'Prep Partner Performance'!R177</f>
        <v>0</v>
      </c>
      <c r="W170" s="225">
        <f>'Prep Partner Performance'!S177</f>
        <v>0</v>
      </c>
      <c r="X170" s="225">
        <f>'Prep Partner Performance'!T177</f>
        <v>0</v>
      </c>
      <c r="Y170" s="225">
        <f>'Prep Partner Performance'!U177</f>
        <v>0</v>
      </c>
      <c r="Z170" s="225">
        <f>'Prep Partner Performance'!V177</f>
        <v>0</v>
      </c>
      <c r="AA170" s="225">
        <f>'Prep Partner Performance'!W177</f>
        <v>0</v>
      </c>
      <c r="AB170" s="225">
        <f>'Prep Partner Performance'!X177</f>
        <v>0</v>
      </c>
      <c r="AC170" s="225">
        <f>'Prep Partner Performance'!Y177</f>
        <v>0</v>
      </c>
      <c r="AD170" s="225">
        <f>'Prep Partner Performance'!Z177</f>
        <v>0</v>
      </c>
      <c r="AE170" s="225">
        <f>'Prep Partner Performance'!AA177</f>
        <v>0</v>
      </c>
      <c r="AF170" s="225">
        <f>'Prep Partner Performance'!AB177</f>
        <v>0</v>
      </c>
      <c r="AG170" s="225">
        <f>'Prep Partner Performance'!AC177</f>
        <v>0</v>
      </c>
      <c r="AH170" s="225">
        <f>'Prep Partner Performance'!AD177</f>
        <v>0</v>
      </c>
      <c r="AI170" s="225">
        <f>'Prep Partner Performance'!AE177</f>
        <v>0</v>
      </c>
      <c r="AJ170" s="225">
        <f>'Prep Partner Performance'!AF177</f>
        <v>0</v>
      </c>
      <c r="AK170" s="225">
        <f>'Prep Partner Performance'!AG177</f>
        <v>0</v>
      </c>
      <c r="AL170" s="225">
        <f>'Prep Partner Performance'!AH177</f>
        <v>0</v>
      </c>
      <c r="AM170" s="218">
        <f t="shared" si="5"/>
        <v>0</v>
      </c>
      <c r="AN170" s="217" t="str">
        <f>'Prep Partner Performance'!B$3</f>
        <v>PrEP Partner Performance Tool version 2.0.0</v>
      </c>
      <c r="AO170" s="239">
        <f>'Prep Partner Performance'!AJ177</f>
        <v>0</v>
      </c>
    </row>
    <row r="171" spans="1:41" x14ac:dyDescent="0.45">
      <c r="A171" s="218" t="str">
        <f t="shared" si="6"/>
        <v>202205</v>
      </c>
      <c r="B171" s="219">
        <f>'Prep Partner Performance'!AE$2</f>
        <v>2022</v>
      </c>
      <c r="C171" s="220" t="str">
        <f>'Prep Partner Performance'!Z$2</f>
        <v>05</v>
      </c>
      <c r="D171" s="218">
        <f>'Prep Partner Performance'!G$2</f>
        <v>14943</v>
      </c>
      <c r="E171" s="217" t="str">
        <f>'Prep Partner Performance'!C$2</f>
        <v>Kisima Health Centre</v>
      </c>
      <c r="F171" s="239" t="str">
        <f>'Prep Partner Performance'!B$175</f>
        <v>Recent STI _last 6 mnths</v>
      </c>
      <c r="G171" s="217" t="str">
        <f>'Prep Partner Performance'!C178</f>
        <v>Men at high risk</v>
      </c>
      <c r="H171" s="217" t="str">
        <f>'Prep Partner Performance'!D178</f>
        <v>P01-170</v>
      </c>
      <c r="I171" s="225">
        <f>'Prep Partner Performance'!E178</f>
        <v>0</v>
      </c>
      <c r="J171" s="225">
        <f>'Prep Partner Performance'!F178</f>
        <v>0</v>
      </c>
      <c r="K171" s="225">
        <f>'Prep Partner Performance'!G178</f>
        <v>0</v>
      </c>
      <c r="L171" s="225">
        <f>'Prep Partner Performance'!H178</f>
        <v>0</v>
      </c>
      <c r="M171" s="225">
        <f>'Prep Partner Performance'!I178</f>
        <v>0</v>
      </c>
      <c r="N171" s="225">
        <f>'Prep Partner Performance'!J178</f>
        <v>0</v>
      </c>
      <c r="O171" s="225">
        <f>'Prep Partner Performance'!K178</f>
        <v>0</v>
      </c>
      <c r="P171" s="225">
        <f>'Prep Partner Performance'!L178</f>
        <v>0</v>
      </c>
      <c r="Q171" s="225">
        <f>'Prep Partner Performance'!M178</f>
        <v>0</v>
      </c>
      <c r="R171" s="225">
        <f>'Prep Partner Performance'!N178</f>
        <v>0</v>
      </c>
      <c r="S171" s="225">
        <f>'Prep Partner Performance'!O178</f>
        <v>0</v>
      </c>
      <c r="T171" s="225">
        <f>'Prep Partner Performance'!P178</f>
        <v>0</v>
      </c>
      <c r="U171" s="225">
        <f>'Prep Partner Performance'!Q178</f>
        <v>0</v>
      </c>
      <c r="V171" s="225">
        <f>'Prep Partner Performance'!R178</f>
        <v>0</v>
      </c>
      <c r="W171" s="225">
        <f>'Prep Partner Performance'!S178</f>
        <v>0</v>
      </c>
      <c r="X171" s="225">
        <f>'Prep Partner Performance'!T178</f>
        <v>0</v>
      </c>
      <c r="Y171" s="225">
        <f>'Prep Partner Performance'!U178</f>
        <v>0</v>
      </c>
      <c r="Z171" s="225">
        <f>'Prep Partner Performance'!V178</f>
        <v>0</v>
      </c>
      <c r="AA171" s="225">
        <f>'Prep Partner Performance'!W178</f>
        <v>0</v>
      </c>
      <c r="AB171" s="225">
        <f>'Prep Partner Performance'!X178</f>
        <v>0</v>
      </c>
      <c r="AC171" s="225">
        <f>'Prep Partner Performance'!Y178</f>
        <v>0</v>
      </c>
      <c r="AD171" s="225">
        <f>'Prep Partner Performance'!Z178</f>
        <v>0</v>
      </c>
      <c r="AE171" s="225">
        <f>'Prep Partner Performance'!AA178</f>
        <v>0</v>
      </c>
      <c r="AF171" s="225">
        <f>'Prep Partner Performance'!AB178</f>
        <v>0</v>
      </c>
      <c r="AG171" s="225">
        <f>'Prep Partner Performance'!AC178</f>
        <v>0</v>
      </c>
      <c r="AH171" s="225">
        <f>'Prep Partner Performance'!AD178</f>
        <v>0</v>
      </c>
      <c r="AI171" s="225">
        <f>'Prep Partner Performance'!AE178</f>
        <v>0</v>
      </c>
      <c r="AJ171" s="225">
        <f>'Prep Partner Performance'!AF178</f>
        <v>0</v>
      </c>
      <c r="AK171" s="225">
        <f>'Prep Partner Performance'!AG178</f>
        <v>0</v>
      </c>
      <c r="AL171" s="225">
        <f>'Prep Partner Performance'!AH178</f>
        <v>0</v>
      </c>
      <c r="AM171" s="218">
        <f t="shared" si="5"/>
        <v>0</v>
      </c>
      <c r="AN171" s="217" t="str">
        <f>'Prep Partner Performance'!B$3</f>
        <v>PrEP Partner Performance Tool version 2.0.0</v>
      </c>
      <c r="AO171" s="239">
        <f>'Prep Partner Performance'!AJ178</f>
        <v>0</v>
      </c>
    </row>
    <row r="172" spans="1:41" x14ac:dyDescent="0.45">
      <c r="A172" s="218" t="str">
        <f t="shared" si="6"/>
        <v>202205</v>
      </c>
      <c r="B172" s="219">
        <f>'Prep Partner Performance'!AE$2</f>
        <v>2022</v>
      </c>
      <c r="C172" s="220" t="str">
        <f>'Prep Partner Performance'!Z$2</f>
        <v>05</v>
      </c>
      <c r="D172" s="218">
        <f>'Prep Partner Performance'!G$2</f>
        <v>14943</v>
      </c>
      <c r="E172" s="217" t="str">
        <f>'Prep Partner Performance'!C$2</f>
        <v>Kisima Health Centre</v>
      </c>
      <c r="F172" s="239" t="str">
        <f>'Prep Partner Performance'!B$175</f>
        <v>Recent STI _last 6 mnths</v>
      </c>
      <c r="G172" s="217" t="str">
        <f>'Prep Partner Performance'!C179</f>
        <v>Female Sex Workers</v>
      </c>
      <c r="H172" s="217" t="str">
        <f>'Prep Partner Performance'!D179</f>
        <v>P01-171</v>
      </c>
      <c r="I172" s="225">
        <f>'Prep Partner Performance'!E179</f>
        <v>0</v>
      </c>
      <c r="J172" s="225">
        <f>'Prep Partner Performance'!F179</f>
        <v>0</v>
      </c>
      <c r="K172" s="225">
        <f>'Prep Partner Performance'!G179</f>
        <v>0</v>
      </c>
      <c r="L172" s="225">
        <f>'Prep Partner Performance'!H179</f>
        <v>0</v>
      </c>
      <c r="M172" s="225">
        <f>'Prep Partner Performance'!I179</f>
        <v>0</v>
      </c>
      <c r="N172" s="225">
        <f>'Prep Partner Performance'!J179</f>
        <v>0</v>
      </c>
      <c r="O172" s="225">
        <f>'Prep Partner Performance'!K179</f>
        <v>0</v>
      </c>
      <c r="P172" s="225">
        <f>'Prep Partner Performance'!L179</f>
        <v>0</v>
      </c>
      <c r="Q172" s="225">
        <f>'Prep Partner Performance'!M179</f>
        <v>0</v>
      </c>
      <c r="R172" s="225">
        <f>'Prep Partner Performance'!N179</f>
        <v>0</v>
      </c>
      <c r="S172" s="225">
        <f>'Prep Partner Performance'!O179</f>
        <v>0</v>
      </c>
      <c r="T172" s="225">
        <f>'Prep Partner Performance'!P179</f>
        <v>0</v>
      </c>
      <c r="U172" s="225">
        <f>'Prep Partner Performance'!Q179</f>
        <v>0</v>
      </c>
      <c r="V172" s="225">
        <f>'Prep Partner Performance'!R179</f>
        <v>0</v>
      </c>
      <c r="W172" s="225">
        <f>'Prep Partner Performance'!S179</f>
        <v>0</v>
      </c>
      <c r="X172" s="225">
        <f>'Prep Partner Performance'!T179</f>
        <v>0</v>
      </c>
      <c r="Y172" s="225">
        <f>'Prep Partner Performance'!U179</f>
        <v>0</v>
      </c>
      <c r="Z172" s="225">
        <f>'Prep Partner Performance'!V179</f>
        <v>0</v>
      </c>
      <c r="AA172" s="225">
        <f>'Prep Partner Performance'!W179</f>
        <v>0</v>
      </c>
      <c r="AB172" s="225">
        <f>'Prep Partner Performance'!X179</f>
        <v>0</v>
      </c>
      <c r="AC172" s="225">
        <f>'Prep Partner Performance'!Y179</f>
        <v>0</v>
      </c>
      <c r="AD172" s="225">
        <f>'Prep Partner Performance'!Z179</f>
        <v>0</v>
      </c>
      <c r="AE172" s="225">
        <f>'Prep Partner Performance'!AA179</f>
        <v>0</v>
      </c>
      <c r="AF172" s="225">
        <f>'Prep Partner Performance'!AB179</f>
        <v>0</v>
      </c>
      <c r="AG172" s="225">
        <f>'Prep Partner Performance'!AC179</f>
        <v>0</v>
      </c>
      <c r="AH172" s="225">
        <f>'Prep Partner Performance'!AD179</f>
        <v>0</v>
      </c>
      <c r="AI172" s="225">
        <f>'Prep Partner Performance'!AE179</f>
        <v>0</v>
      </c>
      <c r="AJ172" s="225">
        <f>'Prep Partner Performance'!AF179</f>
        <v>0</v>
      </c>
      <c r="AK172" s="225">
        <f>'Prep Partner Performance'!AG179</f>
        <v>0</v>
      </c>
      <c r="AL172" s="225">
        <f>'Prep Partner Performance'!AH179</f>
        <v>0</v>
      </c>
      <c r="AM172" s="218">
        <f t="shared" si="5"/>
        <v>0</v>
      </c>
      <c r="AN172" s="217" t="str">
        <f>'Prep Partner Performance'!B$3</f>
        <v>PrEP Partner Performance Tool version 2.0.0</v>
      </c>
      <c r="AO172" s="239">
        <f>'Prep Partner Performance'!AJ179</f>
        <v>0</v>
      </c>
    </row>
    <row r="173" spans="1:41" x14ac:dyDescent="0.45">
      <c r="A173" s="218" t="str">
        <f t="shared" si="6"/>
        <v>202205</v>
      </c>
      <c r="B173" s="219">
        <f>'Prep Partner Performance'!AE$2</f>
        <v>2022</v>
      </c>
      <c r="C173" s="220" t="str">
        <f>'Prep Partner Performance'!Z$2</f>
        <v>05</v>
      </c>
      <c r="D173" s="218">
        <f>'Prep Partner Performance'!G$2</f>
        <v>14943</v>
      </c>
      <c r="E173" s="217" t="str">
        <f>'Prep Partner Performance'!C$2</f>
        <v>Kisima Health Centre</v>
      </c>
      <c r="F173" s="239" t="str">
        <f>'Prep Partner Performance'!B$175</f>
        <v>Recent STI _last 6 mnths</v>
      </c>
      <c r="G173" s="217" t="str">
        <f>'Prep Partner Performance'!C180</f>
        <v>People who Inject Drugs</v>
      </c>
      <c r="H173" s="217" t="str">
        <f>'Prep Partner Performance'!D180</f>
        <v>P01-172</v>
      </c>
      <c r="I173" s="225">
        <f>'Prep Partner Performance'!E180</f>
        <v>0</v>
      </c>
      <c r="J173" s="225">
        <f>'Prep Partner Performance'!F180</f>
        <v>0</v>
      </c>
      <c r="K173" s="225">
        <f>'Prep Partner Performance'!G180</f>
        <v>0</v>
      </c>
      <c r="L173" s="225">
        <f>'Prep Partner Performance'!H180</f>
        <v>0</v>
      </c>
      <c r="M173" s="225">
        <f>'Prep Partner Performance'!I180</f>
        <v>0</v>
      </c>
      <c r="N173" s="225">
        <f>'Prep Partner Performance'!J180</f>
        <v>0</v>
      </c>
      <c r="O173" s="225">
        <f>'Prep Partner Performance'!K180</f>
        <v>0</v>
      </c>
      <c r="P173" s="225">
        <f>'Prep Partner Performance'!L180</f>
        <v>0</v>
      </c>
      <c r="Q173" s="225">
        <f>'Prep Partner Performance'!M180</f>
        <v>0</v>
      </c>
      <c r="R173" s="225">
        <f>'Prep Partner Performance'!N180</f>
        <v>0</v>
      </c>
      <c r="S173" s="225">
        <f>'Prep Partner Performance'!O180</f>
        <v>0</v>
      </c>
      <c r="T173" s="225">
        <f>'Prep Partner Performance'!P180</f>
        <v>0</v>
      </c>
      <c r="U173" s="225">
        <f>'Prep Partner Performance'!Q180</f>
        <v>0</v>
      </c>
      <c r="V173" s="225">
        <f>'Prep Partner Performance'!R180</f>
        <v>0</v>
      </c>
      <c r="W173" s="225">
        <f>'Prep Partner Performance'!S180</f>
        <v>0</v>
      </c>
      <c r="X173" s="225">
        <f>'Prep Partner Performance'!T180</f>
        <v>0</v>
      </c>
      <c r="Y173" s="225">
        <f>'Prep Partner Performance'!U180</f>
        <v>0</v>
      </c>
      <c r="Z173" s="225">
        <f>'Prep Partner Performance'!V180</f>
        <v>0</v>
      </c>
      <c r="AA173" s="225">
        <f>'Prep Partner Performance'!W180</f>
        <v>0</v>
      </c>
      <c r="AB173" s="225">
        <f>'Prep Partner Performance'!X180</f>
        <v>0</v>
      </c>
      <c r="AC173" s="225">
        <f>'Prep Partner Performance'!Y180</f>
        <v>0</v>
      </c>
      <c r="AD173" s="225">
        <f>'Prep Partner Performance'!Z180</f>
        <v>0</v>
      </c>
      <c r="AE173" s="225">
        <f>'Prep Partner Performance'!AA180</f>
        <v>0</v>
      </c>
      <c r="AF173" s="225">
        <f>'Prep Partner Performance'!AB180</f>
        <v>0</v>
      </c>
      <c r="AG173" s="225">
        <f>'Prep Partner Performance'!AC180</f>
        <v>0</v>
      </c>
      <c r="AH173" s="225">
        <f>'Prep Partner Performance'!AD180</f>
        <v>0</v>
      </c>
      <c r="AI173" s="225">
        <f>'Prep Partner Performance'!AE180</f>
        <v>0</v>
      </c>
      <c r="AJ173" s="225">
        <f>'Prep Partner Performance'!AF180</f>
        <v>0</v>
      </c>
      <c r="AK173" s="225">
        <f>'Prep Partner Performance'!AG180</f>
        <v>0</v>
      </c>
      <c r="AL173" s="225">
        <f>'Prep Partner Performance'!AH180</f>
        <v>0</v>
      </c>
      <c r="AM173" s="218">
        <f t="shared" si="5"/>
        <v>0</v>
      </c>
      <c r="AN173" s="217" t="str">
        <f>'Prep Partner Performance'!B$3</f>
        <v>PrEP Partner Performance Tool version 2.0.0</v>
      </c>
      <c r="AO173" s="239">
        <f>'Prep Partner Performance'!AJ180</f>
        <v>0</v>
      </c>
    </row>
    <row r="174" spans="1:41" x14ac:dyDescent="0.45">
      <c r="A174" s="218" t="str">
        <f t="shared" si="6"/>
        <v>202205</v>
      </c>
      <c r="B174" s="219">
        <f>'Prep Partner Performance'!AE$2</f>
        <v>2022</v>
      </c>
      <c r="C174" s="220" t="str">
        <f>'Prep Partner Performance'!Z$2</f>
        <v>05</v>
      </c>
      <c r="D174" s="218">
        <f>'Prep Partner Performance'!G$2</f>
        <v>14943</v>
      </c>
      <c r="E174" s="217" t="str">
        <f>'Prep Partner Performance'!C$2</f>
        <v>Kisima Health Centre</v>
      </c>
      <c r="F174" s="239" t="str">
        <f>'Prep Partner Performance'!B$175</f>
        <v>Recent STI _last 6 mnths</v>
      </c>
      <c r="G174" s="217" t="str">
        <f>'Prep Partner Performance'!C181</f>
        <v>Other Women</v>
      </c>
      <c r="H174" s="217" t="str">
        <f>'Prep Partner Performance'!D181</f>
        <v>P01-173</v>
      </c>
      <c r="I174" s="225">
        <f>'Prep Partner Performance'!E181</f>
        <v>0</v>
      </c>
      <c r="J174" s="225">
        <f>'Prep Partner Performance'!F181</f>
        <v>0</v>
      </c>
      <c r="K174" s="225">
        <f>'Prep Partner Performance'!G181</f>
        <v>0</v>
      </c>
      <c r="L174" s="225">
        <f>'Prep Partner Performance'!H181</f>
        <v>0</v>
      </c>
      <c r="M174" s="225">
        <f>'Prep Partner Performance'!I181</f>
        <v>0</v>
      </c>
      <c r="N174" s="225">
        <f>'Prep Partner Performance'!J181</f>
        <v>0</v>
      </c>
      <c r="O174" s="225">
        <f>'Prep Partner Performance'!K181</f>
        <v>0</v>
      </c>
      <c r="P174" s="225">
        <f>'Prep Partner Performance'!L181</f>
        <v>0</v>
      </c>
      <c r="Q174" s="225">
        <f>'Prep Partner Performance'!M181</f>
        <v>0</v>
      </c>
      <c r="R174" s="225">
        <f>'Prep Partner Performance'!N181</f>
        <v>0</v>
      </c>
      <c r="S174" s="225">
        <f>'Prep Partner Performance'!O181</f>
        <v>0</v>
      </c>
      <c r="T174" s="225">
        <f>'Prep Partner Performance'!P181</f>
        <v>0</v>
      </c>
      <c r="U174" s="225">
        <f>'Prep Partner Performance'!Q181</f>
        <v>0</v>
      </c>
      <c r="V174" s="225">
        <f>'Prep Partner Performance'!R181</f>
        <v>0</v>
      </c>
      <c r="W174" s="225">
        <f>'Prep Partner Performance'!S181</f>
        <v>0</v>
      </c>
      <c r="X174" s="225">
        <f>'Prep Partner Performance'!T181</f>
        <v>0</v>
      </c>
      <c r="Y174" s="225">
        <f>'Prep Partner Performance'!U181</f>
        <v>0</v>
      </c>
      <c r="Z174" s="225">
        <f>'Prep Partner Performance'!V181</f>
        <v>0</v>
      </c>
      <c r="AA174" s="225">
        <f>'Prep Partner Performance'!W181</f>
        <v>0</v>
      </c>
      <c r="AB174" s="225">
        <f>'Prep Partner Performance'!X181</f>
        <v>0</v>
      </c>
      <c r="AC174" s="225">
        <f>'Prep Partner Performance'!Y181</f>
        <v>0</v>
      </c>
      <c r="AD174" s="225">
        <f>'Prep Partner Performance'!Z181</f>
        <v>0</v>
      </c>
      <c r="AE174" s="225">
        <f>'Prep Partner Performance'!AA181</f>
        <v>0</v>
      </c>
      <c r="AF174" s="225">
        <f>'Prep Partner Performance'!AB181</f>
        <v>0</v>
      </c>
      <c r="AG174" s="225">
        <f>'Prep Partner Performance'!AC181</f>
        <v>0</v>
      </c>
      <c r="AH174" s="225">
        <f>'Prep Partner Performance'!AD181</f>
        <v>0</v>
      </c>
      <c r="AI174" s="225">
        <f>'Prep Partner Performance'!AE181</f>
        <v>0</v>
      </c>
      <c r="AJ174" s="225">
        <f>'Prep Partner Performance'!AF181</f>
        <v>0</v>
      </c>
      <c r="AK174" s="225">
        <f>'Prep Partner Performance'!AG181</f>
        <v>0</v>
      </c>
      <c r="AL174" s="225">
        <f>'Prep Partner Performance'!AH181</f>
        <v>0</v>
      </c>
      <c r="AM174" s="218">
        <f t="shared" si="5"/>
        <v>0</v>
      </c>
      <c r="AN174" s="217" t="str">
        <f>'Prep Partner Performance'!B$3</f>
        <v>PrEP Partner Performance Tool version 2.0.0</v>
      </c>
      <c r="AO174" s="239">
        <f>'Prep Partner Performance'!AJ181</f>
        <v>0</v>
      </c>
    </row>
    <row r="175" spans="1:41" x14ac:dyDescent="0.45">
      <c r="A175" s="218" t="str">
        <f t="shared" si="6"/>
        <v>202205</v>
      </c>
      <c r="B175" s="219">
        <f>'Prep Partner Performance'!AE$2</f>
        <v>2022</v>
      </c>
      <c r="C175" s="220" t="str">
        <f>'Prep Partner Performance'!Z$2</f>
        <v>05</v>
      </c>
      <c r="D175" s="218">
        <f>'Prep Partner Performance'!G$2</f>
        <v>14943</v>
      </c>
      <c r="E175" s="217" t="str">
        <f>'Prep Partner Performance'!C$2</f>
        <v>Kisima Health Centre</v>
      </c>
      <c r="F175" s="239" t="str">
        <f>'Prep Partner Performance'!B$175</f>
        <v>Recent STI _last 6 mnths</v>
      </c>
      <c r="G175" s="217" t="str">
        <f>'Prep Partner Performance'!C182</f>
        <v>Serodiscordant Couple</v>
      </c>
      <c r="H175" s="217" t="str">
        <f>'Prep Partner Performance'!D182</f>
        <v>P01-174</v>
      </c>
      <c r="I175" s="225">
        <f>'Prep Partner Performance'!E182</f>
        <v>0</v>
      </c>
      <c r="J175" s="225">
        <f>'Prep Partner Performance'!F182</f>
        <v>0</v>
      </c>
      <c r="K175" s="225">
        <f>'Prep Partner Performance'!G182</f>
        <v>0</v>
      </c>
      <c r="L175" s="225">
        <f>'Prep Partner Performance'!H182</f>
        <v>0</v>
      </c>
      <c r="M175" s="225">
        <f>'Prep Partner Performance'!I182</f>
        <v>0</v>
      </c>
      <c r="N175" s="225">
        <f>'Prep Partner Performance'!J182</f>
        <v>0</v>
      </c>
      <c r="O175" s="225">
        <f>'Prep Partner Performance'!K182</f>
        <v>0</v>
      </c>
      <c r="P175" s="225">
        <f>'Prep Partner Performance'!L182</f>
        <v>0</v>
      </c>
      <c r="Q175" s="225">
        <f>'Prep Partner Performance'!M182</f>
        <v>0</v>
      </c>
      <c r="R175" s="225">
        <f>'Prep Partner Performance'!N182</f>
        <v>0</v>
      </c>
      <c r="S175" s="225">
        <f>'Prep Partner Performance'!O182</f>
        <v>0</v>
      </c>
      <c r="T175" s="225">
        <f>'Prep Partner Performance'!P182</f>
        <v>0</v>
      </c>
      <c r="U175" s="225">
        <f>'Prep Partner Performance'!Q182</f>
        <v>0</v>
      </c>
      <c r="V175" s="225">
        <f>'Prep Partner Performance'!R182</f>
        <v>0</v>
      </c>
      <c r="W175" s="225">
        <f>'Prep Partner Performance'!S182</f>
        <v>0</v>
      </c>
      <c r="X175" s="225">
        <f>'Prep Partner Performance'!T182</f>
        <v>0</v>
      </c>
      <c r="Y175" s="225">
        <f>'Prep Partner Performance'!U182</f>
        <v>0</v>
      </c>
      <c r="Z175" s="225">
        <f>'Prep Partner Performance'!V182</f>
        <v>0</v>
      </c>
      <c r="AA175" s="225">
        <f>'Prep Partner Performance'!W182</f>
        <v>0</v>
      </c>
      <c r="AB175" s="225">
        <f>'Prep Partner Performance'!X182</f>
        <v>0</v>
      </c>
      <c r="AC175" s="225">
        <f>'Prep Partner Performance'!Y182</f>
        <v>0</v>
      </c>
      <c r="AD175" s="225">
        <f>'Prep Partner Performance'!Z182</f>
        <v>0</v>
      </c>
      <c r="AE175" s="225">
        <f>'Prep Partner Performance'!AA182</f>
        <v>0</v>
      </c>
      <c r="AF175" s="225">
        <f>'Prep Partner Performance'!AB182</f>
        <v>0</v>
      </c>
      <c r="AG175" s="225">
        <f>'Prep Partner Performance'!AC182</f>
        <v>0</v>
      </c>
      <c r="AH175" s="225">
        <f>'Prep Partner Performance'!AD182</f>
        <v>0</v>
      </c>
      <c r="AI175" s="225">
        <f>'Prep Partner Performance'!AE182</f>
        <v>0</v>
      </c>
      <c r="AJ175" s="225">
        <f>'Prep Partner Performance'!AF182</f>
        <v>0</v>
      </c>
      <c r="AK175" s="225">
        <f>'Prep Partner Performance'!AG182</f>
        <v>0</v>
      </c>
      <c r="AL175" s="225">
        <f>'Prep Partner Performance'!AH182</f>
        <v>0</v>
      </c>
      <c r="AM175" s="218">
        <f t="shared" si="5"/>
        <v>0</v>
      </c>
      <c r="AN175" s="217" t="str">
        <f>'Prep Partner Performance'!B$3</f>
        <v>PrEP Partner Performance Tool version 2.0.0</v>
      </c>
      <c r="AO175" s="239">
        <f>'Prep Partner Performance'!AJ182</f>
        <v>0</v>
      </c>
    </row>
    <row r="176" spans="1:41" x14ac:dyDescent="0.45">
      <c r="A176" s="218" t="str">
        <f t="shared" si="6"/>
        <v>202205</v>
      </c>
      <c r="B176" s="219">
        <f>'Prep Partner Performance'!AE$2</f>
        <v>2022</v>
      </c>
      <c r="C176" s="220" t="str">
        <f>'Prep Partner Performance'!Z$2</f>
        <v>05</v>
      </c>
      <c r="D176" s="218">
        <f>'Prep Partner Performance'!G$2</f>
        <v>14943</v>
      </c>
      <c r="E176" s="217" t="str">
        <f>'Prep Partner Performance'!C$2</f>
        <v>Kisima Health Centre</v>
      </c>
      <c r="F176" s="239" t="str">
        <f>'Prep Partner Performance'!B$175</f>
        <v>Recent STI _last 6 mnths</v>
      </c>
      <c r="G176" s="217" t="str">
        <f>'Prep Partner Performance'!C183</f>
        <v>Pregnant and Breast Feeding Women</v>
      </c>
      <c r="H176" s="217" t="str">
        <f>'Prep Partner Performance'!D183</f>
        <v>P01-175</v>
      </c>
      <c r="I176" s="225">
        <f>'Prep Partner Performance'!E183</f>
        <v>0</v>
      </c>
      <c r="J176" s="225">
        <f>'Prep Partner Performance'!F183</f>
        <v>0</v>
      </c>
      <c r="K176" s="225">
        <f>'Prep Partner Performance'!G183</f>
        <v>0</v>
      </c>
      <c r="L176" s="225">
        <f>'Prep Partner Performance'!H183</f>
        <v>0</v>
      </c>
      <c r="M176" s="225">
        <f>'Prep Partner Performance'!I183</f>
        <v>0</v>
      </c>
      <c r="N176" s="225">
        <f>'Prep Partner Performance'!J183</f>
        <v>0</v>
      </c>
      <c r="O176" s="225">
        <f>'Prep Partner Performance'!K183</f>
        <v>0</v>
      </c>
      <c r="P176" s="225">
        <f>'Prep Partner Performance'!L183</f>
        <v>0</v>
      </c>
      <c r="Q176" s="225">
        <f>'Prep Partner Performance'!M183</f>
        <v>0</v>
      </c>
      <c r="R176" s="225">
        <f>'Prep Partner Performance'!N183</f>
        <v>0</v>
      </c>
      <c r="S176" s="225">
        <f>'Prep Partner Performance'!O183</f>
        <v>0</v>
      </c>
      <c r="T176" s="225">
        <f>'Prep Partner Performance'!P183</f>
        <v>0</v>
      </c>
      <c r="U176" s="225">
        <f>'Prep Partner Performance'!Q183</f>
        <v>0</v>
      </c>
      <c r="V176" s="225">
        <f>'Prep Partner Performance'!R183</f>
        <v>0</v>
      </c>
      <c r="W176" s="225">
        <f>'Prep Partner Performance'!S183</f>
        <v>0</v>
      </c>
      <c r="X176" s="225">
        <f>'Prep Partner Performance'!T183</f>
        <v>0</v>
      </c>
      <c r="Y176" s="225">
        <f>'Prep Partner Performance'!U183</f>
        <v>0</v>
      </c>
      <c r="Z176" s="225">
        <f>'Prep Partner Performance'!V183</f>
        <v>0</v>
      </c>
      <c r="AA176" s="225">
        <f>'Prep Partner Performance'!W183</f>
        <v>0</v>
      </c>
      <c r="AB176" s="225">
        <f>'Prep Partner Performance'!X183</f>
        <v>0</v>
      </c>
      <c r="AC176" s="225">
        <f>'Prep Partner Performance'!Y183</f>
        <v>0</v>
      </c>
      <c r="AD176" s="225">
        <f>'Prep Partner Performance'!Z183</f>
        <v>0</v>
      </c>
      <c r="AE176" s="225">
        <f>'Prep Partner Performance'!AA183</f>
        <v>0</v>
      </c>
      <c r="AF176" s="225">
        <f>'Prep Partner Performance'!AB183</f>
        <v>0</v>
      </c>
      <c r="AG176" s="225">
        <f>'Prep Partner Performance'!AC183</f>
        <v>0</v>
      </c>
      <c r="AH176" s="225">
        <f>'Prep Partner Performance'!AD183</f>
        <v>0</v>
      </c>
      <c r="AI176" s="225">
        <f>'Prep Partner Performance'!AE183</f>
        <v>0</v>
      </c>
      <c r="AJ176" s="225">
        <f>'Prep Partner Performance'!AF183</f>
        <v>0</v>
      </c>
      <c r="AK176" s="225">
        <f>'Prep Partner Performance'!AG183</f>
        <v>0</v>
      </c>
      <c r="AL176" s="225">
        <f>'Prep Partner Performance'!AH183</f>
        <v>0</v>
      </c>
      <c r="AM176" s="218">
        <f t="shared" si="5"/>
        <v>0</v>
      </c>
      <c r="AN176" s="217" t="str">
        <f>'Prep Partner Performance'!B$3</f>
        <v>PrEP Partner Performance Tool version 2.0.0</v>
      </c>
      <c r="AO176" s="239">
        <f>'Prep Partner Performance'!AJ183</f>
        <v>0</v>
      </c>
    </row>
    <row r="177" spans="1:41" x14ac:dyDescent="0.45">
      <c r="A177" s="218" t="str">
        <f t="shared" si="6"/>
        <v>202205</v>
      </c>
      <c r="B177" s="219">
        <f>'Prep Partner Performance'!AE$2</f>
        <v>2022</v>
      </c>
      <c r="C177" s="220" t="str">
        <f>'Prep Partner Performance'!Z$2</f>
        <v>05</v>
      </c>
      <c r="D177" s="218">
        <f>'Prep Partner Performance'!G$2</f>
        <v>14943</v>
      </c>
      <c r="E177" s="217" t="str">
        <f>'Prep Partner Performance'!C$2</f>
        <v>Kisima Health Centre</v>
      </c>
      <c r="F177" s="239" t="str">
        <f>'Prep Partner Performance'!B184</f>
        <v>Recurrent use of PEP</v>
      </c>
      <c r="G177" s="217" t="str">
        <f>'Prep Partner Performance'!C184</f>
        <v>Transgender</v>
      </c>
      <c r="H177" s="217" t="str">
        <f>'Prep Partner Performance'!D184</f>
        <v>P01-176</v>
      </c>
      <c r="I177" s="225">
        <f>'Prep Partner Performance'!E184</f>
        <v>0</v>
      </c>
      <c r="J177" s="225">
        <f>'Prep Partner Performance'!F184</f>
        <v>0</v>
      </c>
      <c r="K177" s="225">
        <f>'Prep Partner Performance'!G184</f>
        <v>0</v>
      </c>
      <c r="L177" s="225">
        <f>'Prep Partner Performance'!H184</f>
        <v>0</v>
      </c>
      <c r="M177" s="225">
        <f>'Prep Partner Performance'!I184</f>
        <v>0</v>
      </c>
      <c r="N177" s="225">
        <f>'Prep Partner Performance'!J184</f>
        <v>0</v>
      </c>
      <c r="O177" s="225">
        <f>'Prep Partner Performance'!K184</f>
        <v>0</v>
      </c>
      <c r="P177" s="225">
        <f>'Prep Partner Performance'!L184</f>
        <v>0</v>
      </c>
      <c r="Q177" s="225">
        <f>'Prep Partner Performance'!M184</f>
        <v>0</v>
      </c>
      <c r="R177" s="225">
        <f>'Prep Partner Performance'!N184</f>
        <v>0</v>
      </c>
      <c r="S177" s="225">
        <f>'Prep Partner Performance'!O184</f>
        <v>0</v>
      </c>
      <c r="T177" s="225">
        <f>'Prep Partner Performance'!P184</f>
        <v>0</v>
      </c>
      <c r="U177" s="225">
        <f>'Prep Partner Performance'!Q184</f>
        <v>0</v>
      </c>
      <c r="V177" s="225">
        <f>'Prep Partner Performance'!R184</f>
        <v>0</v>
      </c>
      <c r="W177" s="225">
        <f>'Prep Partner Performance'!S184</f>
        <v>0</v>
      </c>
      <c r="X177" s="225">
        <f>'Prep Partner Performance'!T184</f>
        <v>0</v>
      </c>
      <c r="Y177" s="225">
        <f>'Prep Partner Performance'!U184</f>
        <v>0</v>
      </c>
      <c r="Z177" s="225">
        <f>'Prep Partner Performance'!V184</f>
        <v>0</v>
      </c>
      <c r="AA177" s="225">
        <f>'Prep Partner Performance'!W184</f>
        <v>0</v>
      </c>
      <c r="AB177" s="225">
        <f>'Prep Partner Performance'!X184</f>
        <v>0</v>
      </c>
      <c r="AC177" s="225">
        <f>'Prep Partner Performance'!Y184</f>
        <v>0</v>
      </c>
      <c r="AD177" s="225">
        <f>'Prep Partner Performance'!Z184</f>
        <v>0</v>
      </c>
      <c r="AE177" s="225">
        <f>'Prep Partner Performance'!AA184</f>
        <v>0</v>
      </c>
      <c r="AF177" s="225">
        <f>'Prep Partner Performance'!AB184</f>
        <v>0</v>
      </c>
      <c r="AG177" s="225">
        <f>'Prep Partner Performance'!AC184</f>
        <v>0</v>
      </c>
      <c r="AH177" s="225">
        <f>'Prep Partner Performance'!AD184</f>
        <v>0</v>
      </c>
      <c r="AI177" s="225">
        <f>'Prep Partner Performance'!AE184</f>
        <v>0</v>
      </c>
      <c r="AJ177" s="225">
        <f>'Prep Partner Performance'!AF184</f>
        <v>0</v>
      </c>
      <c r="AK177" s="225">
        <f>'Prep Partner Performance'!AG184</f>
        <v>0</v>
      </c>
      <c r="AL177" s="225">
        <f>'Prep Partner Performance'!AH184</f>
        <v>0</v>
      </c>
      <c r="AM177" s="218">
        <f t="shared" si="5"/>
        <v>0</v>
      </c>
      <c r="AN177" s="217" t="str">
        <f>'Prep Partner Performance'!B$3</f>
        <v>PrEP Partner Performance Tool version 2.0.0</v>
      </c>
      <c r="AO177" s="239">
        <f>'Prep Partner Performance'!AJ184</f>
        <v>0</v>
      </c>
    </row>
    <row r="178" spans="1:41" x14ac:dyDescent="0.45">
      <c r="A178" s="218" t="str">
        <f t="shared" si="6"/>
        <v>202205</v>
      </c>
      <c r="B178" s="219">
        <f>'Prep Partner Performance'!AE$2</f>
        <v>2022</v>
      </c>
      <c r="C178" s="220" t="str">
        <f>'Prep Partner Performance'!Z$2</f>
        <v>05</v>
      </c>
      <c r="D178" s="218">
        <f>'Prep Partner Performance'!G$2</f>
        <v>14943</v>
      </c>
      <c r="E178" s="217" t="str">
        <f>'Prep Partner Performance'!C$2</f>
        <v>Kisima Health Centre</v>
      </c>
      <c r="F178" s="239" t="str">
        <f>'Prep Partner Performance'!B$184</f>
        <v>Recurrent use of PEP</v>
      </c>
      <c r="G178" s="217" t="str">
        <f>'Prep Partner Performance'!C185</f>
        <v>Adolescent Girls and Young Women</v>
      </c>
      <c r="H178" s="217" t="str">
        <f>'Prep Partner Performance'!D185</f>
        <v>P01-177</v>
      </c>
      <c r="I178" s="225">
        <f>'Prep Partner Performance'!E185</f>
        <v>0</v>
      </c>
      <c r="J178" s="225">
        <f>'Prep Partner Performance'!F185</f>
        <v>0</v>
      </c>
      <c r="K178" s="225">
        <f>'Prep Partner Performance'!G185</f>
        <v>0</v>
      </c>
      <c r="L178" s="225">
        <f>'Prep Partner Performance'!H185</f>
        <v>0</v>
      </c>
      <c r="M178" s="225">
        <f>'Prep Partner Performance'!I185</f>
        <v>0</v>
      </c>
      <c r="N178" s="225">
        <f>'Prep Partner Performance'!J185</f>
        <v>0</v>
      </c>
      <c r="O178" s="225">
        <f>'Prep Partner Performance'!K185</f>
        <v>0</v>
      </c>
      <c r="P178" s="225">
        <f>'Prep Partner Performance'!L185</f>
        <v>0</v>
      </c>
      <c r="Q178" s="225">
        <f>'Prep Partner Performance'!M185</f>
        <v>0</v>
      </c>
      <c r="R178" s="225">
        <f>'Prep Partner Performance'!N185</f>
        <v>0</v>
      </c>
      <c r="S178" s="225">
        <f>'Prep Partner Performance'!O185</f>
        <v>0</v>
      </c>
      <c r="T178" s="225">
        <f>'Prep Partner Performance'!P185</f>
        <v>0</v>
      </c>
      <c r="U178" s="225">
        <f>'Prep Partner Performance'!Q185</f>
        <v>0</v>
      </c>
      <c r="V178" s="225">
        <f>'Prep Partner Performance'!R185</f>
        <v>0</v>
      </c>
      <c r="W178" s="225">
        <f>'Prep Partner Performance'!S185</f>
        <v>0</v>
      </c>
      <c r="X178" s="225">
        <f>'Prep Partner Performance'!T185</f>
        <v>0</v>
      </c>
      <c r="Y178" s="225">
        <f>'Prep Partner Performance'!U185</f>
        <v>0</v>
      </c>
      <c r="Z178" s="225">
        <f>'Prep Partner Performance'!V185</f>
        <v>0</v>
      </c>
      <c r="AA178" s="225">
        <f>'Prep Partner Performance'!W185</f>
        <v>0</v>
      </c>
      <c r="AB178" s="225">
        <f>'Prep Partner Performance'!X185</f>
        <v>0</v>
      </c>
      <c r="AC178" s="225">
        <f>'Prep Partner Performance'!Y185</f>
        <v>0</v>
      </c>
      <c r="AD178" s="225">
        <f>'Prep Partner Performance'!Z185</f>
        <v>0</v>
      </c>
      <c r="AE178" s="225">
        <f>'Prep Partner Performance'!AA185</f>
        <v>0</v>
      </c>
      <c r="AF178" s="225">
        <f>'Prep Partner Performance'!AB185</f>
        <v>0</v>
      </c>
      <c r="AG178" s="225">
        <f>'Prep Partner Performance'!AC185</f>
        <v>0</v>
      </c>
      <c r="AH178" s="225">
        <f>'Prep Partner Performance'!AD185</f>
        <v>0</v>
      </c>
      <c r="AI178" s="225">
        <f>'Prep Partner Performance'!AE185</f>
        <v>0</v>
      </c>
      <c r="AJ178" s="225">
        <f>'Prep Partner Performance'!AF185</f>
        <v>0</v>
      </c>
      <c r="AK178" s="225">
        <f>'Prep Partner Performance'!AG185</f>
        <v>0</v>
      </c>
      <c r="AL178" s="225">
        <f>'Prep Partner Performance'!AH185</f>
        <v>0</v>
      </c>
      <c r="AM178" s="218">
        <f t="shared" si="5"/>
        <v>0</v>
      </c>
      <c r="AN178" s="217" t="str">
        <f>'Prep Partner Performance'!B$3</f>
        <v>PrEP Partner Performance Tool version 2.0.0</v>
      </c>
      <c r="AO178" s="239">
        <f>'Prep Partner Performance'!AJ185</f>
        <v>0</v>
      </c>
    </row>
    <row r="179" spans="1:41" x14ac:dyDescent="0.45">
      <c r="A179" s="218" t="str">
        <f t="shared" si="6"/>
        <v>202205</v>
      </c>
      <c r="B179" s="219">
        <f>'Prep Partner Performance'!AE$2</f>
        <v>2022</v>
      </c>
      <c r="C179" s="220" t="str">
        <f>'Prep Partner Performance'!Z$2</f>
        <v>05</v>
      </c>
      <c r="D179" s="218">
        <f>'Prep Partner Performance'!G$2</f>
        <v>14943</v>
      </c>
      <c r="E179" s="217" t="str">
        <f>'Prep Partner Performance'!C$2</f>
        <v>Kisima Health Centre</v>
      </c>
      <c r="F179" s="239" t="str">
        <f>'Prep Partner Performance'!B$184</f>
        <v>Recurrent use of PEP</v>
      </c>
      <c r="G179" s="217" t="str">
        <f>'Prep Partner Performance'!C186</f>
        <v>Men who have Sex With Men</v>
      </c>
      <c r="H179" s="217" t="str">
        <f>'Prep Partner Performance'!D186</f>
        <v>P01-178</v>
      </c>
      <c r="I179" s="225">
        <f>'Prep Partner Performance'!E186</f>
        <v>0</v>
      </c>
      <c r="J179" s="225">
        <f>'Prep Partner Performance'!F186</f>
        <v>0</v>
      </c>
      <c r="K179" s="225">
        <f>'Prep Partner Performance'!G186</f>
        <v>0</v>
      </c>
      <c r="L179" s="225">
        <f>'Prep Partner Performance'!H186</f>
        <v>0</v>
      </c>
      <c r="M179" s="225">
        <f>'Prep Partner Performance'!I186</f>
        <v>0</v>
      </c>
      <c r="N179" s="225">
        <f>'Prep Partner Performance'!J186</f>
        <v>0</v>
      </c>
      <c r="O179" s="225">
        <f>'Prep Partner Performance'!K186</f>
        <v>0</v>
      </c>
      <c r="P179" s="225">
        <f>'Prep Partner Performance'!L186</f>
        <v>0</v>
      </c>
      <c r="Q179" s="225">
        <f>'Prep Partner Performance'!M186</f>
        <v>0</v>
      </c>
      <c r="R179" s="225">
        <f>'Prep Partner Performance'!N186</f>
        <v>0</v>
      </c>
      <c r="S179" s="225">
        <f>'Prep Partner Performance'!O186</f>
        <v>0</v>
      </c>
      <c r="T179" s="225">
        <f>'Prep Partner Performance'!P186</f>
        <v>0</v>
      </c>
      <c r="U179" s="225">
        <f>'Prep Partner Performance'!Q186</f>
        <v>0</v>
      </c>
      <c r="V179" s="225">
        <f>'Prep Partner Performance'!R186</f>
        <v>0</v>
      </c>
      <c r="W179" s="225">
        <f>'Prep Partner Performance'!S186</f>
        <v>0</v>
      </c>
      <c r="X179" s="225">
        <f>'Prep Partner Performance'!T186</f>
        <v>0</v>
      </c>
      <c r="Y179" s="225">
        <f>'Prep Partner Performance'!U186</f>
        <v>0</v>
      </c>
      <c r="Z179" s="225">
        <f>'Prep Partner Performance'!V186</f>
        <v>0</v>
      </c>
      <c r="AA179" s="225">
        <f>'Prep Partner Performance'!W186</f>
        <v>0</v>
      </c>
      <c r="AB179" s="225">
        <f>'Prep Partner Performance'!X186</f>
        <v>0</v>
      </c>
      <c r="AC179" s="225">
        <f>'Prep Partner Performance'!Y186</f>
        <v>0</v>
      </c>
      <c r="AD179" s="225">
        <f>'Prep Partner Performance'!Z186</f>
        <v>0</v>
      </c>
      <c r="AE179" s="225">
        <f>'Prep Partner Performance'!AA186</f>
        <v>0</v>
      </c>
      <c r="AF179" s="225">
        <f>'Prep Partner Performance'!AB186</f>
        <v>0</v>
      </c>
      <c r="AG179" s="225">
        <f>'Prep Partner Performance'!AC186</f>
        <v>0</v>
      </c>
      <c r="AH179" s="225">
        <f>'Prep Partner Performance'!AD186</f>
        <v>0</v>
      </c>
      <c r="AI179" s="225">
        <f>'Prep Partner Performance'!AE186</f>
        <v>0</v>
      </c>
      <c r="AJ179" s="225">
        <f>'Prep Partner Performance'!AF186</f>
        <v>0</v>
      </c>
      <c r="AK179" s="225">
        <f>'Prep Partner Performance'!AG186</f>
        <v>0</v>
      </c>
      <c r="AL179" s="225">
        <f>'Prep Partner Performance'!AH186</f>
        <v>0</v>
      </c>
      <c r="AM179" s="218">
        <f t="shared" si="5"/>
        <v>0</v>
      </c>
      <c r="AN179" s="217" t="str">
        <f>'Prep Partner Performance'!B$3</f>
        <v>PrEP Partner Performance Tool version 2.0.0</v>
      </c>
      <c r="AO179" s="239">
        <f>'Prep Partner Performance'!AJ186</f>
        <v>0</v>
      </c>
    </row>
    <row r="180" spans="1:41" x14ac:dyDescent="0.45">
      <c r="A180" s="218" t="str">
        <f t="shared" si="6"/>
        <v>202205</v>
      </c>
      <c r="B180" s="219">
        <f>'Prep Partner Performance'!AE$2</f>
        <v>2022</v>
      </c>
      <c r="C180" s="220" t="str">
        <f>'Prep Partner Performance'!Z$2</f>
        <v>05</v>
      </c>
      <c r="D180" s="218">
        <f>'Prep Partner Performance'!G$2</f>
        <v>14943</v>
      </c>
      <c r="E180" s="217" t="str">
        <f>'Prep Partner Performance'!C$2</f>
        <v>Kisima Health Centre</v>
      </c>
      <c r="F180" s="239" t="str">
        <f>'Prep Partner Performance'!B$184</f>
        <v>Recurrent use of PEP</v>
      </c>
      <c r="G180" s="217" t="str">
        <f>'Prep Partner Performance'!C187</f>
        <v>Men at high risk</v>
      </c>
      <c r="H180" s="217" t="str">
        <f>'Prep Partner Performance'!D187</f>
        <v>P01-179</v>
      </c>
      <c r="I180" s="225">
        <f>'Prep Partner Performance'!E187</f>
        <v>0</v>
      </c>
      <c r="J180" s="225">
        <f>'Prep Partner Performance'!F187</f>
        <v>0</v>
      </c>
      <c r="K180" s="225">
        <f>'Prep Partner Performance'!G187</f>
        <v>0</v>
      </c>
      <c r="L180" s="225">
        <f>'Prep Partner Performance'!H187</f>
        <v>0</v>
      </c>
      <c r="M180" s="225">
        <f>'Prep Partner Performance'!I187</f>
        <v>0</v>
      </c>
      <c r="N180" s="225">
        <f>'Prep Partner Performance'!J187</f>
        <v>0</v>
      </c>
      <c r="O180" s="225">
        <f>'Prep Partner Performance'!K187</f>
        <v>0</v>
      </c>
      <c r="P180" s="225">
        <f>'Prep Partner Performance'!L187</f>
        <v>0</v>
      </c>
      <c r="Q180" s="225">
        <f>'Prep Partner Performance'!M187</f>
        <v>0</v>
      </c>
      <c r="R180" s="225">
        <f>'Prep Partner Performance'!N187</f>
        <v>0</v>
      </c>
      <c r="S180" s="225">
        <f>'Prep Partner Performance'!O187</f>
        <v>0</v>
      </c>
      <c r="T180" s="225">
        <f>'Prep Partner Performance'!P187</f>
        <v>0</v>
      </c>
      <c r="U180" s="225">
        <f>'Prep Partner Performance'!Q187</f>
        <v>0</v>
      </c>
      <c r="V180" s="225">
        <f>'Prep Partner Performance'!R187</f>
        <v>0</v>
      </c>
      <c r="W180" s="225">
        <f>'Prep Partner Performance'!S187</f>
        <v>0</v>
      </c>
      <c r="X180" s="225">
        <f>'Prep Partner Performance'!T187</f>
        <v>0</v>
      </c>
      <c r="Y180" s="225">
        <f>'Prep Partner Performance'!U187</f>
        <v>0</v>
      </c>
      <c r="Z180" s="225">
        <f>'Prep Partner Performance'!V187</f>
        <v>0</v>
      </c>
      <c r="AA180" s="225">
        <f>'Prep Partner Performance'!W187</f>
        <v>0</v>
      </c>
      <c r="AB180" s="225">
        <f>'Prep Partner Performance'!X187</f>
        <v>0</v>
      </c>
      <c r="AC180" s="225">
        <f>'Prep Partner Performance'!Y187</f>
        <v>0</v>
      </c>
      <c r="AD180" s="225">
        <f>'Prep Partner Performance'!Z187</f>
        <v>0</v>
      </c>
      <c r="AE180" s="225">
        <f>'Prep Partner Performance'!AA187</f>
        <v>0</v>
      </c>
      <c r="AF180" s="225">
        <f>'Prep Partner Performance'!AB187</f>
        <v>0</v>
      </c>
      <c r="AG180" s="225">
        <f>'Prep Partner Performance'!AC187</f>
        <v>0</v>
      </c>
      <c r="AH180" s="225">
        <f>'Prep Partner Performance'!AD187</f>
        <v>0</v>
      </c>
      <c r="AI180" s="225">
        <f>'Prep Partner Performance'!AE187</f>
        <v>0</v>
      </c>
      <c r="AJ180" s="225">
        <f>'Prep Partner Performance'!AF187</f>
        <v>0</v>
      </c>
      <c r="AK180" s="225">
        <f>'Prep Partner Performance'!AG187</f>
        <v>0</v>
      </c>
      <c r="AL180" s="225">
        <f>'Prep Partner Performance'!AH187</f>
        <v>0</v>
      </c>
      <c r="AM180" s="218">
        <f t="shared" si="5"/>
        <v>0</v>
      </c>
      <c r="AN180" s="217" t="str">
        <f>'Prep Partner Performance'!B$3</f>
        <v>PrEP Partner Performance Tool version 2.0.0</v>
      </c>
      <c r="AO180" s="239">
        <f>'Prep Partner Performance'!AJ187</f>
        <v>0</v>
      </c>
    </row>
    <row r="181" spans="1:41" x14ac:dyDescent="0.45">
      <c r="A181" s="218" t="str">
        <f t="shared" si="6"/>
        <v>202205</v>
      </c>
      <c r="B181" s="219">
        <f>'Prep Partner Performance'!AE$2</f>
        <v>2022</v>
      </c>
      <c r="C181" s="220" t="str">
        <f>'Prep Partner Performance'!Z$2</f>
        <v>05</v>
      </c>
      <c r="D181" s="218">
        <f>'Prep Partner Performance'!G$2</f>
        <v>14943</v>
      </c>
      <c r="E181" s="217" t="str">
        <f>'Prep Partner Performance'!C$2</f>
        <v>Kisima Health Centre</v>
      </c>
      <c r="F181" s="239" t="str">
        <f>'Prep Partner Performance'!B$184</f>
        <v>Recurrent use of PEP</v>
      </c>
      <c r="G181" s="217" t="str">
        <f>'Prep Partner Performance'!C188</f>
        <v>Female Sex Workers</v>
      </c>
      <c r="H181" s="217" t="str">
        <f>'Prep Partner Performance'!D188</f>
        <v>P01-180</v>
      </c>
      <c r="I181" s="225">
        <f>'Prep Partner Performance'!E188</f>
        <v>0</v>
      </c>
      <c r="J181" s="225">
        <f>'Prep Partner Performance'!F188</f>
        <v>0</v>
      </c>
      <c r="K181" s="225">
        <f>'Prep Partner Performance'!G188</f>
        <v>0</v>
      </c>
      <c r="L181" s="225">
        <f>'Prep Partner Performance'!H188</f>
        <v>0</v>
      </c>
      <c r="M181" s="225">
        <f>'Prep Partner Performance'!I188</f>
        <v>0</v>
      </c>
      <c r="N181" s="225">
        <f>'Prep Partner Performance'!J188</f>
        <v>0</v>
      </c>
      <c r="O181" s="225">
        <f>'Prep Partner Performance'!K188</f>
        <v>0</v>
      </c>
      <c r="P181" s="225">
        <f>'Prep Partner Performance'!L188</f>
        <v>0</v>
      </c>
      <c r="Q181" s="225">
        <f>'Prep Partner Performance'!M188</f>
        <v>0</v>
      </c>
      <c r="R181" s="225">
        <f>'Prep Partner Performance'!N188</f>
        <v>0</v>
      </c>
      <c r="S181" s="225">
        <f>'Prep Partner Performance'!O188</f>
        <v>0</v>
      </c>
      <c r="T181" s="225">
        <f>'Prep Partner Performance'!P188</f>
        <v>0</v>
      </c>
      <c r="U181" s="225">
        <f>'Prep Partner Performance'!Q188</f>
        <v>0</v>
      </c>
      <c r="V181" s="225">
        <f>'Prep Partner Performance'!R188</f>
        <v>0</v>
      </c>
      <c r="W181" s="225">
        <f>'Prep Partner Performance'!S188</f>
        <v>0</v>
      </c>
      <c r="X181" s="225">
        <f>'Prep Partner Performance'!T188</f>
        <v>0</v>
      </c>
      <c r="Y181" s="225">
        <f>'Prep Partner Performance'!U188</f>
        <v>0</v>
      </c>
      <c r="Z181" s="225">
        <f>'Prep Partner Performance'!V188</f>
        <v>0</v>
      </c>
      <c r="AA181" s="225">
        <f>'Prep Partner Performance'!W188</f>
        <v>0</v>
      </c>
      <c r="AB181" s="225">
        <f>'Prep Partner Performance'!X188</f>
        <v>0</v>
      </c>
      <c r="AC181" s="225">
        <f>'Prep Partner Performance'!Y188</f>
        <v>0</v>
      </c>
      <c r="AD181" s="225">
        <f>'Prep Partner Performance'!Z188</f>
        <v>0</v>
      </c>
      <c r="AE181" s="225">
        <f>'Prep Partner Performance'!AA188</f>
        <v>0</v>
      </c>
      <c r="AF181" s="225">
        <f>'Prep Partner Performance'!AB188</f>
        <v>0</v>
      </c>
      <c r="AG181" s="225">
        <f>'Prep Partner Performance'!AC188</f>
        <v>0</v>
      </c>
      <c r="AH181" s="225">
        <f>'Prep Partner Performance'!AD188</f>
        <v>0</v>
      </c>
      <c r="AI181" s="225">
        <f>'Prep Partner Performance'!AE188</f>
        <v>0</v>
      </c>
      <c r="AJ181" s="225">
        <f>'Prep Partner Performance'!AF188</f>
        <v>0</v>
      </c>
      <c r="AK181" s="225">
        <f>'Prep Partner Performance'!AG188</f>
        <v>0</v>
      </c>
      <c r="AL181" s="225">
        <f>'Prep Partner Performance'!AH188</f>
        <v>0</v>
      </c>
      <c r="AM181" s="218">
        <f t="shared" si="5"/>
        <v>0</v>
      </c>
      <c r="AN181" s="217" t="str">
        <f>'Prep Partner Performance'!B$3</f>
        <v>PrEP Partner Performance Tool version 2.0.0</v>
      </c>
      <c r="AO181" s="239">
        <f>'Prep Partner Performance'!AJ188</f>
        <v>0</v>
      </c>
    </row>
    <row r="182" spans="1:41" x14ac:dyDescent="0.45">
      <c r="A182" s="218" t="str">
        <f t="shared" si="6"/>
        <v>202205</v>
      </c>
      <c r="B182" s="219">
        <f>'Prep Partner Performance'!AE$2</f>
        <v>2022</v>
      </c>
      <c r="C182" s="220" t="str">
        <f>'Prep Partner Performance'!Z$2</f>
        <v>05</v>
      </c>
      <c r="D182" s="218">
        <f>'Prep Partner Performance'!G$2</f>
        <v>14943</v>
      </c>
      <c r="E182" s="217" t="str">
        <f>'Prep Partner Performance'!C$2</f>
        <v>Kisima Health Centre</v>
      </c>
      <c r="F182" s="239" t="str">
        <f>'Prep Partner Performance'!B$184</f>
        <v>Recurrent use of PEP</v>
      </c>
      <c r="G182" s="217" t="str">
        <f>'Prep Partner Performance'!C189</f>
        <v>People who Inject Drugs</v>
      </c>
      <c r="H182" s="217" t="str">
        <f>'Prep Partner Performance'!D189</f>
        <v>P01-181</v>
      </c>
      <c r="I182" s="225">
        <f>'Prep Partner Performance'!E189</f>
        <v>0</v>
      </c>
      <c r="J182" s="225">
        <f>'Prep Partner Performance'!F189</f>
        <v>0</v>
      </c>
      <c r="K182" s="225">
        <f>'Prep Partner Performance'!G189</f>
        <v>0</v>
      </c>
      <c r="L182" s="225">
        <f>'Prep Partner Performance'!H189</f>
        <v>0</v>
      </c>
      <c r="M182" s="225">
        <f>'Prep Partner Performance'!I189</f>
        <v>0</v>
      </c>
      <c r="N182" s="225">
        <f>'Prep Partner Performance'!J189</f>
        <v>0</v>
      </c>
      <c r="O182" s="225">
        <f>'Prep Partner Performance'!K189</f>
        <v>0</v>
      </c>
      <c r="P182" s="225">
        <f>'Prep Partner Performance'!L189</f>
        <v>0</v>
      </c>
      <c r="Q182" s="225">
        <f>'Prep Partner Performance'!M189</f>
        <v>0</v>
      </c>
      <c r="R182" s="225">
        <f>'Prep Partner Performance'!N189</f>
        <v>0</v>
      </c>
      <c r="S182" s="225">
        <f>'Prep Partner Performance'!O189</f>
        <v>0</v>
      </c>
      <c r="T182" s="225">
        <f>'Prep Partner Performance'!P189</f>
        <v>0</v>
      </c>
      <c r="U182" s="225">
        <f>'Prep Partner Performance'!Q189</f>
        <v>0</v>
      </c>
      <c r="V182" s="225">
        <f>'Prep Partner Performance'!R189</f>
        <v>0</v>
      </c>
      <c r="W182" s="225">
        <f>'Prep Partner Performance'!S189</f>
        <v>0</v>
      </c>
      <c r="X182" s="225">
        <f>'Prep Partner Performance'!T189</f>
        <v>0</v>
      </c>
      <c r="Y182" s="225">
        <f>'Prep Partner Performance'!U189</f>
        <v>0</v>
      </c>
      <c r="Z182" s="225">
        <f>'Prep Partner Performance'!V189</f>
        <v>0</v>
      </c>
      <c r="AA182" s="225">
        <f>'Prep Partner Performance'!W189</f>
        <v>0</v>
      </c>
      <c r="AB182" s="225">
        <f>'Prep Partner Performance'!X189</f>
        <v>0</v>
      </c>
      <c r="AC182" s="225">
        <f>'Prep Partner Performance'!Y189</f>
        <v>0</v>
      </c>
      <c r="AD182" s="225">
        <f>'Prep Partner Performance'!Z189</f>
        <v>0</v>
      </c>
      <c r="AE182" s="225">
        <f>'Prep Partner Performance'!AA189</f>
        <v>0</v>
      </c>
      <c r="AF182" s="225">
        <f>'Prep Partner Performance'!AB189</f>
        <v>0</v>
      </c>
      <c r="AG182" s="225">
        <f>'Prep Partner Performance'!AC189</f>
        <v>0</v>
      </c>
      <c r="AH182" s="225">
        <f>'Prep Partner Performance'!AD189</f>
        <v>0</v>
      </c>
      <c r="AI182" s="225">
        <f>'Prep Partner Performance'!AE189</f>
        <v>0</v>
      </c>
      <c r="AJ182" s="225">
        <f>'Prep Partner Performance'!AF189</f>
        <v>0</v>
      </c>
      <c r="AK182" s="225">
        <f>'Prep Partner Performance'!AG189</f>
        <v>0</v>
      </c>
      <c r="AL182" s="225">
        <f>'Prep Partner Performance'!AH189</f>
        <v>0</v>
      </c>
      <c r="AM182" s="218">
        <f t="shared" si="5"/>
        <v>0</v>
      </c>
      <c r="AN182" s="217" t="str">
        <f>'Prep Partner Performance'!B$3</f>
        <v>PrEP Partner Performance Tool version 2.0.0</v>
      </c>
      <c r="AO182" s="239">
        <f>'Prep Partner Performance'!AJ189</f>
        <v>0</v>
      </c>
    </row>
    <row r="183" spans="1:41" x14ac:dyDescent="0.45">
      <c r="A183" s="218" t="str">
        <f t="shared" si="6"/>
        <v>202205</v>
      </c>
      <c r="B183" s="219">
        <f>'Prep Partner Performance'!AE$2</f>
        <v>2022</v>
      </c>
      <c r="C183" s="220" t="str">
        <f>'Prep Partner Performance'!Z$2</f>
        <v>05</v>
      </c>
      <c r="D183" s="218">
        <f>'Prep Partner Performance'!G$2</f>
        <v>14943</v>
      </c>
      <c r="E183" s="217" t="str">
        <f>'Prep Partner Performance'!C$2</f>
        <v>Kisima Health Centre</v>
      </c>
      <c r="F183" s="239" t="str">
        <f>'Prep Partner Performance'!B$184</f>
        <v>Recurrent use of PEP</v>
      </c>
      <c r="G183" s="217" t="str">
        <f>'Prep Partner Performance'!C190</f>
        <v>Other Women</v>
      </c>
      <c r="H183" s="217" t="str">
        <f>'Prep Partner Performance'!D190</f>
        <v>P01-182</v>
      </c>
      <c r="I183" s="225">
        <f>'Prep Partner Performance'!E190</f>
        <v>0</v>
      </c>
      <c r="J183" s="225">
        <f>'Prep Partner Performance'!F190</f>
        <v>0</v>
      </c>
      <c r="K183" s="225">
        <f>'Prep Partner Performance'!G190</f>
        <v>0</v>
      </c>
      <c r="L183" s="225">
        <f>'Prep Partner Performance'!H190</f>
        <v>0</v>
      </c>
      <c r="M183" s="225">
        <f>'Prep Partner Performance'!I190</f>
        <v>0</v>
      </c>
      <c r="N183" s="225">
        <f>'Prep Partner Performance'!J190</f>
        <v>0</v>
      </c>
      <c r="O183" s="225">
        <f>'Prep Partner Performance'!K190</f>
        <v>0</v>
      </c>
      <c r="P183" s="225">
        <f>'Prep Partner Performance'!L190</f>
        <v>0</v>
      </c>
      <c r="Q183" s="225">
        <f>'Prep Partner Performance'!M190</f>
        <v>0</v>
      </c>
      <c r="R183" s="225">
        <f>'Prep Partner Performance'!N190</f>
        <v>0</v>
      </c>
      <c r="S183" s="225">
        <f>'Prep Partner Performance'!O190</f>
        <v>0</v>
      </c>
      <c r="T183" s="225">
        <f>'Prep Partner Performance'!P190</f>
        <v>0</v>
      </c>
      <c r="U183" s="225">
        <f>'Prep Partner Performance'!Q190</f>
        <v>0</v>
      </c>
      <c r="V183" s="225">
        <f>'Prep Partner Performance'!R190</f>
        <v>0</v>
      </c>
      <c r="W183" s="225">
        <f>'Prep Partner Performance'!S190</f>
        <v>0</v>
      </c>
      <c r="X183" s="225">
        <f>'Prep Partner Performance'!T190</f>
        <v>0</v>
      </c>
      <c r="Y183" s="225">
        <f>'Prep Partner Performance'!U190</f>
        <v>0</v>
      </c>
      <c r="Z183" s="225">
        <f>'Prep Partner Performance'!V190</f>
        <v>0</v>
      </c>
      <c r="AA183" s="225">
        <f>'Prep Partner Performance'!W190</f>
        <v>0</v>
      </c>
      <c r="AB183" s="225">
        <f>'Prep Partner Performance'!X190</f>
        <v>0</v>
      </c>
      <c r="AC183" s="225">
        <f>'Prep Partner Performance'!Y190</f>
        <v>0</v>
      </c>
      <c r="AD183" s="225">
        <f>'Prep Partner Performance'!Z190</f>
        <v>0</v>
      </c>
      <c r="AE183" s="225">
        <f>'Prep Partner Performance'!AA190</f>
        <v>0</v>
      </c>
      <c r="AF183" s="225">
        <f>'Prep Partner Performance'!AB190</f>
        <v>0</v>
      </c>
      <c r="AG183" s="225">
        <f>'Prep Partner Performance'!AC190</f>
        <v>0</v>
      </c>
      <c r="AH183" s="225">
        <f>'Prep Partner Performance'!AD190</f>
        <v>0</v>
      </c>
      <c r="AI183" s="225">
        <f>'Prep Partner Performance'!AE190</f>
        <v>0</v>
      </c>
      <c r="AJ183" s="225">
        <f>'Prep Partner Performance'!AF190</f>
        <v>0</v>
      </c>
      <c r="AK183" s="225">
        <f>'Prep Partner Performance'!AG190</f>
        <v>0</v>
      </c>
      <c r="AL183" s="225">
        <f>'Prep Partner Performance'!AH190</f>
        <v>0</v>
      </c>
      <c r="AM183" s="218">
        <f t="shared" si="5"/>
        <v>0</v>
      </c>
      <c r="AN183" s="217" t="str">
        <f>'Prep Partner Performance'!B$3</f>
        <v>PrEP Partner Performance Tool version 2.0.0</v>
      </c>
      <c r="AO183" s="239">
        <f>'Prep Partner Performance'!AJ190</f>
        <v>0</v>
      </c>
    </row>
    <row r="184" spans="1:41" x14ac:dyDescent="0.45">
      <c r="A184" s="218" t="str">
        <f t="shared" si="6"/>
        <v>202205</v>
      </c>
      <c r="B184" s="219">
        <f>'Prep Partner Performance'!AE$2</f>
        <v>2022</v>
      </c>
      <c r="C184" s="220" t="str">
        <f>'Prep Partner Performance'!Z$2</f>
        <v>05</v>
      </c>
      <c r="D184" s="218">
        <f>'Prep Partner Performance'!G$2</f>
        <v>14943</v>
      </c>
      <c r="E184" s="217" t="str">
        <f>'Prep Partner Performance'!C$2</f>
        <v>Kisima Health Centre</v>
      </c>
      <c r="F184" s="239" t="str">
        <f>'Prep Partner Performance'!B$184</f>
        <v>Recurrent use of PEP</v>
      </c>
      <c r="G184" s="217" t="str">
        <f>'Prep Partner Performance'!C191</f>
        <v>Serodiscordant Couple</v>
      </c>
      <c r="H184" s="217" t="str">
        <f>'Prep Partner Performance'!D191</f>
        <v>P01-183</v>
      </c>
      <c r="I184" s="225">
        <f>'Prep Partner Performance'!E191</f>
        <v>0</v>
      </c>
      <c r="J184" s="225">
        <f>'Prep Partner Performance'!F191</f>
        <v>0</v>
      </c>
      <c r="K184" s="225">
        <f>'Prep Partner Performance'!G191</f>
        <v>0</v>
      </c>
      <c r="L184" s="225">
        <f>'Prep Partner Performance'!H191</f>
        <v>0</v>
      </c>
      <c r="M184" s="225">
        <f>'Prep Partner Performance'!I191</f>
        <v>0</v>
      </c>
      <c r="N184" s="225">
        <f>'Prep Partner Performance'!J191</f>
        <v>0</v>
      </c>
      <c r="O184" s="225">
        <f>'Prep Partner Performance'!K191</f>
        <v>0</v>
      </c>
      <c r="P184" s="225">
        <f>'Prep Partner Performance'!L191</f>
        <v>0</v>
      </c>
      <c r="Q184" s="225">
        <f>'Prep Partner Performance'!M191</f>
        <v>0</v>
      </c>
      <c r="R184" s="225">
        <f>'Prep Partner Performance'!N191</f>
        <v>0</v>
      </c>
      <c r="S184" s="225">
        <f>'Prep Partner Performance'!O191</f>
        <v>0</v>
      </c>
      <c r="T184" s="225">
        <f>'Prep Partner Performance'!P191</f>
        <v>0</v>
      </c>
      <c r="U184" s="225">
        <f>'Prep Partner Performance'!Q191</f>
        <v>0</v>
      </c>
      <c r="V184" s="225">
        <f>'Prep Partner Performance'!R191</f>
        <v>0</v>
      </c>
      <c r="W184" s="225">
        <f>'Prep Partner Performance'!S191</f>
        <v>0</v>
      </c>
      <c r="X184" s="225">
        <f>'Prep Partner Performance'!T191</f>
        <v>0</v>
      </c>
      <c r="Y184" s="225">
        <f>'Prep Partner Performance'!U191</f>
        <v>0</v>
      </c>
      <c r="Z184" s="225">
        <f>'Prep Partner Performance'!V191</f>
        <v>0</v>
      </c>
      <c r="AA184" s="225">
        <f>'Prep Partner Performance'!W191</f>
        <v>0</v>
      </c>
      <c r="AB184" s="225">
        <f>'Prep Partner Performance'!X191</f>
        <v>0</v>
      </c>
      <c r="AC184" s="225">
        <f>'Prep Partner Performance'!Y191</f>
        <v>0</v>
      </c>
      <c r="AD184" s="225">
        <f>'Prep Partner Performance'!Z191</f>
        <v>0</v>
      </c>
      <c r="AE184" s="225">
        <f>'Prep Partner Performance'!AA191</f>
        <v>0</v>
      </c>
      <c r="AF184" s="225">
        <f>'Prep Partner Performance'!AB191</f>
        <v>0</v>
      </c>
      <c r="AG184" s="225">
        <f>'Prep Partner Performance'!AC191</f>
        <v>0</v>
      </c>
      <c r="AH184" s="225">
        <f>'Prep Partner Performance'!AD191</f>
        <v>0</v>
      </c>
      <c r="AI184" s="225">
        <f>'Prep Partner Performance'!AE191</f>
        <v>0</v>
      </c>
      <c r="AJ184" s="225">
        <f>'Prep Partner Performance'!AF191</f>
        <v>0</v>
      </c>
      <c r="AK184" s="225">
        <f>'Prep Partner Performance'!AG191</f>
        <v>0</v>
      </c>
      <c r="AL184" s="225">
        <f>'Prep Partner Performance'!AH191</f>
        <v>0</v>
      </c>
      <c r="AM184" s="218">
        <f t="shared" si="5"/>
        <v>0</v>
      </c>
      <c r="AN184" s="217" t="str">
        <f>'Prep Partner Performance'!B$3</f>
        <v>PrEP Partner Performance Tool version 2.0.0</v>
      </c>
      <c r="AO184" s="239">
        <f>'Prep Partner Performance'!AJ191</f>
        <v>0</v>
      </c>
    </row>
    <row r="185" spans="1:41" x14ac:dyDescent="0.45">
      <c r="A185" s="218" t="str">
        <f t="shared" si="6"/>
        <v>202205</v>
      </c>
      <c r="B185" s="219">
        <f>'Prep Partner Performance'!AE$2</f>
        <v>2022</v>
      </c>
      <c r="C185" s="220" t="str">
        <f>'Prep Partner Performance'!Z$2</f>
        <v>05</v>
      </c>
      <c r="D185" s="218">
        <f>'Prep Partner Performance'!G$2</f>
        <v>14943</v>
      </c>
      <c r="E185" s="217" t="str">
        <f>'Prep Partner Performance'!C$2</f>
        <v>Kisima Health Centre</v>
      </c>
      <c r="F185" s="239" t="str">
        <f>'Prep Partner Performance'!B$184</f>
        <v>Recurrent use of PEP</v>
      </c>
      <c r="G185" s="217" t="str">
        <f>'Prep Partner Performance'!C192</f>
        <v>Pregnant and Breast Feeding Women</v>
      </c>
      <c r="H185" s="217" t="str">
        <f>'Prep Partner Performance'!D192</f>
        <v>P01-184</v>
      </c>
      <c r="I185" s="225">
        <f>'Prep Partner Performance'!E192</f>
        <v>0</v>
      </c>
      <c r="J185" s="225">
        <f>'Prep Partner Performance'!F192</f>
        <v>0</v>
      </c>
      <c r="K185" s="225">
        <f>'Prep Partner Performance'!G192</f>
        <v>0</v>
      </c>
      <c r="L185" s="225">
        <f>'Prep Partner Performance'!H192</f>
        <v>0</v>
      </c>
      <c r="M185" s="225">
        <f>'Prep Partner Performance'!I192</f>
        <v>0</v>
      </c>
      <c r="N185" s="225">
        <f>'Prep Partner Performance'!J192</f>
        <v>0</v>
      </c>
      <c r="O185" s="225">
        <f>'Prep Partner Performance'!K192</f>
        <v>0</v>
      </c>
      <c r="P185" s="225">
        <f>'Prep Partner Performance'!L192</f>
        <v>0</v>
      </c>
      <c r="Q185" s="225">
        <f>'Prep Partner Performance'!M192</f>
        <v>0</v>
      </c>
      <c r="R185" s="225">
        <f>'Prep Partner Performance'!N192</f>
        <v>0</v>
      </c>
      <c r="S185" s="225">
        <f>'Prep Partner Performance'!O192</f>
        <v>0</v>
      </c>
      <c r="T185" s="225">
        <f>'Prep Partner Performance'!P192</f>
        <v>0</v>
      </c>
      <c r="U185" s="225">
        <f>'Prep Partner Performance'!Q192</f>
        <v>0</v>
      </c>
      <c r="V185" s="225">
        <f>'Prep Partner Performance'!R192</f>
        <v>0</v>
      </c>
      <c r="W185" s="225">
        <f>'Prep Partner Performance'!S192</f>
        <v>0</v>
      </c>
      <c r="X185" s="225">
        <f>'Prep Partner Performance'!T192</f>
        <v>0</v>
      </c>
      <c r="Y185" s="225">
        <f>'Prep Partner Performance'!U192</f>
        <v>0</v>
      </c>
      <c r="Z185" s="225">
        <f>'Prep Partner Performance'!V192</f>
        <v>0</v>
      </c>
      <c r="AA185" s="225">
        <f>'Prep Partner Performance'!W192</f>
        <v>0</v>
      </c>
      <c r="AB185" s="225">
        <f>'Prep Partner Performance'!X192</f>
        <v>0</v>
      </c>
      <c r="AC185" s="225">
        <f>'Prep Partner Performance'!Y192</f>
        <v>0</v>
      </c>
      <c r="AD185" s="225">
        <f>'Prep Partner Performance'!Z192</f>
        <v>0</v>
      </c>
      <c r="AE185" s="225">
        <f>'Prep Partner Performance'!AA192</f>
        <v>0</v>
      </c>
      <c r="AF185" s="225">
        <f>'Prep Partner Performance'!AB192</f>
        <v>0</v>
      </c>
      <c r="AG185" s="225">
        <f>'Prep Partner Performance'!AC192</f>
        <v>0</v>
      </c>
      <c r="AH185" s="225">
        <f>'Prep Partner Performance'!AD192</f>
        <v>0</v>
      </c>
      <c r="AI185" s="225">
        <f>'Prep Partner Performance'!AE192</f>
        <v>0</v>
      </c>
      <c r="AJ185" s="225">
        <f>'Prep Partner Performance'!AF192</f>
        <v>0</v>
      </c>
      <c r="AK185" s="225">
        <f>'Prep Partner Performance'!AG192</f>
        <v>0</v>
      </c>
      <c r="AL185" s="225">
        <f>'Prep Partner Performance'!AH192</f>
        <v>0</v>
      </c>
      <c r="AM185" s="218">
        <f t="shared" si="5"/>
        <v>0</v>
      </c>
      <c r="AN185" s="217" t="str">
        <f>'Prep Partner Performance'!B$3</f>
        <v>PrEP Partner Performance Tool version 2.0.0</v>
      </c>
      <c r="AO185" s="239">
        <f>'Prep Partner Performance'!AJ192</f>
        <v>0</v>
      </c>
    </row>
    <row r="186" spans="1:41" x14ac:dyDescent="0.45">
      <c r="A186" s="218" t="str">
        <f t="shared" si="6"/>
        <v>202205</v>
      </c>
      <c r="B186" s="219">
        <f>'Prep Partner Performance'!AE$2</f>
        <v>2022</v>
      </c>
      <c r="C186" s="220" t="str">
        <f>'Prep Partner Performance'!Z$2</f>
        <v>05</v>
      </c>
      <c r="D186" s="218">
        <f>'Prep Partner Performance'!G$2</f>
        <v>14943</v>
      </c>
      <c r="E186" s="217" t="str">
        <f>'Prep Partner Performance'!C$2</f>
        <v>Kisima Health Centre</v>
      </c>
      <c r="F186" s="239" t="str">
        <f>'Prep Partner Performance'!B193</f>
        <v>Injection drug use with shared needles</v>
      </c>
      <c r="G186" s="217" t="str">
        <f>'Prep Partner Performance'!C193</f>
        <v>People who Inject Drugs</v>
      </c>
      <c r="H186" s="217" t="str">
        <f>'Prep Partner Performance'!D193</f>
        <v>P01-185</v>
      </c>
      <c r="I186" s="225">
        <f>'Prep Partner Performance'!E193</f>
        <v>0</v>
      </c>
      <c r="J186" s="225">
        <f>'Prep Partner Performance'!F193</f>
        <v>0</v>
      </c>
      <c r="K186" s="225">
        <f>'Prep Partner Performance'!G193</f>
        <v>0</v>
      </c>
      <c r="L186" s="225">
        <f>'Prep Partner Performance'!H193</f>
        <v>0</v>
      </c>
      <c r="M186" s="225">
        <f>'Prep Partner Performance'!I193</f>
        <v>0</v>
      </c>
      <c r="N186" s="225">
        <f>'Prep Partner Performance'!J193</f>
        <v>0</v>
      </c>
      <c r="O186" s="225">
        <f>'Prep Partner Performance'!K193</f>
        <v>0</v>
      </c>
      <c r="P186" s="225">
        <f>'Prep Partner Performance'!L193</f>
        <v>0</v>
      </c>
      <c r="Q186" s="225">
        <f>'Prep Partner Performance'!M193</f>
        <v>0</v>
      </c>
      <c r="R186" s="225">
        <f>'Prep Partner Performance'!N193</f>
        <v>0</v>
      </c>
      <c r="S186" s="225">
        <f>'Prep Partner Performance'!O193</f>
        <v>0</v>
      </c>
      <c r="T186" s="225">
        <f>'Prep Partner Performance'!P193</f>
        <v>0</v>
      </c>
      <c r="U186" s="225">
        <f>'Prep Partner Performance'!Q193</f>
        <v>0</v>
      </c>
      <c r="V186" s="225">
        <f>'Prep Partner Performance'!R193</f>
        <v>0</v>
      </c>
      <c r="W186" s="225">
        <f>'Prep Partner Performance'!S193</f>
        <v>0</v>
      </c>
      <c r="X186" s="225">
        <f>'Prep Partner Performance'!T193</f>
        <v>0</v>
      </c>
      <c r="Y186" s="225">
        <f>'Prep Partner Performance'!U193</f>
        <v>0</v>
      </c>
      <c r="Z186" s="225">
        <f>'Prep Partner Performance'!V193</f>
        <v>0</v>
      </c>
      <c r="AA186" s="225">
        <f>'Prep Partner Performance'!W193</f>
        <v>0</v>
      </c>
      <c r="AB186" s="225">
        <f>'Prep Partner Performance'!X193</f>
        <v>0</v>
      </c>
      <c r="AC186" s="225">
        <f>'Prep Partner Performance'!Y193</f>
        <v>0</v>
      </c>
      <c r="AD186" s="225">
        <f>'Prep Partner Performance'!Z193</f>
        <v>0</v>
      </c>
      <c r="AE186" s="225">
        <f>'Prep Partner Performance'!AA193</f>
        <v>0</v>
      </c>
      <c r="AF186" s="225">
        <f>'Prep Partner Performance'!AB193</f>
        <v>0</v>
      </c>
      <c r="AG186" s="225">
        <f>'Prep Partner Performance'!AC193</f>
        <v>0</v>
      </c>
      <c r="AH186" s="225">
        <f>'Prep Partner Performance'!AD193</f>
        <v>0</v>
      </c>
      <c r="AI186" s="225">
        <f>'Prep Partner Performance'!AE193</f>
        <v>0</v>
      </c>
      <c r="AJ186" s="225">
        <f>'Prep Partner Performance'!AF193</f>
        <v>0</v>
      </c>
      <c r="AK186" s="225">
        <f>'Prep Partner Performance'!AG193</f>
        <v>0</v>
      </c>
      <c r="AL186" s="225">
        <f>'Prep Partner Performance'!AH193</f>
        <v>0</v>
      </c>
      <c r="AM186" s="218">
        <f t="shared" si="5"/>
        <v>0</v>
      </c>
      <c r="AN186" s="217" t="str">
        <f>'Prep Partner Performance'!B$3</f>
        <v>PrEP Partner Performance Tool version 2.0.0</v>
      </c>
      <c r="AO186" s="239">
        <f>'Prep Partner Performance'!AJ193</f>
        <v>0</v>
      </c>
    </row>
    <row r="187" spans="1:41" x14ac:dyDescent="0.45">
      <c r="A187" s="218" t="str">
        <f t="shared" si="6"/>
        <v>202205</v>
      </c>
      <c r="B187" s="219">
        <f>'Prep Partner Performance'!AE$2</f>
        <v>2022</v>
      </c>
      <c r="C187" s="220" t="str">
        <f>'Prep Partner Performance'!Z$2</f>
        <v>05</v>
      </c>
      <c r="D187" s="218">
        <f>'Prep Partner Performance'!G$2</f>
        <v>14943</v>
      </c>
      <c r="E187" s="217" t="str">
        <f>'Prep Partner Performance'!C$2</f>
        <v>Kisima Health Centre</v>
      </c>
      <c r="F187" s="239" t="str">
        <f>'Prep Partner Performance'!B194</f>
        <v>Inconsistent or no condom use during intercourse</v>
      </c>
      <c r="G187" s="217" t="str">
        <f>'Prep Partner Performance'!C194</f>
        <v>Transgender</v>
      </c>
      <c r="H187" s="217" t="str">
        <f>'Prep Partner Performance'!D194</f>
        <v>P01-186</v>
      </c>
      <c r="I187" s="225">
        <f>'Prep Partner Performance'!E194</f>
        <v>0</v>
      </c>
      <c r="J187" s="225">
        <f>'Prep Partner Performance'!F194</f>
        <v>0</v>
      </c>
      <c r="K187" s="225">
        <f>'Prep Partner Performance'!G194</f>
        <v>0</v>
      </c>
      <c r="L187" s="225">
        <f>'Prep Partner Performance'!H194</f>
        <v>0</v>
      </c>
      <c r="M187" s="225">
        <f>'Prep Partner Performance'!I194</f>
        <v>0</v>
      </c>
      <c r="N187" s="225">
        <f>'Prep Partner Performance'!J194</f>
        <v>0</v>
      </c>
      <c r="O187" s="225">
        <f>'Prep Partner Performance'!K194</f>
        <v>0</v>
      </c>
      <c r="P187" s="225">
        <f>'Prep Partner Performance'!L194</f>
        <v>0</v>
      </c>
      <c r="Q187" s="225">
        <f>'Prep Partner Performance'!M194</f>
        <v>0</v>
      </c>
      <c r="R187" s="225">
        <f>'Prep Partner Performance'!N194</f>
        <v>0</v>
      </c>
      <c r="S187" s="225">
        <f>'Prep Partner Performance'!O194</f>
        <v>0</v>
      </c>
      <c r="T187" s="225">
        <f>'Prep Partner Performance'!P194</f>
        <v>0</v>
      </c>
      <c r="U187" s="225">
        <f>'Prep Partner Performance'!Q194</f>
        <v>0</v>
      </c>
      <c r="V187" s="225">
        <f>'Prep Partner Performance'!R194</f>
        <v>0</v>
      </c>
      <c r="W187" s="225">
        <f>'Prep Partner Performance'!S194</f>
        <v>0</v>
      </c>
      <c r="X187" s="225">
        <f>'Prep Partner Performance'!T194</f>
        <v>0</v>
      </c>
      <c r="Y187" s="225">
        <f>'Prep Partner Performance'!U194</f>
        <v>0</v>
      </c>
      <c r="Z187" s="225">
        <f>'Prep Partner Performance'!V194</f>
        <v>0</v>
      </c>
      <c r="AA187" s="225">
        <f>'Prep Partner Performance'!W194</f>
        <v>0</v>
      </c>
      <c r="AB187" s="225">
        <f>'Prep Partner Performance'!X194</f>
        <v>0</v>
      </c>
      <c r="AC187" s="225">
        <f>'Prep Partner Performance'!Y194</f>
        <v>0</v>
      </c>
      <c r="AD187" s="225">
        <f>'Prep Partner Performance'!Z194</f>
        <v>0</v>
      </c>
      <c r="AE187" s="225">
        <f>'Prep Partner Performance'!AA194</f>
        <v>0</v>
      </c>
      <c r="AF187" s="225">
        <f>'Prep Partner Performance'!AB194</f>
        <v>0</v>
      </c>
      <c r="AG187" s="225">
        <f>'Prep Partner Performance'!AC194</f>
        <v>0</v>
      </c>
      <c r="AH187" s="225">
        <f>'Prep Partner Performance'!AD194</f>
        <v>0</v>
      </c>
      <c r="AI187" s="225">
        <f>'Prep Partner Performance'!AE194</f>
        <v>0</v>
      </c>
      <c r="AJ187" s="225">
        <f>'Prep Partner Performance'!AF194</f>
        <v>0</v>
      </c>
      <c r="AK187" s="225">
        <f>'Prep Partner Performance'!AG194</f>
        <v>0</v>
      </c>
      <c r="AL187" s="225">
        <f>'Prep Partner Performance'!AH194</f>
        <v>0</v>
      </c>
      <c r="AM187" s="218">
        <f t="shared" si="5"/>
        <v>0</v>
      </c>
      <c r="AN187" s="217" t="str">
        <f>'Prep Partner Performance'!B$3</f>
        <v>PrEP Partner Performance Tool version 2.0.0</v>
      </c>
      <c r="AO187" s="239">
        <f>'Prep Partner Performance'!AJ194</f>
        <v>0</v>
      </c>
    </row>
    <row r="188" spans="1:41" x14ac:dyDescent="0.45">
      <c r="A188" s="218" t="str">
        <f t="shared" ref="A188:A250" si="7">B188&amp;C188</f>
        <v>202205</v>
      </c>
      <c r="B188" s="219">
        <f>'Prep Partner Performance'!AE$2</f>
        <v>2022</v>
      </c>
      <c r="C188" s="220" t="str">
        <f>'Prep Partner Performance'!Z$2</f>
        <v>05</v>
      </c>
      <c r="D188" s="218">
        <f>'Prep Partner Performance'!G$2</f>
        <v>14943</v>
      </c>
      <c r="E188" s="217" t="str">
        <f>'Prep Partner Performance'!C$2</f>
        <v>Kisima Health Centre</v>
      </c>
      <c r="F188" s="239" t="str">
        <f>'Prep Partner Performance'!B$194</f>
        <v>Inconsistent or no condom use during intercourse</v>
      </c>
      <c r="G188" s="217" t="str">
        <f>'Prep Partner Performance'!C195</f>
        <v>Adolescent Girls and Young Women</v>
      </c>
      <c r="H188" s="217" t="str">
        <f>'Prep Partner Performance'!D195</f>
        <v>P01-187</v>
      </c>
      <c r="I188" s="225">
        <f>'Prep Partner Performance'!E195</f>
        <v>0</v>
      </c>
      <c r="J188" s="225">
        <f>'Prep Partner Performance'!F195</f>
        <v>0</v>
      </c>
      <c r="K188" s="225">
        <f>'Prep Partner Performance'!G195</f>
        <v>0</v>
      </c>
      <c r="L188" s="225">
        <f>'Prep Partner Performance'!H195</f>
        <v>0</v>
      </c>
      <c r="M188" s="225">
        <f>'Prep Partner Performance'!I195</f>
        <v>0</v>
      </c>
      <c r="N188" s="225">
        <f>'Prep Partner Performance'!J195</f>
        <v>0</v>
      </c>
      <c r="O188" s="225">
        <f>'Prep Partner Performance'!K195</f>
        <v>0</v>
      </c>
      <c r="P188" s="225">
        <f>'Prep Partner Performance'!L195</f>
        <v>0</v>
      </c>
      <c r="Q188" s="225">
        <f>'Prep Partner Performance'!M195</f>
        <v>0</v>
      </c>
      <c r="R188" s="225">
        <f>'Prep Partner Performance'!N195</f>
        <v>0</v>
      </c>
      <c r="S188" s="225">
        <f>'Prep Partner Performance'!O195</f>
        <v>0</v>
      </c>
      <c r="T188" s="225">
        <f>'Prep Partner Performance'!P195</f>
        <v>0</v>
      </c>
      <c r="U188" s="225">
        <f>'Prep Partner Performance'!Q195</f>
        <v>0</v>
      </c>
      <c r="V188" s="225">
        <f>'Prep Partner Performance'!R195</f>
        <v>0</v>
      </c>
      <c r="W188" s="225">
        <f>'Prep Partner Performance'!S195</f>
        <v>0</v>
      </c>
      <c r="X188" s="225">
        <f>'Prep Partner Performance'!T195</f>
        <v>0</v>
      </c>
      <c r="Y188" s="225">
        <f>'Prep Partner Performance'!U195</f>
        <v>0</v>
      </c>
      <c r="Z188" s="225">
        <f>'Prep Partner Performance'!V195</f>
        <v>0</v>
      </c>
      <c r="AA188" s="225">
        <f>'Prep Partner Performance'!W195</f>
        <v>0</v>
      </c>
      <c r="AB188" s="225">
        <f>'Prep Partner Performance'!X195</f>
        <v>0</v>
      </c>
      <c r="AC188" s="225">
        <f>'Prep Partner Performance'!Y195</f>
        <v>0</v>
      </c>
      <c r="AD188" s="225">
        <f>'Prep Partner Performance'!Z195</f>
        <v>0</v>
      </c>
      <c r="AE188" s="225">
        <f>'Prep Partner Performance'!AA195</f>
        <v>0</v>
      </c>
      <c r="AF188" s="225">
        <f>'Prep Partner Performance'!AB195</f>
        <v>0</v>
      </c>
      <c r="AG188" s="225">
        <f>'Prep Partner Performance'!AC195</f>
        <v>0</v>
      </c>
      <c r="AH188" s="225">
        <f>'Prep Partner Performance'!AD195</f>
        <v>0</v>
      </c>
      <c r="AI188" s="225">
        <f>'Prep Partner Performance'!AE195</f>
        <v>0</v>
      </c>
      <c r="AJ188" s="225">
        <f>'Prep Partner Performance'!AF195</f>
        <v>0</v>
      </c>
      <c r="AK188" s="225">
        <f>'Prep Partner Performance'!AG195</f>
        <v>0</v>
      </c>
      <c r="AL188" s="225">
        <f>'Prep Partner Performance'!AH195</f>
        <v>0</v>
      </c>
      <c r="AM188" s="218">
        <f t="shared" si="5"/>
        <v>0</v>
      </c>
      <c r="AN188" s="217" t="str">
        <f>'Prep Partner Performance'!B$3</f>
        <v>PrEP Partner Performance Tool version 2.0.0</v>
      </c>
      <c r="AO188" s="239">
        <f>'Prep Partner Performance'!AJ195</f>
        <v>0</v>
      </c>
    </row>
    <row r="189" spans="1:41" x14ac:dyDescent="0.45">
      <c r="A189" s="218" t="str">
        <f t="shared" si="7"/>
        <v>202205</v>
      </c>
      <c r="B189" s="219">
        <f>'Prep Partner Performance'!AE$2</f>
        <v>2022</v>
      </c>
      <c r="C189" s="220" t="str">
        <f>'Prep Partner Performance'!Z$2</f>
        <v>05</v>
      </c>
      <c r="D189" s="218">
        <f>'Prep Partner Performance'!G$2</f>
        <v>14943</v>
      </c>
      <c r="E189" s="217" t="str">
        <f>'Prep Partner Performance'!C$2</f>
        <v>Kisima Health Centre</v>
      </c>
      <c r="F189" s="239" t="str">
        <f>'Prep Partner Performance'!B$194</f>
        <v>Inconsistent or no condom use during intercourse</v>
      </c>
      <c r="G189" s="217" t="str">
        <f>'Prep Partner Performance'!C196</f>
        <v>Men who have Sex With Men</v>
      </c>
      <c r="H189" s="217" t="str">
        <f>'Prep Partner Performance'!D196</f>
        <v>P01-188</v>
      </c>
      <c r="I189" s="225">
        <f>'Prep Partner Performance'!E196</f>
        <v>0</v>
      </c>
      <c r="J189" s="225">
        <f>'Prep Partner Performance'!F196</f>
        <v>0</v>
      </c>
      <c r="K189" s="225">
        <f>'Prep Partner Performance'!G196</f>
        <v>0</v>
      </c>
      <c r="L189" s="225">
        <f>'Prep Partner Performance'!H196</f>
        <v>0</v>
      </c>
      <c r="M189" s="225">
        <f>'Prep Partner Performance'!I196</f>
        <v>0</v>
      </c>
      <c r="N189" s="225">
        <f>'Prep Partner Performance'!J196</f>
        <v>0</v>
      </c>
      <c r="O189" s="225">
        <f>'Prep Partner Performance'!K196</f>
        <v>0</v>
      </c>
      <c r="P189" s="225">
        <f>'Prep Partner Performance'!L196</f>
        <v>0</v>
      </c>
      <c r="Q189" s="225">
        <f>'Prep Partner Performance'!M196</f>
        <v>0</v>
      </c>
      <c r="R189" s="225">
        <f>'Prep Partner Performance'!N196</f>
        <v>0</v>
      </c>
      <c r="S189" s="225">
        <f>'Prep Partner Performance'!O196</f>
        <v>0</v>
      </c>
      <c r="T189" s="225">
        <f>'Prep Partner Performance'!P196</f>
        <v>0</v>
      </c>
      <c r="U189" s="225">
        <f>'Prep Partner Performance'!Q196</f>
        <v>0</v>
      </c>
      <c r="V189" s="225">
        <f>'Prep Partner Performance'!R196</f>
        <v>0</v>
      </c>
      <c r="W189" s="225">
        <f>'Prep Partner Performance'!S196</f>
        <v>0</v>
      </c>
      <c r="X189" s="225">
        <f>'Prep Partner Performance'!T196</f>
        <v>0</v>
      </c>
      <c r="Y189" s="225">
        <f>'Prep Partner Performance'!U196</f>
        <v>0</v>
      </c>
      <c r="Z189" s="225">
        <f>'Prep Partner Performance'!V196</f>
        <v>0</v>
      </c>
      <c r="AA189" s="225">
        <f>'Prep Partner Performance'!W196</f>
        <v>0</v>
      </c>
      <c r="AB189" s="225">
        <f>'Prep Partner Performance'!X196</f>
        <v>0</v>
      </c>
      <c r="AC189" s="225">
        <f>'Prep Partner Performance'!Y196</f>
        <v>0</v>
      </c>
      <c r="AD189" s="225">
        <f>'Prep Partner Performance'!Z196</f>
        <v>0</v>
      </c>
      <c r="AE189" s="225">
        <f>'Prep Partner Performance'!AA196</f>
        <v>0</v>
      </c>
      <c r="AF189" s="225">
        <f>'Prep Partner Performance'!AB196</f>
        <v>0</v>
      </c>
      <c r="AG189" s="225">
        <f>'Prep Partner Performance'!AC196</f>
        <v>0</v>
      </c>
      <c r="AH189" s="225">
        <f>'Prep Partner Performance'!AD196</f>
        <v>0</v>
      </c>
      <c r="AI189" s="225">
        <f>'Prep Partner Performance'!AE196</f>
        <v>0</v>
      </c>
      <c r="AJ189" s="225">
        <f>'Prep Partner Performance'!AF196</f>
        <v>0</v>
      </c>
      <c r="AK189" s="225">
        <f>'Prep Partner Performance'!AG196</f>
        <v>0</v>
      </c>
      <c r="AL189" s="225">
        <f>'Prep Partner Performance'!AH196</f>
        <v>0</v>
      </c>
      <c r="AM189" s="218">
        <f t="shared" si="5"/>
        <v>0</v>
      </c>
      <c r="AN189" s="217" t="str">
        <f>'Prep Partner Performance'!B$3</f>
        <v>PrEP Partner Performance Tool version 2.0.0</v>
      </c>
      <c r="AO189" s="239">
        <f>'Prep Partner Performance'!AJ196</f>
        <v>0</v>
      </c>
    </row>
    <row r="190" spans="1:41" x14ac:dyDescent="0.45">
      <c r="A190" s="218" t="str">
        <f t="shared" si="7"/>
        <v>202205</v>
      </c>
      <c r="B190" s="219">
        <f>'Prep Partner Performance'!AE$2</f>
        <v>2022</v>
      </c>
      <c r="C190" s="220" t="str">
        <f>'Prep Partner Performance'!Z$2</f>
        <v>05</v>
      </c>
      <c r="D190" s="218">
        <f>'Prep Partner Performance'!G$2</f>
        <v>14943</v>
      </c>
      <c r="E190" s="217" t="str">
        <f>'Prep Partner Performance'!C$2</f>
        <v>Kisima Health Centre</v>
      </c>
      <c r="F190" s="239" t="str">
        <f>'Prep Partner Performance'!B$194</f>
        <v>Inconsistent or no condom use during intercourse</v>
      </c>
      <c r="G190" s="217" t="str">
        <f>'Prep Partner Performance'!C197</f>
        <v>Men at high risk</v>
      </c>
      <c r="H190" s="217" t="str">
        <f>'Prep Partner Performance'!D197</f>
        <v>P01-189</v>
      </c>
      <c r="I190" s="225">
        <f>'Prep Partner Performance'!E197</f>
        <v>0</v>
      </c>
      <c r="J190" s="225">
        <f>'Prep Partner Performance'!F197</f>
        <v>0</v>
      </c>
      <c r="K190" s="225">
        <f>'Prep Partner Performance'!G197</f>
        <v>0</v>
      </c>
      <c r="L190" s="225">
        <f>'Prep Partner Performance'!H197</f>
        <v>0</v>
      </c>
      <c r="M190" s="225">
        <f>'Prep Partner Performance'!I197</f>
        <v>0</v>
      </c>
      <c r="N190" s="225">
        <f>'Prep Partner Performance'!J197</f>
        <v>0</v>
      </c>
      <c r="O190" s="225">
        <f>'Prep Partner Performance'!K197</f>
        <v>0</v>
      </c>
      <c r="P190" s="225">
        <f>'Prep Partner Performance'!L197</f>
        <v>0</v>
      </c>
      <c r="Q190" s="225">
        <f>'Prep Partner Performance'!M197</f>
        <v>0</v>
      </c>
      <c r="R190" s="225">
        <f>'Prep Partner Performance'!N197</f>
        <v>0</v>
      </c>
      <c r="S190" s="225">
        <f>'Prep Partner Performance'!O197</f>
        <v>0</v>
      </c>
      <c r="T190" s="225">
        <f>'Prep Partner Performance'!P197</f>
        <v>0</v>
      </c>
      <c r="U190" s="225">
        <f>'Prep Partner Performance'!Q197</f>
        <v>0</v>
      </c>
      <c r="V190" s="225">
        <f>'Prep Partner Performance'!R197</f>
        <v>0</v>
      </c>
      <c r="W190" s="225">
        <f>'Prep Partner Performance'!S197</f>
        <v>0</v>
      </c>
      <c r="X190" s="225">
        <f>'Prep Partner Performance'!T197</f>
        <v>0</v>
      </c>
      <c r="Y190" s="225">
        <f>'Prep Partner Performance'!U197</f>
        <v>0</v>
      </c>
      <c r="Z190" s="225">
        <f>'Prep Partner Performance'!V197</f>
        <v>0</v>
      </c>
      <c r="AA190" s="225">
        <f>'Prep Partner Performance'!W197</f>
        <v>0</v>
      </c>
      <c r="AB190" s="225">
        <f>'Prep Partner Performance'!X197</f>
        <v>0</v>
      </c>
      <c r="AC190" s="225">
        <f>'Prep Partner Performance'!Y197</f>
        <v>0</v>
      </c>
      <c r="AD190" s="225">
        <f>'Prep Partner Performance'!Z197</f>
        <v>0</v>
      </c>
      <c r="AE190" s="225">
        <f>'Prep Partner Performance'!AA197</f>
        <v>0</v>
      </c>
      <c r="AF190" s="225">
        <f>'Prep Partner Performance'!AB197</f>
        <v>0</v>
      </c>
      <c r="AG190" s="225">
        <f>'Prep Partner Performance'!AC197</f>
        <v>0</v>
      </c>
      <c r="AH190" s="225">
        <f>'Prep Partner Performance'!AD197</f>
        <v>0</v>
      </c>
      <c r="AI190" s="225">
        <f>'Prep Partner Performance'!AE197</f>
        <v>0</v>
      </c>
      <c r="AJ190" s="225">
        <f>'Prep Partner Performance'!AF197</f>
        <v>0</v>
      </c>
      <c r="AK190" s="225">
        <f>'Prep Partner Performance'!AG197</f>
        <v>0</v>
      </c>
      <c r="AL190" s="225">
        <f>'Prep Partner Performance'!AH197</f>
        <v>0</v>
      </c>
      <c r="AM190" s="218">
        <f t="shared" si="5"/>
        <v>0</v>
      </c>
      <c r="AN190" s="217" t="str">
        <f>'Prep Partner Performance'!B$3</f>
        <v>PrEP Partner Performance Tool version 2.0.0</v>
      </c>
      <c r="AO190" s="239">
        <f>'Prep Partner Performance'!AJ197</f>
        <v>0</v>
      </c>
    </row>
    <row r="191" spans="1:41" x14ac:dyDescent="0.45">
      <c r="A191" s="218" t="str">
        <f t="shared" si="7"/>
        <v>202205</v>
      </c>
      <c r="B191" s="219">
        <f>'Prep Partner Performance'!AE$2</f>
        <v>2022</v>
      </c>
      <c r="C191" s="220" t="str">
        <f>'Prep Partner Performance'!Z$2</f>
        <v>05</v>
      </c>
      <c r="D191" s="218">
        <f>'Prep Partner Performance'!G$2</f>
        <v>14943</v>
      </c>
      <c r="E191" s="217" t="str">
        <f>'Prep Partner Performance'!C$2</f>
        <v>Kisima Health Centre</v>
      </c>
      <c r="F191" s="239" t="str">
        <f>'Prep Partner Performance'!B$194</f>
        <v>Inconsistent or no condom use during intercourse</v>
      </c>
      <c r="G191" s="217" t="str">
        <f>'Prep Partner Performance'!C198</f>
        <v>Female Sex Workers</v>
      </c>
      <c r="H191" s="217" t="str">
        <f>'Prep Partner Performance'!D198</f>
        <v>P01-190</v>
      </c>
      <c r="I191" s="225">
        <f>'Prep Partner Performance'!E198</f>
        <v>0</v>
      </c>
      <c r="J191" s="225">
        <f>'Prep Partner Performance'!F198</f>
        <v>0</v>
      </c>
      <c r="K191" s="225">
        <f>'Prep Partner Performance'!G198</f>
        <v>0</v>
      </c>
      <c r="L191" s="225">
        <f>'Prep Partner Performance'!H198</f>
        <v>0</v>
      </c>
      <c r="M191" s="225">
        <f>'Prep Partner Performance'!I198</f>
        <v>0</v>
      </c>
      <c r="N191" s="225">
        <f>'Prep Partner Performance'!J198</f>
        <v>0</v>
      </c>
      <c r="O191" s="225">
        <f>'Prep Partner Performance'!K198</f>
        <v>0</v>
      </c>
      <c r="P191" s="225">
        <f>'Prep Partner Performance'!L198</f>
        <v>0</v>
      </c>
      <c r="Q191" s="225">
        <f>'Prep Partner Performance'!M198</f>
        <v>0</v>
      </c>
      <c r="R191" s="225">
        <f>'Prep Partner Performance'!N198</f>
        <v>0</v>
      </c>
      <c r="S191" s="225">
        <f>'Prep Partner Performance'!O198</f>
        <v>0</v>
      </c>
      <c r="T191" s="225">
        <f>'Prep Partner Performance'!P198</f>
        <v>0</v>
      </c>
      <c r="U191" s="225">
        <f>'Prep Partner Performance'!Q198</f>
        <v>0</v>
      </c>
      <c r="V191" s="225">
        <f>'Prep Partner Performance'!R198</f>
        <v>0</v>
      </c>
      <c r="W191" s="225">
        <f>'Prep Partner Performance'!S198</f>
        <v>0</v>
      </c>
      <c r="X191" s="225">
        <f>'Prep Partner Performance'!T198</f>
        <v>0</v>
      </c>
      <c r="Y191" s="225">
        <f>'Prep Partner Performance'!U198</f>
        <v>0</v>
      </c>
      <c r="Z191" s="225">
        <f>'Prep Partner Performance'!V198</f>
        <v>0</v>
      </c>
      <c r="AA191" s="225">
        <f>'Prep Partner Performance'!W198</f>
        <v>0</v>
      </c>
      <c r="AB191" s="225">
        <f>'Prep Partner Performance'!X198</f>
        <v>0</v>
      </c>
      <c r="AC191" s="225">
        <f>'Prep Partner Performance'!Y198</f>
        <v>0</v>
      </c>
      <c r="AD191" s="225">
        <f>'Prep Partner Performance'!Z198</f>
        <v>0</v>
      </c>
      <c r="AE191" s="225">
        <f>'Prep Partner Performance'!AA198</f>
        <v>0</v>
      </c>
      <c r="AF191" s="225">
        <f>'Prep Partner Performance'!AB198</f>
        <v>0</v>
      </c>
      <c r="AG191" s="225">
        <f>'Prep Partner Performance'!AC198</f>
        <v>0</v>
      </c>
      <c r="AH191" s="225">
        <f>'Prep Partner Performance'!AD198</f>
        <v>0</v>
      </c>
      <c r="AI191" s="225">
        <f>'Prep Partner Performance'!AE198</f>
        <v>0</v>
      </c>
      <c r="AJ191" s="225">
        <f>'Prep Partner Performance'!AF198</f>
        <v>0</v>
      </c>
      <c r="AK191" s="225">
        <f>'Prep Partner Performance'!AG198</f>
        <v>0</v>
      </c>
      <c r="AL191" s="225">
        <f>'Prep Partner Performance'!AH198</f>
        <v>0</v>
      </c>
      <c r="AM191" s="218">
        <f t="shared" si="5"/>
        <v>0</v>
      </c>
      <c r="AN191" s="217" t="str">
        <f>'Prep Partner Performance'!B$3</f>
        <v>PrEP Partner Performance Tool version 2.0.0</v>
      </c>
      <c r="AO191" s="239">
        <f>'Prep Partner Performance'!AJ198</f>
        <v>0</v>
      </c>
    </row>
    <row r="192" spans="1:41" x14ac:dyDescent="0.45">
      <c r="A192" s="218" t="str">
        <f t="shared" si="7"/>
        <v>202205</v>
      </c>
      <c r="B192" s="219">
        <f>'Prep Partner Performance'!AE$2</f>
        <v>2022</v>
      </c>
      <c r="C192" s="220" t="str">
        <f>'Prep Partner Performance'!Z$2</f>
        <v>05</v>
      </c>
      <c r="D192" s="218">
        <f>'Prep Partner Performance'!G$2</f>
        <v>14943</v>
      </c>
      <c r="E192" s="217" t="str">
        <f>'Prep Partner Performance'!C$2</f>
        <v>Kisima Health Centre</v>
      </c>
      <c r="F192" s="239" t="str">
        <f>'Prep Partner Performance'!B$194</f>
        <v>Inconsistent or no condom use during intercourse</v>
      </c>
      <c r="G192" s="217" t="str">
        <f>'Prep Partner Performance'!C199</f>
        <v>People who Inject Drugs</v>
      </c>
      <c r="H192" s="217" t="str">
        <f>'Prep Partner Performance'!D199</f>
        <v>P01-191</v>
      </c>
      <c r="I192" s="225">
        <f>'Prep Partner Performance'!E199</f>
        <v>0</v>
      </c>
      <c r="J192" s="225">
        <f>'Prep Partner Performance'!F199</f>
        <v>0</v>
      </c>
      <c r="K192" s="225">
        <f>'Prep Partner Performance'!G199</f>
        <v>0</v>
      </c>
      <c r="L192" s="225">
        <f>'Prep Partner Performance'!H199</f>
        <v>0</v>
      </c>
      <c r="M192" s="225">
        <f>'Prep Partner Performance'!I199</f>
        <v>0</v>
      </c>
      <c r="N192" s="225">
        <f>'Prep Partner Performance'!J199</f>
        <v>0</v>
      </c>
      <c r="O192" s="225">
        <f>'Prep Partner Performance'!K199</f>
        <v>0</v>
      </c>
      <c r="P192" s="225">
        <f>'Prep Partner Performance'!L199</f>
        <v>0</v>
      </c>
      <c r="Q192" s="225">
        <f>'Prep Partner Performance'!M199</f>
        <v>0</v>
      </c>
      <c r="R192" s="225">
        <f>'Prep Partner Performance'!N199</f>
        <v>0</v>
      </c>
      <c r="S192" s="225">
        <f>'Prep Partner Performance'!O199</f>
        <v>0</v>
      </c>
      <c r="T192" s="225">
        <f>'Prep Partner Performance'!P199</f>
        <v>0</v>
      </c>
      <c r="U192" s="225">
        <f>'Prep Partner Performance'!Q199</f>
        <v>0</v>
      </c>
      <c r="V192" s="225">
        <f>'Prep Partner Performance'!R199</f>
        <v>0</v>
      </c>
      <c r="W192" s="225">
        <f>'Prep Partner Performance'!S199</f>
        <v>0</v>
      </c>
      <c r="X192" s="225">
        <f>'Prep Partner Performance'!T199</f>
        <v>0</v>
      </c>
      <c r="Y192" s="225">
        <f>'Prep Partner Performance'!U199</f>
        <v>0</v>
      </c>
      <c r="Z192" s="225">
        <f>'Prep Partner Performance'!V199</f>
        <v>0</v>
      </c>
      <c r="AA192" s="225">
        <f>'Prep Partner Performance'!W199</f>
        <v>0</v>
      </c>
      <c r="AB192" s="225">
        <f>'Prep Partner Performance'!X199</f>
        <v>0</v>
      </c>
      <c r="AC192" s="225">
        <f>'Prep Partner Performance'!Y199</f>
        <v>0</v>
      </c>
      <c r="AD192" s="225">
        <f>'Prep Partner Performance'!Z199</f>
        <v>0</v>
      </c>
      <c r="AE192" s="225">
        <f>'Prep Partner Performance'!AA199</f>
        <v>0</v>
      </c>
      <c r="AF192" s="225">
        <f>'Prep Partner Performance'!AB199</f>
        <v>0</v>
      </c>
      <c r="AG192" s="225">
        <f>'Prep Partner Performance'!AC199</f>
        <v>0</v>
      </c>
      <c r="AH192" s="225">
        <f>'Prep Partner Performance'!AD199</f>
        <v>0</v>
      </c>
      <c r="AI192" s="225">
        <f>'Prep Partner Performance'!AE199</f>
        <v>0</v>
      </c>
      <c r="AJ192" s="225">
        <f>'Prep Partner Performance'!AF199</f>
        <v>0</v>
      </c>
      <c r="AK192" s="225">
        <f>'Prep Partner Performance'!AG199</f>
        <v>0</v>
      </c>
      <c r="AL192" s="225">
        <f>'Prep Partner Performance'!AH199</f>
        <v>0</v>
      </c>
      <c r="AM192" s="218">
        <f t="shared" si="5"/>
        <v>0</v>
      </c>
      <c r="AN192" s="217" t="str">
        <f>'Prep Partner Performance'!B$3</f>
        <v>PrEP Partner Performance Tool version 2.0.0</v>
      </c>
      <c r="AO192" s="239">
        <f>'Prep Partner Performance'!AJ199</f>
        <v>0</v>
      </c>
    </row>
    <row r="193" spans="1:41" x14ac:dyDescent="0.45">
      <c r="A193" s="218" t="str">
        <f t="shared" si="7"/>
        <v>202205</v>
      </c>
      <c r="B193" s="219">
        <f>'Prep Partner Performance'!AE$2</f>
        <v>2022</v>
      </c>
      <c r="C193" s="220" t="str">
        <f>'Prep Partner Performance'!Z$2</f>
        <v>05</v>
      </c>
      <c r="D193" s="218">
        <f>'Prep Partner Performance'!G$2</f>
        <v>14943</v>
      </c>
      <c r="E193" s="217" t="str">
        <f>'Prep Partner Performance'!C$2</f>
        <v>Kisima Health Centre</v>
      </c>
      <c r="F193" s="239" t="str">
        <f>'Prep Partner Performance'!B$194</f>
        <v>Inconsistent or no condom use during intercourse</v>
      </c>
      <c r="G193" s="217" t="str">
        <f>'Prep Partner Performance'!C200</f>
        <v>Other Women</v>
      </c>
      <c r="H193" s="217" t="str">
        <f>'Prep Partner Performance'!D200</f>
        <v>P01-192</v>
      </c>
      <c r="I193" s="225">
        <f>'Prep Partner Performance'!E200</f>
        <v>0</v>
      </c>
      <c r="J193" s="225">
        <f>'Prep Partner Performance'!F200</f>
        <v>0</v>
      </c>
      <c r="K193" s="225">
        <f>'Prep Partner Performance'!G200</f>
        <v>0</v>
      </c>
      <c r="L193" s="225">
        <f>'Prep Partner Performance'!H200</f>
        <v>0</v>
      </c>
      <c r="M193" s="225">
        <f>'Prep Partner Performance'!I200</f>
        <v>0</v>
      </c>
      <c r="N193" s="225">
        <f>'Prep Partner Performance'!J200</f>
        <v>0</v>
      </c>
      <c r="O193" s="225">
        <f>'Prep Partner Performance'!K200</f>
        <v>0</v>
      </c>
      <c r="P193" s="225">
        <f>'Prep Partner Performance'!L200</f>
        <v>0</v>
      </c>
      <c r="Q193" s="225">
        <f>'Prep Partner Performance'!M200</f>
        <v>0</v>
      </c>
      <c r="R193" s="225">
        <f>'Prep Partner Performance'!N200</f>
        <v>0</v>
      </c>
      <c r="S193" s="225">
        <f>'Prep Partner Performance'!O200</f>
        <v>0</v>
      </c>
      <c r="T193" s="225">
        <f>'Prep Partner Performance'!P200</f>
        <v>0</v>
      </c>
      <c r="U193" s="225">
        <f>'Prep Partner Performance'!Q200</f>
        <v>0</v>
      </c>
      <c r="V193" s="225">
        <f>'Prep Partner Performance'!R200</f>
        <v>0</v>
      </c>
      <c r="W193" s="225">
        <f>'Prep Partner Performance'!S200</f>
        <v>0</v>
      </c>
      <c r="X193" s="225">
        <f>'Prep Partner Performance'!T200</f>
        <v>0</v>
      </c>
      <c r="Y193" s="225">
        <f>'Prep Partner Performance'!U200</f>
        <v>0</v>
      </c>
      <c r="Z193" s="225">
        <f>'Prep Partner Performance'!V200</f>
        <v>0</v>
      </c>
      <c r="AA193" s="225">
        <f>'Prep Partner Performance'!W200</f>
        <v>0</v>
      </c>
      <c r="AB193" s="225">
        <f>'Prep Partner Performance'!X200</f>
        <v>0</v>
      </c>
      <c r="AC193" s="225">
        <f>'Prep Partner Performance'!Y200</f>
        <v>0</v>
      </c>
      <c r="AD193" s="225">
        <f>'Prep Partner Performance'!Z200</f>
        <v>0</v>
      </c>
      <c r="AE193" s="225">
        <f>'Prep Partner Performance'!AA200</f>
        <v>0</v>
      </c>
      <c r="AF193" s="225">
        <f>'Prep Partner Performance'!AB200</f>
        <v>0</v>
      </c>
      <c r="AG193" s="225">
        <f>'Prep Partner Performance'!AC200</f>
        <v>0</v>
      </c>
      <c r="AH193" s="225">
        <f>'Prep Partner Performance'!AD200</f>
        <v>0</v>
      </c>
      <c r="AI193" s="225">
        <f>'Prep Partner Performance'!AE200</f>
        <v>0</v>
      </c>
      <c r="AJ193" s="225">
        <f>'Prep Partner Performance'!AF200</f>
        <v>0</v>
      </c>
      <c r="AK193" s="225">
        <f>'Prep Partner Performance'!AG200</f>
        <v>0</v>
      </c>
      <c r="AL193" s="225">
        <f>'Prep Partner Performance'!AH200</f>
        <v>0</v>
      </c>
      <c r="AM193" s="218">
        <f t="shared" si="5"/>
        <v>0</v>
      </c>
      <c r="AN193" s="217" t="str">
        <f>'Prep Partner Performance'!B$3</f>
        <v>PrEP Partner Performance Tool version 2.0.0</v>
      </c>
      <c r="AO193" s="239">
        <f>'Prep Partner Performance'!AJ200</f>
        <v>0</v>
      </c>
    </row>
    <row r="194" spans="1:41" x14ac:dyDescent="0.45">
      <c r="A194" s="218" t="str">
        <f t="shared" si="7"/>
        <v>202205</v>
      </c>
      <c r="B194" s="219">
        <f>'Prep Partner Performance'!AE$2</f>
        <v>2022</v>
      </c>
      <c r="C194" s="220" t="str">
        <f>'Prep Partner Performance'!Z$2</f>
        <v>05</v>
      </c>
      <c r="D194" s="218">
        <f>'Prep Partner Performance'!G$2</f>
        <v>14943</v>
      </c>
      <c r="E194" s="217" t="str">
        <f>'Prep Partner Performance'!C$2</f>
        <v>Kisima Health Centre</v>
      </c>
      <c r="F194" s="239" t="str">
        <f>'Prep Partner Performance'!B$194</f>
        <v>Inconsistent or no condom use during intercourse</v>
      </c>
      <c r="G194" s="217" t="str">
        <f>'Prep Partner Performance'!C201</f>
        <v>Serodiscordant Couple</v>
      </c>
      <c r="H194" s="217" t="str">
        <f>'Prep Partner Performance'!D201</f>
        <v>P01-193</v>
      </c>
      <c r="I194" s="225">
        <f>'Prep Partner Performance'!E201</f>
        <v>0</v>
      </c>
      <c r="J194" s="225">
        <f>'Prep Partner Performance'!F201</f>
        <v>0</v>
      </c>
      <c r="K194" s="225">
        <f>'Prep Partner Performance'!G201</f>
        <v>0</v>
      </c>
      <c r="L194" s="225">
        <f>'Prep Partner Performance'!H201</f>
        <v>0</v>
      </c>
      <c r="M194" s="225">
        <f>'Prep Partner Performance'!I201</f>
        <v>0</v>
      </c>
      <c r="N194" s="225">
        <f>'Prep Partner Performance'!J201</f>
        <v>0</v>
      </c>
      <c r="O194" s="225">
        <f>'Prep Partner Performance'!K201</f>
        <v>0</v>
      </c>
      <c r="P194" s="225">
        <f>'Prep Partner Performance'!L201</f>
        <v>0</v>
      </c>
      <c r="Q194" s="225">
        <f>'Prep Partner Performance'!M201</f>
        <v>0</v>
      </c>
      <c r="R194" s="225">
        <f>'Prep Partner Performance'!N201</f>
        <v>0</v>
      </c>
      <c r="S194" s="225">
        <f>'Prep Partner Performance'!O201</f>
        <v>0</v>
      </c>
      <c r="T194" s="225">
        <f>'Prep Partner Performance'!P201</f>
        <v>0</v>
      </c>
      <c r="U194" s="225">
        <f>'Prep Partner Performance'!Q201</f>
        <v>0</v>
      </c>
      <c r="V194" s="225">
        <f>'Prep Partner Performance'!R201</f>
        <v>0</v>
      </c>
      <c r="W194" s="225">
        <f>'Prep Partner Performance'!S201</f>
        <v>0</v>
      </c>
      <c r="X194" s="225">
        <f>'Prep Partner Performance'!T201</f>
        <v>0</v>
      </c>
      <c r="Y194" s="225">
        <f>'Prep Partner Performance'!U201</f>
        <v>0</v>
      </c>
      <c r="Z194" s="225">
        <f>'Prep Partner Performance'!V201</f>
        <v>0</v>
      </c>
      <c r="AA194" s="225">
        <f>'Prep Partner Performance'!W201</f>
        <v>0</v>
      </c>
      <c r="AB194" s="225">
        <f>'Prep Partner Performance'!X201</f>
        <v>0</v>
      </c>
      <c r="AC194" s="225">
        <f>'Prep Partner Performance'!Y201</f>
        <v>0</v>
      </c>
      <c r="AD194" s="225">
        <f>'Prep Partner Performance'!Z201</f>
        <v>0</v>
      </c>
      <c r="AE194" s="225">
        <f>'Prep Partner Performance'!AA201</f>
        <v>0</v>
      </c>
      <c r="AF194" s="225">
        <f>'Prep Partner Performance'!AB201</f>
        <v>0</v>
      </c>
      <c r="AG194" s="225">
        <f>'Prep Partner Performance'!AC201</f>
        <v>0</v>
      </c>
      <c r="AH194" s="225">
        <f>'Prep Partner Performance'!AD201</f>
        <v>0</v>
      </c>
      <c r="AI194" s="225">
        <f>'Prep Partner Performance'!AE201</f>
        <v>0</v>
      </c>
      <c r="AJ194" s="225">
        <f>'Prep Partner Performance'!AF201</f>
        <v>0</v>
      </c>
      <c r="AK194" s="225">
        <f>'Prep Partner Performance'!AG201</f>
        <v>0</v>
      </c>
      <c r="AL194" s="225">
        <f>'Prep Partner Performance'!AH201</f>
        <v>0</v>
      </c>
      <c r="AM194" s="218">
        <f t="shared" si="5"/>
        <v>0</v>
      </c>
      <c r="AN194" s="217" t="str">
        <f>'Prep Partner Performance'!B$3</f>
        <v>PrEP Partner Performance Tool version 2.0.0</v>
      </c>
      <c r="AO194" s="239">
        <f>'Prep Partner Performance'!AJ201</f>
        <v>0</v>
      </c>
    </row>
    <row r="195" spans="1:41" x14ac:dyDescent="0.45">
      <c r="A195" s="218" t="str">
        <f t="shared" si="7"/>
        <v>202205</v>
      </c>
      <c r="B195" s="219">
        <f>'Prep Partner Performance'!AE$2</f>
        <v>2022</v>
      </c>
      <c r="C195" s="220" t="str">
        <f>'Prep Partner Performance'!Z$2</f>
        <v>05</v>
      </c>
      <c r="D195" s="218">
        <f>'Prep Partner Performance'!G$2</f>
        <v>14943</v>
      </c>
      <c r="E195" s="217" t="str">
        <f>'Prep Partner Performance'!C$2</f>
        <v>Kisima Health Centre</v>
      </c>
      <c r="F195" s="239" t="str">
        <f>'Prep Partner Performance'!B$194</f>
        <v>Inconsistent or no condom use during intercourse</v>
      </c>
      <c r="G195" s="217" t="str">
        <f>'Prep Partner Performance'!C202</f>
        <v>Pregnant and Breast Feeding Women</v>
      </c>
      <c r="H195" s="217" t="str">
        <f>'Prep Partner Performance'!D202</f>
        <v>P01-194</v>
      </c>
      <c r="I195" s="225">
        <f>'Prep Partner Performance'!E202</f>
        <v>0</v>
      </c>
      <c r="J195" s="225">
        <f>'Prep Partner Performance'!F202</f>
        <v>0</v>
      </c>
      <c r="K195" s="225">
        <f>'Prep Partner Performance'!G202</f>
        <v>0</v>
      </c>
      <c r="L195" s="225">
        <f>'Prep Partner Performance'!H202</f>
        <v>0</v>
      </c>
      <c r="M195" s="225">
        <f>'Prep Partner Performance'!I202</f>
        <v>0</v>
      </c>
      <c r="N195" s="225">
        <f>'Prep Partner Performance'!J202</f>
        <v>0</v>
      </c>
      <c r="O195" s="225">
        <f>'Prep Partner Performance'!K202</f>
        <v>0</v>
      </c>
      <c r="P195" s="225">
        <f>'Prep Partner Performance'!L202</f>
        <v>0</v>
      </c>
      <c r="Q195" s="225">
        <f>'Prep Partner Performance'!M202</f>
        <v>0</v>
      </c>
      <c r="R195" s="225">
        <f>'Prep Partner Performance'!N202</f>
        <v>0</v>
      </c>
      <c r="S195" s="225">
        <f>'Prep Partner Performance'!O202</f>
        <v>0</v>
      </c>
      <c r="T195" s="225">
        <f>'Prep Partner Performance'!P202</f>
        <v>0</v>
      </c>
      <c r="U195" s="225">
        <f>'Prep Partner Performance'!Q202</f>
        <v>0</v>
      </c>
      <c r="V195" s="225">
        <f>'Prep Partner Performance'!R202</f>
        <v>0</v>
      </c>
      <c r="W195" s="225">
        <f>'Prep Partner Performance'!S202</f>
        <v>0</v>
      </c>
      <c r="X195" s="225">
        <f>'Prep Partner Performance'!T202</f>
        <v>0</v>
      </c>
      <c r="Y195" s="225">
        <f>'Prep Partner Performance'!U202</f>
        <v>0</v>
      </c>
      <c r="Z195" s="225">
        <f>'Prep Partner Performance'!V202</f>
        <v>0</v>
      </c>
      <c r="AA195" s="225">
        <f>'Prep Partner Performance'!W202</f>
        <v>0</v>
      </c>
      <c r="AB195" s="225">
        <f>'Prep Partner Performance'!X202</f>
        <v>0</v>
      </c>
      <c r="AC195" s="225">
        <f>'Prep Partner Performance'!Y202</f>
        <v>0</v>
      </c>
      <c r="AD195" s="225">
        <f>'Prep Partner Performance'!Z202</f>
        <v>0</v>
      </c>
      <c r="AE195" s="225">
        <f>'Prep Partner Performance'!AA202</f>
        <v>0</v>
      </c>
      <c r="AF195" s="225">
        <f>'Prep Partner Performance'!AB202</f>
        <v>0</v>
      </c>
      <c r="AG195" s="225">
        <f>'Prep Partner Performance'!AC202</f>
        <v>0</v>
      </c>
      <c r="AH195" s="225">
        <f>'Prep Partner Performance'!AD202</f>
        <v>0</v>
      </c>
      <c r="AI195" s="225">
        <f>'Prep Partner Performance'!AE202</f>
        <v>0</v>
      </c>
      <c r="AJ195" s="225">
        <f>'Prep Partner Performance'!AF202</f>
        <v>0</v>
      </c>
      <c r="AK195" s="225">
        <f>'Prep Partner Performance'!AG202</f>
        <v>0</v>
      </c>
      <c r="AL195" s="225">
        <f>'Prep Partner Performance'!AH202</f>
        <v>0</v>
      </c>
      <c r="AM195" s="218">
        <f t="shared" ref="AM195:AM258" si="8">SUM(I195:AL195)</f>
        <v>0</v>
      </c>
      <c r="AN195" s="217" t="str">
        <f>'Prep Partner Performance'!B$3</f>
        <v>PrEP Partner Performance Tool version 2.0.0</v>
      </c>
      <c r="AO195" s="239">
        <f>'Prep Partner Performance'!AJ202</f>
        <v>0</v>
      </c>
    </row>
    <row r="196" spans="1:41" x14ac:dyDescent="0.45">
      <c r="A196" s="218" t="str">
        <f t="shared" si="7"/>
        <v>202205</v>
      </c>
      <c r="B196" s="219">
        <f>'Prep Partner Performance'!AE$2</f>
        <v>2022</v>
      </c>
      <c r="C196" s="220" t="str">
        <f>'Prep Partner Performance'!Z$2</f>
        <v>05</v>
      </c>
      <c r="D196" s="218">
        <f>'Prep Partner Performance'!G$2</f>
        <v>14943</v>
      </c>
      <c r="E196" s="217" t="str">
        <f>'Prep Partner Performance'!C$2</f>
        <v>Kisima Health Centre</v>
      </c>
      <c r="F196" s="239" t="str">
        <f>'Prep Partner Performance'!B203</f>
        <v>Other Reasons</v>
      </c>
      <c r="G196" s="217" t="str">
        <f>'Prep Partner Performance'!C203</f>
        <v>Transgender</v>
      </c>
      <c r="H196" s="217" t="str">
        <f>'Prep Partner Performance'!D203</f>
        <v>P01-195</v>
      </c>
      <c r="I196" s="225">
        <f>'Prep Partner Performance'!E203</f>
        <v>0</v>
      </c>
      <c r="J196" s="225">
        <f>'Prep Partner Performance'!F203</f>
        <v>0</v>
      </c>
      <c r="K196" s="225">
        <f>'Prep Partner Performance'!G203</f>
        <v>0</v>
      </c>
      <c r="L196" s="225">
        <f>'Prep Partner Performance'!H203</f>
        <v>0</v>
      </c>
      <c r="M196" s="225">
        <f>'Prep Partner Performance'!I203</f>
        <v>0</v>
      </c>
      <c r="N196" s="225">
        <f>'Prep Partner Performance'!J203</f>
        <v>0</v>
      </c>
      <c r="O196" s="225">
        <f>'Prep Partner Performance'!K203</f>
        <v>0</v>
      </c>
      <c r="P196" s="225">
        <f>'Prep Partner Performance'!L203</f>
        <v>0</v>
      </c>
      <c r="Q196" s="225">
        <f>'Prep Partner Performance'!M203</f>
        <v>0</v>
      </c>
      <c r="R196" s="225">
        <f>'Prep Partner Performance'!N203</f>
        <v>0</v>
      </c>
      <c r="S196" s="225">
        <f>'Prep Partner Performance'!O203</f>
        <v>0</v>
      </c>
      <c r="T196" s="225">
        <f>'Prep Partner Performance'!P203</f>
        <v>0</v>
      </c>
      <c r="U196" s="225">
        <f>'Prep Partner Performance'!Q203</f>
        <v>0</v>
      </c>
      <c r="V196" s="225">
        <f>'Prep Partner Performance'!R203</f>
        <v>0</v>
      </c>
      <c r="W196" s="225">
        <f>'Prep Partner Performance'!S203</f>
        <v>0</v>
      </c>
      <c r="X196" s="225">
        <f>'Prep Partner Performance'!T203</f>
        <v>0</v>
      </c>
      <c r="Y196" s="225">
        <f>'Prep Partner Performance'!U203</f>
        <v>0</v>
      </c>
      <c r="Z196" s="225">
        <f>'Prep Partner Performance'!V203</f>
        <v>0</v>
      </c>
      <c r="AA196" s="225">
        <f>'Prep Partner Performance'!W203</f>
        <v>0</v>
      </c>
      <c r="AB196" s="225">
        <f>'Prep Partner Performance'!X203</f>
        <v>0</v>
      </c>
      <c r="AC196" s="225">
        <f>'Prep Partner Performance'!Y203</f>
        <v>0</v>
      </c>
      <c r="AD196" s="225">
        <f>'Prep Partner Performance'!Z203</f>
        <v>0</v>
      </c>
      <c r="AE196" s="225">
        <f>'Prep Partner Performance'!AA203</f>
        <v>0</v>
      </c>
      <c r="AF196" s="225">
        <f>'Prep Partner Performance'!AB203</f>
        <v>0</v>
      </c>
      <c r="AG196" s="225">
        <f>'Prep Partner Performance'!AC203</f>
        <v>0</v>
      </c>
      <c r="AH196" s="225">
        <f>'Prep Partner Performance'!AD203</f>
        <v>0</v>
      </c>
      <c r="AI196" s="225">
        <f>'Prep Partner Performance'!AE203</f>
        <v>0</v>
      </c>
      <c r="AJ196" s="225">
        <f>'Prep Partner Performance'!AF203</f>
        <v>0</v>
      </c>
      <c r="AK196" s="225">
        <f>'Prep Partner Performance'!AG203</f>
        <v>0</v>
      </c>
      <c r="AL196" s="225">
        <f>'Prep Partner Performance'!AH203</f>
        <v>0</v>
      </c>
      <c r="AM196" s="218">
        <f t="shared" si="8"/>
        <v>0</v>
      </c>
      <c r="AN196" s="217" t="str">
        <f>'Prep Partner Performance'!B$3</f>
        <v>PrEP Partner Performance Tool version 2.0.0</v>
      </c>
      <c r="AO196" s="239" t="str">
        <f>'Prep Partner Performance'!AJ203</f>
        <v/>
      </c>
    </row>
    <row r="197" spans="1:41" x14ac:dyDescent="0.45">
      <c r="A197" s="218" t="str">
        <f t="shared" si="7"/>
        <v>202205</v>
      </c>
      <c r="B197" s="219">
        <f>'Prep Partner Performance'!AE$2</f>
        <v>2022</v>
      </c>
      <c r="C197" s="220" t="str">
        <f>'Prep Partner Performance'!Z$2</f>
        <v>05</v>
      </c>
      <c r="D197" s="218">
        <f>'Prep Partner Performance'!G$2</f>
        <v>14943</v>
      </c>
      <c r="E197" s="217" t="str">
        <f>'Prep Partner Performance'!C$2</f>
        <v>Kisima Health Centre</v>
      </c>
      <c r="F197" s="239" t="str">
        <f>'Prep Partner Performance'!B$203</f>
        <v>Other Reasons</v>
      </c>
      <c r="G197" s="217" t="str">
        <f>'Prep Partner Performance'!C204</f>
        <v>Adolescent Girls and Young Women</v>
      </c>
      <c r="H197" s="217" t="str">
        <f>'Prep Partner Performance'!D204</f>
        <v>P01-196</v>
      </c>
      <c r="I197" s="225">
        <f>'Prep Partner Performance'!E204</f>
        <v>0</v>
      </c>
      <c r="J197" s="225">
        <f>'Prep Partner Performance'!F204</f>
        <v>0</v>
      </c>
      <c r="K197" s="225">
        <f>'Prep Partner Performance'!G204</f>
        <v>0</v>
      </c>
      <c r="L197" s="225">
        <f>'Prep Partner Performance'!H204</f>
        <v>0</v>
      </c>
      <c r="M197" s="225">
        <f>'Prep Partner Performance'!I204</f>
        <v>0</v>
      </c>
      <c r="N197" s="225">
        <f>'Prep Partner Performance'!J204</f>
        <v>0</v>
      </c>
      <c r="O197" s="225">
        <f>'Prep Partner Performance'!K204</f>
        <v>0</v>
      </c>
      <c r="P197" s="225">
        <f>'Prep Partner Performance'!L204</f>
        <v>0</v>
      </c>
      <c r="Q197" s="225">
        <f>'Prep Partner Performance'!M204</f>
        <v>0</v>
      </c>
      <c r="R197" s="225">
        <f>'Prep Partner Performance'!N204</f>
        <v>0</v>
      </c>
      <c r="S197" s="225">
        <f>'Prep Partner Performance'!O204</f>
        <v>0</v>
      </c>
      <c r="T197" s="225">
        <f>'Prep Partner Performance'!P204</f>
        <v>0</v>
      </c>
      <c r="U197" s="225">
        <f>'Prep Partner Performance'!Q204</f>
        <v>0</v>
      </c>
      <c r="V197" s="225">
        <f>'Prep Partner Performance'!R204</f>
        <v>0</v>
      </c>
      <c r="W197" s="225">
        <f>'Prep Partner Performance'!S204</f>
        <v>0</v>
      </c>
      <c r="X197" s="225">
        <f>'Prep Partner Performance'!T204</f>
        <v>0</v>
      </c>
      <c r="Y197" s="225">
        <f>'Prep Partner Performance'!U204</f>
        <v>0</v>
      </c>
      <c r="Z197" s="225">
        <f>'Prep Partner Performance'!V204</f>
        <v>0</v>
      </c>
      <c r="AA197" s="225">
        <f>'Prep Partner Performance'!W204</f>
        <v>0</v>
      </c>
      <c r="AB197" s="225">
        <f>'Prep Partner Performance'!X204</f>
        <v>0</v>
      </c>
      <c r="AC197" s="225">
        <f>'Prep Partner Performance'!Y204</f>
        <v>0</v>
      </c>
      <c r="AD197" s="225">
        <f>'Prep Partner Performance'!Z204</f>
        <v>0</v>
      </c>
      <c r="AE197" s="225">
        <f>'Prep Partner Performance'!AA204</f>
        <v>0</v>
      </c>
      <c r="AF197" s="225">
        <f>'Prep Partner Performance'!AB204</f>
        <v>0</v>
      </c>
      <c r="AG197" s="225">
        <f>'Prep Partner Performance'!AC204</f>
        <v>0</v>
      </c>
      <c r="AH197" s="225">
        <f>'Prep Partner Performance'!AD204</f>
        <v>0</v>
      </c>
      <c r="AI197" s="225">
        <f>'Prep Partner Performance'!AE204</f>
        <v>0</v>
      </c>
      <c r="AJ197" s="225">
        <f>'Prep Partner Performance'!AF204</f>
        <v>0</v>
      </c>
      <c r="AK197" s="225">
        <f>'Prep Partner Performance'!AG204</f>
        <v>0</v>
      </c>
      <c r="AL197" s="225">
        <f>'Prep Partner Performance'!AH204</f>
        <v>0</v>
      </c>
      <c r="AM197" s="218">
        <f t="shared" si="8"/>
        <v>0</v>
      </c>
      <c r="AN197" s="217" t="str">
        <f>'Prep Partner Performance'!B$3</f>
        <v>PrEP Partner Performance Tool version 2.0.0</v>
      </c>
      <c r="AO197" s="239" t="str">
        <f>'Prep Partner Performance'!AJ204</f>
        <v/>
      </c>
    </row>
    <row r="198" spans="1:41" x14ac:dyDescent="0.45">
      <c r="A198" s="218" t="str">
        <f t="shared" si="7"/>
        <v>202205</v>
      </c>
      <c r="B198" s="219">
        <f>'Prep Partner Performance'!AE$2</f>
        <v>2022</v>
      </c>
      <c r="C198" s="220" t="str">
        <f>'Prep Partner Performance'!Z$2</f>
        <v>05</v>
      </c>
      <c r="D198" s="218">
        <f>'Prep Partner Performance'!G$2</f>
        <v>14943</v>
      </c>
      <c r="E198" s="217" t="str">
        <f>'Prep Partner Performance'!C$2</f>
        <v>Kisima Health Centre</v>
      </c>
      <c r="F198" s="239" t="str">
        <f>'Prep Partner Performance'!B$203</f>
        <v>Other Reasons</v>
      </c>
      <c r="G198" s="217" t="str">
        <f>'Prep Partner Performance'!C205</f>
        <v>Men who have Sex With Men</v>
      </c>
      <c r="H198" s="217" t="str">
        <f>'Prep Partner Performance'!D205</f>
        <v>P01-197</v>
      </c>
      <c r="I198" s="225">
        <f>'Prep Partner Performance'!E205</f>
        <v>0</v>
      </c>
      <c r="J198" s="225">
        <f>'Prep Partner Performance'!F205</f>
        <v>0</v>
      </c>
      <c r="K198" s="225">
        <f>'Prep Partner Performance'!G205</f>
        <v>0</v>
      </c>
      <c r="L198" s="225">
        <f>'Prep Partner Performance'!H205</f>
        <v>0</v>
      </c>
      <c r="M198" s="225">
        <f>'Prep Partner Performance'!I205</f>
        <v>0</v>
      </c>
      <c r="N198" s="225">
        <f>'Prep Partner Performance'!J205</f>
        <v>0</v>
      </c>
      <c r="O198" s="225">
        <f>'Prep Partner Performance'!K205</f>
        <v>0</v>
      </c>
      <c r="P198" s="225">
        <f>'Prep Partner Performance'!L205</f>
        <v>0</v>
      </c>
      <c r="Q198" s="225">
        <f>'Prep Partner Performance'!M205</f>
        <v>0</v>
      </c>
      <c r="R198" s="225">
        <f>'Prep Partner Performance'!N205</f>
        <v>0</v>
      </c>
      <c r="S198" s="225">
        <f>'Prep Partner Performance'!O205</f>
        <v>0</v>
      </c>
      <c r="T198" s="225">
        <f>'Prep Partner Performance'!P205</f>
        <v>0</v>
      </c>
      <c r="U198" s="225">
        <f>'Prep Partner Performance'!Q205</f>
        <v>0</v>
      </c>
      <c r="V198" s="225">
        <f>'Prep Partner Performance'!R205</f>
        <v>0</v>
      </c>
      <c r="W198" s="225">
        <f>'Prep Partner Performance'!S205</f>
        <v>0</v>
      </c>
      <c r="X198" s="225">
        <f>'Prep Partner Performance'!T205</f>
        <v>0</v>
      </c>
      <c r="Y198" s="225">
        <f>'Prep Partner Performance'!U205</f>
        <v>0</v>
      </c>
      <c r="Z198" s="225">
        <f>'Prep Partner Performance'!V205</f>
        <v>0</v>
      </c>
      <c r="AA198" s="225">
        <f>'Prep Partner Performance'!W205</f>
        <v>0</v>
      </c>
      <c r="AB198" s="225">
        <f>'Prep Partner Performance'!X205</f>
        <v>0</v>
      </c>
      <c r="AC198" s="225">
        <f>'Prep Partner Performance'!Y205</f>
        <v>0</v>
      </c>
      <c r="AD198" s="225">
        <f>'Prep Partner Performance'!Z205</f>
        <v>0</v>
      </c>
      <c r="AE198" s="225">
        <f>'Prep Partner Performance'!AA205</f>
        <v>0</v>
      </c>
      <c r="AF198" s="225">
        <f>'Prep Partner Performance'!AB205</f>
        <v>0</v>
      </c>
      <c r="AG198" s="225">
        <f>'Prep Partner Performance'!AC205</f>
        <v>0</v>
      </c>
      <c r="AH198" s="225">
        <f>'Prep Partner Performance'!AD205</f>
        <v>0</v>
      </c>
      <c r="AI198" s="225">
        <f>'Prep Partner Performance'!AE205</f>
        <v>0</v>
      </c>
      <c r="AJ198" s="225">
        <f>'Prep Partner Performance'!AF205</f>
        <v>0</v>
      </c>
      <c r="AK198" s="225">
        <f>'Prep Partner Performance'!AG205</f>
        <v>0</v>
      </c>
      <c r="AL198" s="225">
        <f>'Prep Partner Performance'!AH205</f>
        <v>0</v>
      </c>
      <c r="AM198" s="218">
        <f t="shared" si="8"/>
        <v>0</v>
      </c>
      <c r="AN198" s="217" t="str">
        <f>'Prep Partner Performance'!B$3</f>
        <v>PrEP Partner Performance Tool version 2.0.0</v>
      </c>
      <c r="AO198" s="239" t="str">
        <f>'Prep Partner Performance'!AJ205</f>
        <v/>
      </c>
    </row>
    <row r="199" spans="1:41" x14ac:dyDescent="0.45">
      <c r="A199" s="218" t="str">
        <f t="shared" si="7"/>
        <v>202205</v>
      </c>
      <c r="B199" s="219">
        <f>'Prep Partner Performance'!AE$2</f>
        <v>2022</v>
      </c>
      <c r="C199" s="220" t="str">
        <f>'Prep Partner Performance'!Z$2</f>
        <v>05</v>
      </c>
      <c r="D199" s="218">
        <f>'Prep Partner Performance'!G$2</f>
        <v>14943</v>
      </c>
      <c r="E199" s="217" t="str">
        <f>'Prep Partner Performance'!C$2</f>
        <v>Kisima Health Centre</v>
      </c>
      <c r="F199" s="239" t="str">
        <f>'Prep Partner Performance'!B$203</f>
        <v>Other Reasons</v>
      </c>
      <c r="G199" s="217" t="str">
        <f>'Prep Partner Performance'!C206</f>
        <v>Men at high risk</v>
      </c>
      <c r="H199" s="217" t="str">
        <f>'Prep Partner Performance'!D206</f>
        <v>P01-198</v>
      </c>
      <c r="I199" s="225">
        <f>'Prep Partner Performance'!E206</f>
        <v>0</v>
      </c>
      <c r="J199" s="225">
        <f>'Prep Partner Performance'!F206</f>
        <v>0</v>
      </c>
      <c r="K199" s="225">
        <f>'Prep Partner Performance'!G206</f>
        <v>0</v>
      </c>
      <c r="L199" s="225">
        <f>'Prep Partner Performance'!H206</f>
        <v>0</v>
      </c>
      <c r="M199" s="225">
        <f>'Prep Partner Performance'!I206</f>
        <v>0</v>
      </c>
      <c r="N199" s="225">
        <f>'Prep Partner Performance'!J206</f>
        <v>0</v>
      </c>
      <c r="O199" s="225">
        <f>'Prep Partner Performance'!K206</f>
        <v>0</v>
      </c>
      <c r="P199" s="225">
        <f>'Prep Partner Performance'!L206</f>
        <v>0</v>
      </c>
      <c r="Q199" s="225">
        <f>'Prep Partner Performance'!M206</f>
        <v>0</v>
      </c>
      <c r="R199" s="225">
        <f>'Prep Partner Performance'!N206</f>
        <v>0</v>
      </c>
      <c r="S199" s="225">
        <f>'Prep Partner Performance'!O206</f>
        <v>0</v>
      </c>
      <c r="T199" s="225">
        <f>'Prep Partner Performance'!P206</f>
        <v>0</v>
      </c>
      <c r="U199" s="225">
        <f>'Prep Partner Performance'!Q206</f>
        <v>0</v>
      </c>
      <c r="V199" s="225">
        <f>'Prep Partner Performance'!R206</f>
        <v>0</v>
      </c>
      <c r="W199" s="225">
        <f>'Prep Partner Performance'!S206</f>
        <v>0</v>
      </c>
      <c r="X199" s="225">
        <f>'Prep Partner Performance'!T206</f>
        <v>0</v>
      </c>
      <c r="Y199" s="225">
        <f>'Prep Partner Performance'!U206</f>
        <v>0</v>
      </c>
      <c r="Z199" s="225">
        <f>'Prep Partner Performance'!V206</f>
        <v>0</v>
      </c>
      <c r="AA199" s="225">
        <f>'Prep Partner Performance'!W206</f>
        <v>0</v>
      </c>
      <c r="AB199" s="225">
        <f>'Prep Partner Performance'!X206</f>
        <v>0</v>
      </c>
      <c r="AC199" s="225">
        <f>'Prep Partner Performance'!Y206</f>
        <v>0</v>
      </c>
      <c r="AD199" s="225">
        <f>'Prep Partner Performance'!Z206</f>
        <v>0</v>
      </c>
      <c r="AE199" s="225">
        <f>'Prep Partner Performance'!AA206</f>
        <v>0</v>
      </c>
      <c r="AF199" s="225">
        <f>'Prep Partner Performance'!AB206</f>
        <v>0</v>
      </c>
      <c r="AG199" s="225">
        <f>'Prep Partner Performance'!AC206</f>
        <v>0</v>
      </c>
      <c r="AH199" s="225">
        <f>'Prep Partner Performance'!AD206</f>
        <v>0</v>
      </c>
      <c r="AI199" s="225">
        <f>'Prep Partner Performance'!AE206</f>
        <v>0</v>
      </c>
      <c r="AJ199" s="225">
        <f>'Prep Partner Performance'!AF206</f>
        <v>0</v>
      </c>
      <c r="AK199" s="225">
        <f>'Prep Partner Performance'!AG206</f>
        <v>0</v>
      </c>
      <c r="AL199" s="225">
        <f>'Prep Partner Performance'!AH206</f>
        <v>0</v>
      </c>
      <c r="AM199" s="218">
        <f t="shared" si="8"/>
        <v>0</v>
      </c>
      <c r="AN199" s="217" t="str">
        <f>'Prep Partner Performance'!B$3</f>
        <v>PrEP Partner Performance Tool version 2.0.0</v>
      </c>
      <c r="AO199" s="239" t="str">
        <f>'Prep Partner Performance'!AJ206</f>
        <v/>
      </c>
    </row>
    <row r="200" spans="1:41" x14ac:dyDescent="0.45">
      <c r="A200" s="218" t="str">
        <f t="shared" si="7"/>
        <v>202205</v>
      </c>
      <c r="B200" s="219">
        <f>'Prep Partner Performance'!AE$2</f>
        <v>2022</v>
      </c>
      <c r="C200" s="220" t="str">
        <f>'Prep Partner Performance'!Z$2</f>
        <v>05</v>
      </c>
      <c r="D200" s="218">
        <f>'Prep Partner Performance'!G$2</f>
        <v>14943</v>
      </c>
      <c r="E200" s="217" t="str">
        <f>'Prep Partner Performance'!C$2</f>
        <v>Kisima Health Centre</v>
      </c>
      <c r="F200" s="239" t="str">
        <f>'Prep Partner Performance'!B$203</f>
        <v>Other Reasons</v>
      </c>
      <c r="G200" s="217" t="str">
        <f>'Prep Partner Performance'!C207</f>
        <v>Female Sex Workers</v>
      </c>
      <c r="H200" s="217" t="str">
        <f>'Prep Partner Performance'!D207</f>
        <v>P01-199</v>
      </c>
      <c r="I200" s="225">
        <f>'Prep Partner Performance'!E207</f>
        <v>0</v>
      </c>
      <c r="J200" s="225">
        <f>'Prep Partner Performance'!F207</f>
        <v>0</v>
      </c>
      <c r="K200" s="225">
        <f>'Prep Partner Performance'!G207</f>
        <v>0</v>
      </c>
      <c r="L200" s="225">
        <f>'Prep Partner Performance'!H207</f>
        <v>0</v>
      </c>
      <c r="M200" s="225">
        <f>'Prep Partner Performance'!I207</f>
        <v>0</v>
      </c>
      <c r="N200" s="225">
        <f>'Prep Partner Performance'!J207</f>
        <v>0</v>
      </c>
      <c r="O200" s="225">
        <f>'Prep Partner Performance'!K207</f>
        <v>0</v>
      </c>
      <c r="P200" s="225">
        <f>'Prep Partner Performance'!L207</f>
        <v>0</v>
      </c>
      <c r="Q200" s="225">
        <f>'Prep Partner Performance'!M207</f>
        <v>0</v>
      </c>
      <c r="R200" s="225">
        <f>'Prep Partner Performance'!N207</f>
        <v>0</v>
      </c>
      <c r="S200" s="225">
        <f>'Prep Partner Performance'!O207</f>
        <v>0</v>
      </c>
      <c r="T200" s="225">
        <f>'Prep Partner Performance'!P207</f>
        <v>0</v>
      </c>
      <c r="U200" s="225">
        <f>'Prep Partner Performance'!Q207</f>
        <v>0</v>
      </c>
      <c r="V200" s="225">
        <f>'Prep Partner Performance'!R207</f>
        <v>0</v>
      </c>
      <c r="W200" s="225">
        <f>'Prep Partner Performance'!S207</f>
        <v>0</v>
      </c>
      <c r="X200" s="225">
        <f>'Prep Partner Performance'!T207</f>
        <v>0</v>
      </c>
      <c r="Y200" s="225">
        <f>'Prep Partner Performance'!U207</f>
        <v>0</v>
      </c>
      <c r="Z200" s="225">
        <f>'Prep Partner Performance'!V207</f>
        <v>0</v>
      </c>
      <c r="AA200" s="225">
        <f>'Prep Partner Performance'!W207</f>
        <v>0</v>
      </c>
      <c r="AB200" s="225">
        <f>'Prep Partner Performance'!X207</f>
        <v>0</v>
      </c>
      <c r="AC200" s="225">
        <f>'Prep Partner Performance'!Y207</f>
        <v>0</v>
      </c>
      <c r="AD200" s="225">
        <f>'Prep Partner Performance'!Z207</f>
        <v>0</v>
      </c>
      <c r="AE200" s="225">
        <f>'Prep Partner Performance'!AA207</f>
        <v>0</v>
      </c>
      <c r="AF200" s="225">
        <f>'Prep Partner Performance'!AB207</f>
        <v>0</v>
      </c>
      <c r="AG200" s="225">
        <f>'Prep Partner Performance'!AC207</f>
        <v>0</v>
      </c>
      <c r="AH200" s="225">
        <f>'Prep Partner Performance'!AD207</f>
        <v>0</v>
      </c>
      <c r="AI200" s="225">
        <f>'Prep Partner Performance'!AE207</f>
        <v>0</v>
      </c>
      <c r="AJ200" s="225">
        <f>'Prep Partner Performance'!AF207</f>
        <v>0</v>
      </c>
      <c r="AK200" s="225">
        <f>'Prep Partner Performance'!AG207</f>
        <v>0</v>
      </c>
      <c r="AL200" s="225">
        <f>'Prep Partner Performance'!AH207</f>
        <v>0</v>
      </c>
      <c r="AM200" s="218">
        <f t="shared" si="8"/>
        <v>0</v>
      </c>
      <c r="AN200" s="217" t="str">
        <f>'Prep Partner Performance'!B$3</f>
        <v>PrEP Partner Performance Tool version 2.0.0</v>
      </c>
      <c r="AO200" s="239" t="str">
        <f>'Prep Partner Performance'!AJ207</f>
        <v/>
      </c>
    </row>
    <row r="201" spans="1:41" x14ac:dyDescent="0.45">
      <c r="A201" s="218" t="str">
        <f t="shared" si="7"/>
        <v>202205</v>
      </c>
      <c r="B201" s="219">
        <f>'Prep Partner Performance'!AE$2</f>
        <v>2022</v>
      </c>
      <c r="C201" s="220" t="str">
        <f>'Prep Partner Performance'!Z$2</f>
        <v>05</v>
      </c>
      <c r="D201" s="218">
        <f>'Prep Partner Performance'!G$2</f>
        <v>14943</v>
      </c>
      <c r="E201" s="217" t="str">
        <f>'Prep Partner Performance'!C$2</f>
        <v>Kisima Health Centre</v>
      </c>
      <c r="F201" s="239" t="str">
        <f>'Prep Partner Performance'!B$203</f>
        <v>Other Reasons</v>
      </c>
      <c r="G201" s="217" t="str">
        <f>'Prep Partner Performance'!C208</f>
        <v>People who Inject Drugs</v>
      </c>
      <c r="H201" s="217" t="str">
        <f>'Prep Partner Performance'!D208</f>
        <v>P01-200</v>
      </c>
      <c r="I201" s="225">
        <f>'Prep Partner Performance'!E208</f>
        <v>0</v>
      </c>
      <c r="J201" s="225">
        <f>'Prep Partner Performance'!F208</f>
        <v>0</v>
      </c>
      <c r="K201" s="225">
        <f>'Prep Partner Performance'!G208</f>
        <v>0</v>
      </c>
      <c r="L201" s="225">
        <f>'Prep Partner Performance'!H208</f>
        <v>0</v>
      </c>
      <c r="M201" s="225">
        <f>'Prep Partner Performance'!I208</f>
        <v>0</v>
      </c>
      <c r="N201" s="225">
        <f>'Prep Partner Performance'!J208</f>
        <v>0</v>
      </c>
      <c r="O201" s="225">
        <f>'Prep Partner Performance'!K208</f>
        <v>0</v>
      </c>
      <c r="P201" s="225">
        <f>'Prep Partner Performance'!L208</f>
        <v>0</v>
      </c>
      <c r="Q201" s="225">
        <f>'Prep Partner Performance'!M208</f>
        <v>0</v>
      </c>
      <c r="R201" s="225">
        <f>'Prep Partner Performance'!N208</f>
        <v>0</v>
      </c>
      <c r="S201" s="225">
        <f>'Prep Partner Performance'!O208</f>
        <v>0</v>
      </c>
      <c r="T201" s="225">
        <f>'Prep Partner Performance'!P208</f>
        <v>0</v>
      </c>
      <c r="U201" s="225">
        <f>'Prep Partner Performance'!Q208</f>
        <v>0</v>
      </c>
      <c r="V201" s="225">
        <f>'Prep Partner Performance'!R208</f>
        <v>0</v>
      </c>
      <c r="W201" s="225">
        <f>'Prep Partner Performance'!S208</f>
        <v>0</v>
      </c>
      <c r="X201" s="225">
        <f>'Prep Partner Performance'!T208</f>
        <v>0</v>
      </c>
      <c r="Y201" s="225">
        <f>'Prep Partner Performance'!U208</f>
        <v>0</v>
      </c>
      <c r="Z201" s="225">
        <f>'Prep Partner Performance'!V208</f>
        <v>0</v>
      </c>
      <c r="AA201" s="225">
        <f>'Prep Partner Performance'!W208</f>
        <v>0</v>
      </c>
      <c r="AB201" s="225">
        <f>'Prep Partner Performance'!X208</f>
        <v>0</v>
      </c>
      <c r="AC201" s="225">
        <f>'Prep Partner Performance'!Y208</f>
        <v>0</v>
      </c>
      <c r="AD201" s="225">
        <f>'Prep Partner Performance'!Z208</f>
        <v>0</v>
      </c>
      <c r="AE201" s="225">
        <f>'Prep Partner Performance'!AA208</f>
        <v>0</v>
      </c>
      <c r="AF201" s="225">
        <f>'Prep Partner Performance'!AB208</f>
        <v>0</v>
      </c>
      <c r="AG201" s="225">
        <f>'Prep Partner Performance'!AC208</f>
        <v>0</v>
      </c>
      <c r="AH201" s="225">
        <f>'Prep Partner Performance'!AD208</f>
        <v>0</v>
      </c>
      <c r="AI201" s="225">
        <f>'Prep Partner Performance'!AE208</f>
        <v>0</v>
      </c>
      <c r="AJ201" s="225">
        <f>'Prep Partner Performance'!AF208</f>
        <v>0</v>
      </c>
      <c r="AK201" s="225">
        <f>'Prep Partner Performance'!AG208</f>
        <v>0</v>
      </c>
      <c r="AL201" s="225">
        <f>'Prep Partner Performance'!AH208</f>
        <v>0</v>
      </c>
      <c r="AM201" s="218">
        <f t="shared" si="8"/>
        <v>0</v>
      </c>
      <c r="AN201" s="217" t="str">
        <f>'Prep Partner Performance'!B$3</f>
        <v>PrEP Partner Performance Tool version 2.0.0</v>
      </c>
      <c r="AO201" s="239" t="str">
        <f>'Prep Partner Performance'!AJ208</f>
        <v/>
      </c>
    </row>
    <row r="202" spans="1:41" x14ac:dyDescent="0.45">
      <c r="A202" s="218" t="str">
        <f t="shared" si="7"/>
        <v>202205</v>
      </c>
      <c r="B202" s="219">
        <f>'Prep Partner Performance'!AE$2</f>
        <v>2022</v>
      </c>
      <c r="C202" s="220" t="str">
        <f>'Prep Partner Performance'!Z$2</f>
        <v>05</v>
      </c>
      <c r="D202" s="218">
        <f>'Prep Partner Performance'!G$2</f>
        <v>14943</v>
      </c>
      <c r="E202" s="217" t="str">
        <f>'Prep Partner Performance'!C$2</f>
        <v>Kisima Health Centre</v>
      </c>
      <c r="F202" s="239" t="str">
        <f>'Prep Partner Performance'!B$203</f>
        <v>Other Reasons</v>
      </c>
      <c r="G202" s="217" t="str">
        <f>'Prep Partner Performance'!C209</f>
        <v>Other Women</v>
      </c>
      <c r="H202" s="217" t="str">
        <f>'Prep Partner Performance'!D209</f>
        <v>P01-201</v>
      </c>
      <c r="I202" s="225">
        <f>'Prep Partner Performance'!E209</f>
        <v>0</v>
      </c>
      <c r="J202" s="225">
        <f>'Prep Partner Performance'!F209</f>
        <v>0</v>
      </c>
      <c r="K202" s="225">
        <f>'Prep Partner Performance'!G209</f>
        <v>0</v>
      </c>
      <c r="L202" s="225">
        <f>'Prep Partner Performance'!H209</f>
        <v>0</v>
      </c>
      <c r="M202" s="225">
        <f>'Prep Partner Performance'!I209</f>
        <v>0</v>
      </c>
      <c r="N202" s="225">
        <f>'Prep Partner Performance'!J209</f>
        <v>0</v>
      </c>
      <c r="O202" s="225">
        <f>'Prep Partner Performance'!K209</f>
        <v>0</v>
      </c>
      <c r="P202" s="225">
        <f>'Prep Partner Performance'!L209</f>
        <v>0</v>
      </c>
      <c r="Q202" s="225">
        <f>'Prep Partner Performance'!M209</f>
        <v>0</v>
      </c>
      <c r="R202" s="225">
        <f>'Prep Partner Performance'!N209</f>
        <v>0</v>
      </c>
      <c r="S202" s="225">
        <f>'Prep Partner Performance'!O209</f>
        <v>0</v>
      </c>
      <c r="T202" s="225">
        <f>'Prep Partner Performance'!P209</f>
        <v>0</v>
      </c>
      <c r="U202" s="225">
        <f>'Prep Partner Performance'!Q209</f>
        <v>0</v>
      </c>
      <c r="V202" s="225">
        <f>'Prep Partner Performance'!R209</f>
        <v>0</v>
      </c>
      <c r="W202" s="225">
        <f>'Prep Partner Performance'!S209</f>
        <v>0</v>
      </c>
      <c r="X202" s="225">
        <f>'Prep Partner Performance'!T209</f>
        <v>0</v>
      </c>
      <c r="Y202" s="225">
        <f>'Prep Partner Performance'!U209</f>
        <v>0</v>
      </c>
      <c r="Z202" s="225">
        <f>'Prep Partner Performance'!V209</f>
        <v>0</v>
      </c>
      <c r="AA202" s="225">
        <f>'Prep Partner Performance'!W209</f>
        <v>0</v>
      </c>
      <c r="AB202" s="225">
        <f>'Prep Partner Performance'!X209</f>
        <v>0</v>
      </c>
      <c r="AC202" s="225">
        <f>'Prep Partner Performance'!Y209</f>
        <v>0</v>
      </c>
      <c r="AD202" s="225">
        <f>'Prep Partner Performance'!Z209</f>
        <v>0</v>
      </c>
      <c r="AE202" s="225">
        <f>'Prep Partner Performance'!AA209</f>
        <v>0</v>
      </c>
      <c r="AF202" s="225">
        <f>'Prep Partner Performance'!AB209</f>
        <v>0</v>
      </c>
      <c r="AG202" s="225">
        <f>'Prep Partner Performance'!AC209</f>
        <v>0</v>
      </c>
      <c r="AH202" s="225">
        <f>'Prep Partner Performance'!AD209</f>
        <v>0</v>
      </c>
      <c r="AI202" s="225">
        <f>'Prep Partner Performance'!AE209</f>
        <v>0</v>
      </c>
      <c r="AJ202" s="225">
        <f>'Prep Partner Performance'!AF209</f>
        <v>0</v>
      </c>
      <c r="AK202" s="225">
        <f>'Prep Partner Performance'!AG209</f>
        <v>0</v>
      </c>
      <c r="AL202" s="225">
        <f>'Prep Partner Performance'!AH209</f>
        <v>0</v>
      </c>
      <c r="AM202" s="218">
        <f t="shared" si="8"/>
        <v>0</v>
      </c>
      <c r="AN202" s="217" t="str">
        <f>'Prep Partner Performance'!B$3</f>
        <v>PrEP Partner Performance Tool version 2.0.0</v>
      </c>
      <c r="AO202" s="239" t="str">
        <f>'Prep Partner Performance'!AJ209</f>
        <v/>
      </c>
    </row>
    <row r="203" spans="1:41" x14ac:dyDescent="0.45">
      <c r="A203" s="218" t="str">
        <f t="shared" si="7"/>
        <v>202205</v>
      </c>
      <c r="B203" s="219">
        <f>'Prep Partner Performance'!AE$2</f>
        <v>2022</v>
      </c>
      <c r="C203" s="220" t="str">
        <f>'Prep Partner Performance'!Z$2</f>
        <v>05</v>
      </c>
      <c r="D203" s="218">
        <f>'Prep Partner Performance'!G$2</f>
        <v>14943</v>
      </c>
      <c r="E203" s="217" t="str">
        <f>'Prep Partner Performance'!C$2</f>
        <v>Kisima Health Centre</v>
      </c>
      <c r="F203" s="239" t="str">
        <f>'Prep Partner Performance'!B$203</f>
        <v>Other Reasons</v>
      </c>
      <c r="G203" s="217" t="str">
        <f>'Prep Partner Performance'!C210</f>
        <v>Serodiscordant Couple</v>
      </c>
      <c r="H203" s="217" t="str">
        <f>'Prep Partner Performance'!D210</f>
        <v>P01-202</v>
      </c>
      <c r="I203" s="225">
        <f>'Prep Partner Performance'!E210</f>
        <v>0</v>
      </c>
      <c r="J203" s="225">
        <f>'Prep Partner Performance'!F210</f>
        <v>0</v>
      </c>
      <c r="K203" s="225">
        <f>'Prep Partner Performance'!G210</f>
        <v>0</v>
      </c>
      <c r="L203" s="225">
        <f>'Prep Partner Performance'!H210</f>
        <v>0</v>
      </c>
      <c r="M203" s="225">
        <f>'Prep Partner Performance'!I210</f>
        <v>0</v>
      </c>
      <c r="N203" s="225">
        <f>'Prep Partner Performance'!J210</f>
        <v>0</v>
      </c>
      <c r="O203" s="225">
        <f>'Prep Partner Performance'!K210</f>
        <v>0</v>
      </c>
      <c r="P203" s="225">
        <f>'Prep Partner Performance'!L210</f>
        <v>0</v>
      </c>
      <c r="Q203" s="225">
        <f>'Prep Partner Performance'!M210</f>
        <v>0</v>
      </c>
      <c r="R203" s="225">
        <f>'Prep Partner Performance'!N210</f>
        <v>0</v>
      </c>
      <c r="S203" s="225">
        <f>'Prep Partner Performance'!O210</f>
        <v>0</v>
      </c>
      <c r="T203" s="225">
        <f>'Prep Partner Performance'!P210</f>
        <v>0</v>
      </c>
      <c r="U203" s="225">
        <f>'Prep Partner Performance'!Q210</f>
        <v>0</v>
      </c>
      <c r="V203" s="225">
        <f>'Prep Partner Performance'!R210</f>
        <v>0</v>
      </c>
      <c r="W203" s="225">
        <f>'Prep Partner Performance'!S210</f>
        <v>0</v>
      </c>
      <c r="X203" s="225">
        <f>'Prep Partner Performance'!T210</f>
        <v>0</v>
      </c>
      <c r="Y203" s="225">
        <f>'Prep Partner Performance'!U210</f>
        <v>0</v>
      </c>
      <c r="Z203" s="225">
        <f>'Prep Partner Performance'!V210</f>
        <v>0</v>
      </c>
      <c r="AA203" s="225">
        <f>'Prep Partner Performance'!W210</f>
        <v>0</v>
      </c>
      <c r="AB203" s="225">
        <f>'Prep Partner Performance'!X210</f>
        <v>0</v>
      </c>
      <c r="AC203" s="225">
        <f>'Prep Partner Performance'!Y210</f>
        <v>0</v>
      </c>
      <c r="AD203" s="225">
        <f>'Prep Partner Performance'!Z210</f>
        <v>0</v>
      </c>
      <c r="AE203" s="225">
        <f>'Prep Partner Performance'!AA210</f>
        <v>0</v>
      </c>
      <c r="AF203" s="225">
        <f>'Prep Partner Performance'!AB210</f>
        <v>0</v>
      </c>
      <c r="AG203" s="225">
        <f>'Prep Partner Performance'!AC210</f>
        <v>0</v>
      </c>
      <c r="AH203" s="225">
        <f>'Prep Partner Performance'!AD210</f>
        <v>0</v>
      </c>
      <c r="AI203" s="225">
        <f>'Prep Partner Performance'!AE210</f>
        <v>0</v>
      </c>
      <c r="AJ203" s="225">
        <f>'Prep Partner Performance'!AF210</f>
        <v>0</v>
      </c>
      <c r="AK203" s="225">
        <f>'Prep Partner Performance'!AG210</f>
        <v>0</v>
      </c>
      <c r="AL203" s="225">
        <f>'Prep Partner Performance'!AH210</f>
        <v>0</v>
      </c>
      <c r="AM203" s="218">
        <f t="shared" si="8"/>
        <v>0</v>
      </c>
      <c r="AN203" s="217" t="str">
        <f>'Prep Partner Performance'!B$3</f>
        <v>PrEP Partner Performance Tool version 2.0.0</v>
      </c>
      <c r="AO203" s="239" t="str">
        <f>'Prep Partner Performance'!AJ210</f>
        <v/>
      </c>
    </row>
    <row r="204" spans="1:41" s="238" customFormat="1" x14ac:dyDescent="0.45">
      <c r="A204" s="228" t="str">
        <f t="shared" si="7"/>
        <v>202205</v>
      </c>
      <c r="B204" s="229">
        <f>'Prep Partner Performance'!AE$2</f>
        <v>2022</v>
      </c>
      <c r="C204" s="230" t="str">
        <f>'Prep Partner Performance'!Z$2</f>
        <v>05</v>
      </c>
      <c r="D204" s="228">
        <f>'Prep Partner Performance'!G$2</f>
        <v>14943</v>
      </c>
      <c r="E204" s="231" t="str">
        <f>'Prep Partner Performance'!C$2</f>
        <v>Kisima Health Centre</v>
      </c>
      <c r="F204" s="242" t="str">
        <f>'Prep Partner Performance'!B$203</f>
        <v>Other Reasons</v>
      </c>
      <c r="G204" s="231" t="str">
        <f>'Prep Partner Performance'!C211</f>
        <v>Pregnant and Breast Feeding Women</v>
      </c>
      <c r="H204" s="231" t="str">
        <f>'Prep Partner Performance'!D211</f>
        <v>P01-203</v>
      </c>
      <c r="I204" s="231">
        <f>'Prep Partner Performance'!E211</f>
        <v>0</v>
      </c>
      <c r="J204" s="231">
        <f>'Prep Partner Performance'!F211</f>
        <v>0</v>
      </c>
      <c r="K204" s="231">
        <f>'Prep Partner Performance'!G211</f>
        <v>0</v>
      </c>
      <c r="L204" s="231">
        <f>'Prep Partner Performance'!H211</f>
        <v>0</v>
      </c>
      <c r="M204" s="231">
        <f>'Prep Partner Performance'!I211</f>
        <v>0</v>
      </c>
      <c r="N204" s="231">
        <f>'Prep Partner Performance'!J211</f>
        <v>0</v>
      </c>
      <c r="O204" s="231">
        <f>'Prep Partner Performance'!K211</f>
        <v>0</v>
      </c>
      <c r="P204" s="231">
        <f>'Prep Partner Performance'!L211</f>
        <v>0</v>
      </c>
      <c r="Q204" s="231">
        <f>'Prep Partner Performance'!M211</f>
        <v>0</v>
      </c>
      <c r="R204" s="231">
        <f>'Prep Partner Performance'!N211</f>
        <v>0</v>
      </c>
      <c r="S204" s="231">
        <f>'Prep Partner Performance'!O211</f>
        <v>0</v>
      </c>
      <c r="T204" s="231">
        <f>'Prep Partner Performance'!P211</f>
        <v>0</v>
      </c>
      <c r="U204" s="231">
        <f>'Prep Partner Performance'!Q211</f>
        <v>0</v>
      </c>
      <c r="V204" s="231">
        <f>'Prep Partner Performance'!R211</f>
        <v>0</v>
      </c>
      <c r="W204" s="231">
        <f>'Prep Partner Performance'!S211</f>
        <v>0</v>
      </c>
      <c r="X204" s="231">
        <f>'Prep Partner Performance'!T211</f>
        <v>0</v>
      </c>
      <c r="Y204" s="231">
        <f>'Prep Partner Performance'!U211</f>
        <v>0</v>
      </c>
      <c r="Z204" s="231">
        <f>'Prep Partner Performance'!V211</f>
        <v>0</v>
      </c>
      <c r="AA204" s="231">
        <f>'Prep Partner Performance'!W211</f>
        <v>0</v>
      </c>
      <c r="AB204" s="231">
        <f>'Prep Partner Performance'!X211</f>
        <v>0</v>
      </c>
      <c r="AC204" s="231">
        <f>'Prep Partner Performance'!Y211</f>
        <v>0</v>
      </c>
      <c r="AD204" s="231">
        <f>'Prep Partner Performance'!Z211</f>
        <v>0</v>
      </c>
      <c r="AE204" s="231">
        <f>'Prep Partner Performance'!AA211</f>
        <v>0</v>
      </c>
      <c r="AF204" s="231">
        <f>'Prep Partner Performance'!AB211</f>
        <v>0</v>
      </c>
      <c r="AG204" s="231">
        <f>'Prep Partner Performance'!AC211</f>
        <v>0</v>
      </c>
      <c r="AH204" s="231">
        <f>'Prep Partner Performance'!AD211</f>
        <v>0</v>
      </c>
      <c r="AI204" s="231">
        <f>'Prep Partner Performance'!AE211</f>
        <v>0</v>
      </c>
      <c r="AJ204" s="231">
        <f>'Prep Partner Performance'!AF211</f>
        <v>0</v>
      </c>
      <c r="AK204" s="231">
        <f>'Prep Partner Performance'!AG211</f>
        <v>0</v>
      </c>
      <c r="AL204" s="231">
        <f>'Prep Partner Performance'!AH211</f>
        <v>0</v>
      </c>
      <c r="AM204" s="231">
        <f t="shared" si="8"/>
        <v>0</v>
      </c>
      <c r="AN204" s="231" t="str">
        <f>'Prep Partner Performance'!B$3</f>
        <v>PrEP Partner Performance Tool version 2.0.0</v>
      </c>
      <c r="AO204" s="239" t="str">
        <f>'Prep Partner Performance'!AJ211</f>
        <v/>
      </c>
    </row>
    <row r="205" spans="1:41" s="237" customFormat="1" x14ac:dyDescent="0.45">
      <c r="A205" s="221" t="str">
        <f t="shared" si="7"/>
        <v>202205</v>
      </c>
      <c r="B205" s="222">
        <f>'Prep Partner Performance'!AE$2</f>
        <v>2022</v>
      </c>
      <c r="C205" s="223" t="str">
        <f>'Prep Partner Performance'!Z$2</f>
        <v>05</v>
      </c>
      <c r="D205" s="221">
        <f>'Prep Partner Performance'!G$2</f>
        <v>14943</v>
      </c>
      <c r="E205" s="224" t="str">
        <f>'Prep Partner Performance'!C$2</f>
        <v>Kisima Health Centre</v>
      </c>
      <c r="F205" s="241" t="str">
        <f>'Prep Partner Performance'!B213</f>
        <v>HIV test is Positive</v>
      </c>
      <c r="G205" s="224" t="str">
        <f>'Prep Partner Performance'!C213</f>
        <v>Transgender</v>
      </c>
      <c r="H205" s="224" t="str">
        <f>'Prep Partner Performance'!D213</f>
        <v>P01-204</v>
      </c>
      <c r="I205" s="224">
        <f>'Prep Partner Performance'!E213</f>
        <v>0</v>
      </c>
      <c r="J205" s="224">
        <f>'Prep Partner Performance'!F213</f>
        <v>0</v>
      </c>
      <c r="K205" s="224">
        <f>'Prep Partner Performance'!G213</f>
        <v>0</v>
      </c>
      <c r="L205" s="224">
        <f>'Prep Partner Performance'!H213</f>
        <v>0</v>
      </c>
      <c r="M205" s="224">
        <f>'Prep Partner Performance'!I213</f>
        <v>0</v>
      </c>
      <c r="N205" s="224">
        <f>'Prep Partner Performance'!J213</f>
        <v>0</v>
      </c>
      <c r="O205" s="224">
        <f>'Prep Partner Performance'!K213</f>
        <v>0</v>
      </c>
      <c r="P205" s="224">
        <f>'Prep Partner Performance'!L213</f>
        <v>0</v>
      </c>
      <c r="Q205" s="224">
        <f>'Prep Partner Performance'!M213</f>
        <v>0</v>
      </c>
      <c r="R205" s="224">
        <f>'Prep Partner Performance'!N213</f>
        <v>0</v>
      </c>
      <c r="S205" s="224">
        <f>'Prep Partner Performance'!O213</f>
        <v>0</v>
      </c>
      <c r="T205" s="224">
        <f>'Prep Partner Performance'!P213</f>
        <v>0</v>
      </c>
      <c r="U205" s="224">
        <f>'Prep Partner Performance'!Q213</f>
        <v>0</v>
      </c>
      <c r="V205" s="224">
        <f>'Prep Partner Performance'!R213</f>
        <v>0</v>
      </c>
      <c r="W205" s="224">
        <f>'Prep Partner Performance'!S213</f>
        <v>0</v>
      </c>
      <c r="X205" s="224">
        <f>'Prep Partner Performance'!T213</f>
        <v>0</v>
      </c>
      <c r="Y205" s="224">
        <f>'Prep Partner Performance'!U213</f>
        <v>0</v>
      </c>
      <c r="Z205" s="224">
        <f>'Prep Partner Performance'!V213</f>
        <v>0</v>
      </c>
      <c r="AA205" s="224">
        <f>'Prep Partner Performance'!W213</f>
        <v>0</v>
      </c>
      <c r="AB205" s="224">
        <f>'Prep Partner Performance'!X213</f>
        <v>0</v>
      </c>
      <c r="AC205" s="224">
        <f>'Prep Partner Performance'!Y213</f>
        <v>0</v>
      </c>
      <c r="AD205" s="224">
        <f>'Prep Partner Performance'!Z213</f>
        <v>0</v>
      </c>
      <c r="AE205" s="224">
        <f>'Prep Partner Performance'!AA213</f>
        <v>0</v>
      </c>
      <c r="AF205" s="224">
        <f>'Prep Partner Performance'!AB213</f>
        <v>0</v>
      </c>
      <c r="AG205" s="224">
        <f>'Prep Partner Performance'!AC213</f>
        <v>0</v>
      </c>
      <c r="AH205" s="224">
        <f>'Prep Partner Performance'!AD213</f>
        <v>0</v>
      </c>
      <c r="AI205" s="224">
        <f>'Prep Partner Performance'!AE213</f>
        <v>0</v>
      </c>
      <c r="AJ205" s="224">
        <f>'Prep Partner Performance'!AF213</f>
        <v>0</v>
      </c>
      <c r="AK205" s="224">
        <f>'Prep Partner Performance'!AG213</f>
        <v>0</v>
      </c>
      <c r="AL205" s="224">
        <f>'Prep Partner Performance'!AH213</f>
        <v>0</v>
      </c>
      <c r="AM205" s="224">
        <f t="shared" si="8"/>
        <v>0</v>
      </c>
      <c r="AN205" s="224" t="str">
        <f>'Prep Partner Performance'!B$3</f>
        <v>PrEP Partner Performance Tool version 2.0.0</v>
      </c>
      <c r="AO205" s="239">
        <f>'Prep Partner Performance'!AJ213</f>
        <v>0</v>
      </c>
    </row>
    <row r="206" spans="1:41" x14ac:dyDescent="0.45">
      <c r="A206" s="218" t="str">
        <f t="shared" si="7"/>
        <v>202205</v>
      </c>
      <c r="B206" s="219">
        <f>'Prep Partner Performance'!AE$2</f>
        <v>2022</v>
      </c>
      <c r="C206" s="220" t="str">
        <f>'Prep Partner Performance'!Z$2</f>
        <v>05</v>
      </c>
      <c r="D206" s="218">
        <f>'Prep Partner Performance'!G$2</f>
        <v>14943</v>
      </c>
      <c r="E206" s="217" t="str">
        <f>'Prep Partner Performance'!C$2</f>
        <v>Kisima Health Centre</v>
      </c>
      <c r="F206" s="239" t="str">
        <f>'Prep Partner Performance'!B$213</f>
        <v>HIV test is Positive</v>
      </c>
      <c r="G206" s="217" t="str">
        <f>'Prep Partner Performance'!C214</f>
        <v>Adolescent Girls and Young Women</v>
      </c>
      <c r="H206" s="217" t="str">
        <f>'Prep Partner Performance'!D214</f>
        <v>P01-205</v>
      </c>
      <c r="I206" s="225">
        <f>'Prep Partner Performance'!E214</f>
        <v>0</v>
      </c>
      <c r="J206" s="225">
        <f>'Prep Partner Performance'!F214</f>
        <v>0</v>
      </c>
      <c r="K206" s="225">
        <f>'Prep Partner Performance'!G214</f>
        <v>0</v>
      </c>
      <c r="L206" s="225">
        <f>'Prep Partner Performance'!H214</f>
        <v>0</v>
      </c>
      <c r="M206" s="225">
        <f>'Prep Partner Performance'!I214</f>
        <v>0</v>
      </c>
      <c r="N206" s="225">
        <f>'Prep Partner Performance'!J214</f>
        <v>0</v>
      </c>
      <c r="O206" s="225">
        <f>'Prep Partner Performance'!K214</f>
        <v>0</v>
      </c>
      <c r="P206" s="225">
        <f>'Prep Partner Performance'!L214</f>
        <v>0</v>
      </c>
      <c r="Q206" s="225">
        <f>'Prep Partner Performance'!M214</f>
        <v>0</v>
      </c>
      <c r="R206" s="225">
        <f>'Prep Partner Performance'!N214</f>
        <v>0</v>
      </c>
      <c r="S206" s="225">
        <f>'Prep Partner Performance'!O214</f>
        <v>0</v>
      </c>
      <c r="T206" s="225">
        <f>'Prep Partner Performance'!P214</f>
        <v>0</v>
      </c>
      <c r="U206" s="225">
        <f>'Prep Partner Performance'!Q214</f>
        <v>0</v>
      </c>
      <c r="V206" s="225">
        <f>'Prep Partner Performance'!R214</f>
        <v>0</v>
      </c>
      <c r="W206" s="225">
        <f>'Prep Partner Performance'!S214</f>
        <v>0</v>
      </c>
      <c r="X206" s="225">
        <f>'Prep Partner Performance'!T214</f>
        <v>0</v>
      </c>
      <c r="Y206" s="225">
        <f>'Prep Partner Performance'!U214</f>
        <v>0</v>
      </c>
      <c r="Z206" s="225">
        <f>'Prep Partner Performance'!V214</f>
        <v>0</v>
      </c>
      <c r="AA206" s="225">
        <f>'Prep Partner Performance'!W214</f>
        <v>0</v>
      </c>
      <c r="AB206" s="225">
        <f>'Prep Partner Performance'!X214</f>
        <v>0</v>
      </c>
      <c r="AC206" s="225">
        <f>'Prep Partner Performance'!Y214</f>
        <v>0</v>
      </c>
      <c r="AD206" s="225">
        <f>'Prep Partner Performance'!Z214</f>
        <v>0</v>
      </c>
      <c r="AE206" s="225">
        <f>'Prep Partner Performance'!AA214</f>
        <v>0</v>
      </c>
      <c r="AF206" s="225">
        <f>'Prep Partner Performance'!AB214</f>
        <v>0</v>
      </c>
      <c r="AG206" s="225">
        <f>'Prep Partner Performance'!AC214</f>
        <v>0</v>
      </c>
      <c r="AH206" s="225">
        <f>'Prep Partner Performance'!AD214</f>
        <v>0</v>
      </c>
      <c r="AI206" s="225">
        <f>'Prep Partner Performance'!AE214</f>
        <v>0</v>
      </c>
      <c r="AJ206" s="225">
        <f>'Prep Partner Performance'!AF214</f>
        <v>0</v>
      </c>
      <c r="AK206" s="225">
        <f>'Prep Partner Performance'!AG214</f>
        <v>0</v>
      </c>
      <c r="AL206" s="225">
        <f>'Prep Partner Performance'!AH214</f>
        <v>0</v>
      </c>
      <c r="AM206" s="218">
        <f t="shared" si="8"/>
        <v>0</v>
      </c>
      <c r="AN206" s="217" t="str">
        <f>'Prep Partner Performance'!B$3</f>
        <v>PrEP Partner Performance Tool version 2.0.0</v>
      </c>
      <c r="AO206" s="239">
        <f>'Prep Partner Performance'!AJ214</f>
        <v>0</v>
      </c>
    </row>
    <row r="207" spans="1:41" x14ac:dyDescent="0.45">
      <c r="A207" s="218" t="str">
        <f t="shared" si="7"/>
        <v>202205</v>
      </c>
      <c r="B207" s="219">
        <f>'Prep Partner Performance'!AE$2</f>
        <v>2022</v>
      </c>
      <c r="C207" s="220" t="str">
        <f>'Prep Partner Performance'!Z$2</f>
        <v>05</v>
      </c>
      <c r="D207" s="218">
        <f>'Prep Partner Performance'!G$2</f>
        <v>14943</v>
      </c>
      <c r="E207" s="217" t="str">
        <f>'Prep Partner Performance'!C$2</f>
        <v>Kisima Health Centre</v>
      </c>
      <c r="F207" s="239" t="str">
        <f>'Prep Partner Performance'!B$213</f>
        <v>HIV test is Positive</v>
      </c>
      <c r="G207" s="217" t="str">
        <f>'Prep Partner Performance'!C215</f>
        <v>Men who have Sex With Men</v>
      </c>
      <c r="H207" s="217" t="str">
        <f>'Prep Partner Performance'!D215</f>
        <v>P01-206</v>
      </c>
      <c r="I207" s="225">
        <f>'Prep Partner Performance'!E215</f>
        <v>0</v>
      </c>
      <c r="J207" s="225">
        <f>'Prep Partner Performance'!F215</f>
        <v>0</v>
      </c>
      <c r="K207" s="225">
        <f>'Prep Partner Performance'!G215</f>
        <v>0</v>
      </c>
      <c r="L207" s="225">
        <f>'Prep Partner Performance'!H215</f>
        <v>0</v>
      </c>
      <c r="M207" s="225">
        <f>'Prep Partner Performance'!I215</f>
        <v>0</v>
      </c>
      <c r="N207" s="225">
        <f>'Prep Partner Performance'!J215</f>
        <v>0</v>
      </c>
      <c r="O207" s="225">
        <f>'Prep Partner Performance'!K215</f>
        <v>0</v>
      </c>
      <c r="P207" s="225">
        <f>'Prep Partner Performance'!L215</f>
        <v>0</v>
      </c>
      <c r="Q207" s="225">
        <f>'Prep Partner Performance'!M215</f>
        <v>0</v>
      </c>
      <c r="R207" s="225">
        <f>'Prep Partner Performance'!N215</f>
        <v>0</v>
      </c>
      <c r="S207" s="225">
        <f>'Prep Partner Performance'!O215</f>
        <v>0</v>
      </c>
      <c r="T207" s="225">
        <f>'Prep Partner Performance'!P215</f>
        <v>0</v>
      </c>
      <c r="U207" s="225">
        <f>'Prep Partner Performance'!Q215</f>
        <v>0</v>
      </c>
      <c r="V207" s="225">
        <f>'Prep Partner Performance'!R215</f>
        <v>0</v>
      </c>
      <c r="W207" s="225">
        <f>'Prep Partner Performance'!S215</f>
        <v>0</v>
      </c>
      <c r="X207" s="225">
        <f>'Prep Partner Performance'!T215</f>
        <v>0</v>
      </c>
      <c r="Y207" s="225">
        <f>'Prep Partner Performance'!U215</f>
        <v>0</v>
      </c>
      <c r="Z207" s="225">
        <f>'Prep Partner Performance'!V215</f>
        <v>0</v>
      </c>
      <c r="AA207" s="225">
        <f>'Prep Partner Performance'!W215</f>
        <v>0</v>
      </c>
      <c r="AB207" s="225">
        <f>'Prep Partner Performance'!X215</f>
        <v>0</v>
      </c>
      <c r="AC207" s="225">
        <f>'Prep Partner Performance'!Y215</f>
        <v>0</v>
      </c>
      <c r="AD207" s="225">
        <f>'Prep Partner Performance'!Z215</f>
        <v>0</v>
      </c>
      <c r="AE207" s="225">
        <f>'Prep Partner Performance'!AA215</f>
        <v>0</v>
      </c>
      <c r="AF207" s="225">
        <f>'Prep Partner Performance'!AB215</f>
        <v>0</v>
      </c>
      <c r="AG207" s="225">
        <f>'Prep Partner Performance'!AC215</f>
        <v>0</v>
      </c>
      <c r="AH207" s="225">
        <f>'Prep Partner Performance'!AD215</f>
        <v>0</v>
      </c>
      <c r="AI207" s="225">
        <f>'Prep Partner Performance'!AE215</f>
        <v>0</v>
      </c>
      <c r="AJ207" s="225">
        <f>'Prep Partner Performance'!AF215</f>
        <v>0</v>
      </c>
      <c r="AK207" s="225">
        <f>'Prep Partner Performance'!AG215</f>
        <v>0</v>
      </c>
      <c r="AL207" s="225">
        <f>'Prep Partner Performance'!AH215</f>
        <v>0</v>
      </c>
      <c r="AM207" s="218">
        <f t="shared" si="8"/>
        <v>0</v>
      </c>
      <c r="AN207" s="217" t="str">
        <f>'Prep Partner Performance'!B$3</f>
        <v>PrEP Partner Performance Tool version 2.0.0</v>
      </c>
      <c r="AO207" s="239">
        <f>'Prep Partner Performance'!AJ215</f>
        <v>0</v>
      </c>
    </row>
    <row r="208" spans="1:41" x14ac:dyDescent="0.45">
      <c r="A208" s="218" t="str">
        <f t="shared" si="7"/>
        <v>202205</v>
      </c>
      <c r="B208" s="219">
        <f>'Prep Partner Performance'!AE$2</f>
        <v>2022</v>
      </c>
      <c r="C208" s="220" t="str">
        <f>'Prep Partner Performance'!Z$2</f>
        <v>05</v>
      </c>
      <c r="D208" s="218">
        <f>'Prep Partner Performance'!G$2</f>
        <v>14943</v>
      </c>
      <c r="E208" s="217" t="str">
        <f>'Prep Partner Performance'!C$2</f>
        <v>Kisima Health Centre</v>
      </c>
      <c r="F208" s="239" t="str">
        <f>'Prep Partner Performance'!B$213</f>
        <v>HIV test is Positive</v>
      </c>
      <c r="G208" s="217" t="str">
        <f>'Prep Partner Performance'!C216</f>
        <v>Men at high risk</v>
      </c>
      <c r="H208" s="217" t="str">
        <f>'Prep Partner Performance'!D216</f>
        <v>P01-207</v>
      </c>
      <c r="I208" s="225">
        <f>'Prep Partner Performance'!E216</f>
        <v>0</v>
      </c>
      <c r="J208" s="225">
        <f>'Prep Partner Performance'!F216</f>
        <v>0</v>
      </c>
      <c r="K208" s="225">
        <f>'Prep Partner Performance'!G216</f>
        <v>0</v>
      </c>
      <c r="L208" s="225">
        <f>'Prep Partner Performance'!H216</f>
        <v>0</v>
      </c>
      <c r="M208" s="225">
        <f>'Prep Partner Performance'!I216</f>
        <v>0</v>
      </c>
      <c r="N208" s="225">
        <f>'Prep Partner Performance'!J216</f>
        <v>0</v>
      </c>
      <c r="O208" s="225">
        <f>'Prep Partner Performance'!K216</f>
        <v>0</v>
      </c>
      <c r="P208" s="225">
        <f>'Prep Partner Performance'!L216</f>
        <v>0</v>
      </c>
      <c r="Q208" s="225">
        <f>'Prep Partner Performance'!M216</f>
        <v>0</v>
      </c>
      <c r="R208" s="225">
        <f>'Prep Partner Performance'!N216</f>
        <v>0</v>
      </c>
      <c r="S208" s="225">
        <f>'Prep Partner Performance'!O216</f>
        <v>0</v>
      </c>
      <c r="T208" s="225">
        <f>'Prep Partner Performance'!P216</f>
        <v>0</v>
      </c>
      <c r="U208" s="225">
        <f>'Prep Partner Performance'!Q216</f>
        <v>0</v>
      </c>
      <c r="V208" s="225">
        <f>'Prep Partner Performance'!R216</f>
        <v>0</v>
      </c>
      <c r="W208" s="225">
        <f>'Prep Partner Performance'!S216</f>
        <v>0</v>
      </c>
      <c r="X208" s="225">
        <f>'Prep Partner Performance'!T216</f>
        <v>0</v>
      </c>
      <c r="Y208" s="225">
        <f>'Prep Partner Performance'!U216</f>
        <v>0</v>
      </c>
      <c r="Z208" s="225">
        <f>'Prep Partner Performance'!V216</f>
        <v>0</v>
      </c>
      <c r="AA208" s="225">
        <f>'Prep Partner Performance'!W216</f>
        <v>0</v>
      </c>
      <c r="AB208" s="225">
        <f>'Prep Partner Performance'!X216</f>
        <v>0</v>
      </c>
      <c r="AC208" s="225">
        <f>'Prep Partner Performance'!Y216</f>
        <v>0</v>
      </c>
      <c r="AD208" s="225">
        <f>'Prep Partner Performance'!Z216</f>
        <v>0</v>
      </c>
      <c r="AE208" s="225">
        <f>'Prep Partner Performance'!AA216</f>
        <v>0</v>
      </c>
      <c r="AF208" s="225">
        <f>'Prep Partner Performance'!AB216</f>
        <v>0</v>
      </c>
      <c r="AG208" s="225">
        <f>'Prep Partner Performance'!AC216</f>
        <v>0</v>
      </c>
      <c r="AH208" s="225">
        <f>'Prep Partner Performance'!AD216</f>
        <v>0</v>
      </c>
      <c r="AI208" s="225">
        <f>'Prep Partner Performance'!AE216</f>
        <v>0</v>
      </c>
      <c r="AJ208" s="225">
        <f>'Prep Partner Performance'!AF216</f>
        <v>0</v>
      </c>
      <c r="AK208" s="225">
        <f>'Prep Partner Performance'!AG216</f>
        <v>0</v>
      </c>
      <c r="AL208" s="225">
        <f>'Prep Partner Performance'!AH216</f>
        <v>0</v>
      </c>
      <c r="AM208" s="218">
        <f t="shared" si="8"/>
        <v>0</v>
      </c>
      <c r="AN208" s="217" t="str">
        <f>'Prep Partner Performance'!B$3</f>
        <v>PrEP Partner Performance Tool version 2.0.0</v>
      </c>
      <c r="AO208" s="239">
        <f>'Prep Partner Performance'!AJ216</f>
        <v>0</v>
      </c>
    </row>
    <row r="209" spans="1:41" x14ac:dyDescent="0.45">
      <c r="A209" s="218" t="str">
        <f t="shared" si="7"/>
        <v>202205</v>
      </c>
      <c r="B209" s="219">
        <f>'Prep Partner Performance'!AE$2</f>
        <v>2022</v>
      </c>
      <c r="C209" s="220" t="str">
        <f>'Prep Partner Performance'!Z$2</f>
        <v>05</v>
      </c>
      <c r="D209" s="218">
        <f>'Prep Partner Performance'!G$2</f>
        <v>14943</v>
      </c>
      <c r="E209" s="217" t="str">
        <f>'Prep Partner Performance'!C$2</f>
        <v>Kisima Health Centre</v>
      </c>
      <c r="F209" s="239" t="str">
        <f>'Prep Partner Performance'!B$213</f>
        <v>HIV test is Positive</v>
      </c>
      <c r="G209" s="217" t="str">
        <f>'Prep Partner Performance'!C217</f>
        <v>Female Sex Workers</v>
      </c>
      <c r="H209" s="217" t="str">
        <f>'Prep Partner Performance'!D217</f>
        <v>P01-208</v>
      </c>
      <c r="I209" s="225">
        <f>'Prep Partner Performance'!E217</f>
        <v>0</v>
      </c>
      <c r="J209" s="225">
        <f>'Prep Partner Performance'!F217</f>
        <v>0</v>
      </c>
      <c r="K209" s="225">
        <f>'Prep Partner Performance'!G217</f>
        <v>0</v>
      </c>
      <c r="L209" s="225">
        <f>'Prep Partner Performance'!H217</f>
        <v>0</v>
      </c>
      <c r="M209" s="225">
        <f>'Prep Partner Performance'!I217</f>
        <v>0</v>
      </c>
      <c r="N209" s="225">
        <f>'Prep Partner Performance'!J217</f>
        <v>0</v>
      </c>
      <c r="O209" s="225">
        <f>'Prep Partner Performance'!K217</f>
        <v>0</v>
      </c>
      <c r="P209" s="225">
        <f>'Prep Partner Performance'!L217</f>
        <v>0</v>
      </c>
      <c r="Q209" s="225">
        <f>'Prep Partner Performance'!M217</f>
        <v>0</v>
      </c>
      <c r="R209" s="225">
        <f>'Prep Partner Performance'!N217</f>
        <v>0</v>
      </c>
      <c r="S209" s="225">
        <f>'Prep Partner Performance'!O217</f>
        <v>0</v>
      </c>
      <c r="T209" s="225">
        <f>'Prep Partner Performance'!P217</f>
        <v>0</v>
      </c>
      <c r="U209" s="225">
        <f>'Prep Partner Performance'!Q217</f>
        <v>0</v>
      </c>
      <c r="V209" s="225">
        <f>'Prep Partner Performance'!R217</f>
        <v>0</v>
      </c>
      <c r="W209" s="225">
        <f>'Prep Partner Performance'!S217</f>
        <v>0</v>
      </c>
      <c r="X209" s="225">
        <f>'Prep Partner Performance'!T217</f>
        <v>0</v>
      </c>
      <c r="Y209" s="225">
        <f>'Prep Partner Performance'!U217</f>
        <v>0</v>
      </c>
      <c r="Z209" s="225">
        <f>'Prep Partner Performance'!V217</f>
        <v>0</v>
      </c>
      <c r="AA209" s="225">
        <f>'Prep Partner Performance'!W217</f>
        <v>0</v>
      </c>
      <c r="AB209" s="225">
        <f>'Prep Partner Performance'!X217</f>
        <v>0</v>
      </c>
      <c r="AC209" s="225">
        <f>'Prep Partner Performance'!Y217</f>
        <v>0</v>
      </c>
      <c r="AD209" s="225">
        <f>'Prep Partner Performance'!Z217</f>
        <v>0</v>
      </c>
      <c r="AE209" s="225">
        <f>'Prep Partner Performance'!AA217</f>
        <v>0</v>
      </c>
      <c r="AF209" s="225">
        <f>'Prep Partner Performance'!AB217</f>
        <v>0</v>
      </c>
      <c r="AG209" s="225">
        <f>'Prep Partner Performance'!AC217</f>
        <v>0</v>
      </c>
      <c r="AH209" s="225">
        <f>'Prep Partner Performance'!AD217</f>
        <v>0</v>
      </c>
      <c r="AI209" s="225">
        <f>'Prep Partner Performance'!AE217</f>
        <v>0</v>
      </c>
      <c r="AJ209" s="225">
        <f>'Prep Partner Performance'!AF217</f>
        <v>0</v>
      </c>
      <c r="AK209" s="225">
        <f>'Prep Partner Performance'!AG217</f>
        <v>0</v>
      </c>
      <c r="AL209" s="225">
        <f>'Prep Partner Performance'!AH217</f>
        <v>0</v>
      </c>
      <c r="AM209" s="218">
        <f t="shared" si="8"/>
        <v>0</v>
      </c>
      <c r="AN209" s="217" t="str">
        <f>'Prep Partner Performance'!B$3</f>
        <v>PrEP Partner Performance Tool version 2.0.0</v>
      </c>
      <c r="AO209" s="239">
        <f>'Prep Partner Performance'!AJ217</f>
        <v>0</v>
      </c>
    </row>
    <row r="210" spans="1:41" x14ac:dyDescent="0.45">
      <c r="A210" s="218" t="str">
        <f t="shared" si="7"/>
        <v>202205</v>
      </c>
      <c r="B210" s="219">
        <f>'Prep Partner Performance'!AE$2</f>
        <v>2022</v>
      </c>
      <c r="C210" s="220" t="str">
        <f>'Prep Partner Performance'!Z$2</f>
        <v>05</v>
      </c>
      <c r="D210" s="218">
        <f>'Prep Partner Performance'!G$2</f>
        <v>14943</v>
      </c>
      <c r="E210" s="217" t="str">
        <f>'Prep Partner Performance'!C$2</f>
        <v>Kisima Health Centre</v>
      </c>
      <c r="F210" s="239" t="str">
        <f>'Prep Partner Performance'!B$213</f>
        <v>HIV test is Positive</v>
      </c>
      <c r="G210" s="217" t="str">
        <f>'Prep Partner Performance'!C218</f>
        <v>People who Inject Drugs</v>
      </c>
      <c r="H210" s="217" t="str">
        <f>'Prep Partner Performance'!D218</f>
        <v>P01-209</v>
      </c>
      <c r="I210" s="225">
        <f>'Prep Partner Performance'!E218</f>
        <v>0</v>
      </c>
      <c r="J210" s="225">
        <f>'Prep Partner Performance'!F218</f>
        <v>0</v>
      </c>
      <c r="K210" s="225">
        <f>'Prep Partner Performance'!G218</f>
        <v>0</v>
      </c>
      <c r="L210" s="225">
        <f>'Prep Partner Performance'!H218</f>
        <v>0</v>
      </c>
      <c r="M210" s="225">
        <f>'Prep Partner Performance'!I218</f>
        <v>0</v>
      </c>
      <c r="N210" s="225">
        <f>'Prep Partner Performance'!J218</f>
        <v>0</v>
      </c>
      <c r="O210" s="225">
        <f>'Prep Partner Performance'!K218</f>
        <v>0</v>
      </c>
      <c r="P210" s="225">
        <f>'Prep Partner Performance'!L218</f>
        <v>0</v>
      </c>
      <c r="Q210" s="225">
        <f>'Prep Partner Performance'!M218</f>
        <v>0</v>
      </c>
      <c r="R210" s="225">
        <f>'Prep Partner Performance'!N218</f>
        <v>0</v>
      </c>
      <c r="S210" s="225">
        <f>'Prep Partner Performance'!O218</f>
        <v>0</v>
      </c>
      <c r="T210" s="225">
        <f>'Prep Partner Performance'!P218</f>
        <v>0</v>
      </c>
      <c r="U210" s="225">
        <f>'Prep Partner Performance'!Q218</f>
        <v>0</v>
      </c>
      <c r="V210" s="225">
        <f>'Prep Partner Performance'!R218</f>
        <v>0</v>
      </c>
      <c r="W210" s="225">
        <f>'Prep Partner Performance'!S218</f>
        <v>0</v>
      </c>
      <c r="X210" s="225">
        <f>'Prep Partner Performance'!T218</f>
        <v>0</v>
      </c>
      <c r="Y210" s="225">
        <f>'Prep Partner Performance'!U218</f>
        <v>0</v>
      </c>
      <c r="Z210" s="225">
        <f>'Prep Partner Performance'!V218</f>
        <v>0</v>
      </c>
      <c r="AA210" s="225">
        <f>'Prep Partner Performance'!W218</f>
        <v>0</v>
      </c>
      <c r="AB210" s="225">
        <f>'Prep Partner Performance'!X218</f>
        <v>0</v>
      </c>
      <c r="AC210" s="225">
        <f>'Prep Partner Performance'!Y218</f>
        <v>0</v>
      </c>
      <c r="AD210" s="225">
        <f>'Prep Partner Performance'!Z218</f>
        <v>0</v>
      </c>
      <c r="AE210" s="225">
        <f>'Prep Partner Performance'!AA218</f>
        <v>0</v>
      </c>
      <c r="AF210" s="225">
        <f>'Prep Partner Performance'!AB218</f>
        <v>0</v>
      </c>
      <c r="AG210" s="225">
        <f>'Prep Partner Performance'!AC218</f>
        <v>0</v>
      </c>
      <c r="AH210" s="225">
        <f>'Prep Partner Performance'!AD218</f>
        <v>0</v>
      </c>
      <c r="AI210" s="225">
        <f>'Prep Partner Performance'!AE218</f>
        <v>0</v>
      </c>
      <c r="AJ210" s="225">
        <f>'Prep Partner Performance'!AF218</f>
        <v>0</v>
      </c>
      <c r="AK210" s="225">
        <f>'Prep Partner Performance'!AG218</f>
        <v>0</v>
      </c>
      <c r="AL210" s="225">
        <f>'Prep Partner Performance'!AH218</f>
        <v>0</v>
      </c>
      <c r="AM210" s="218">
        <f t="shared" si="8"/>
        <v>0</v>
      </c>
      <c r="AN210" s="217" t="str">
        <f>'Prep Partner Performance'!B$3</f>
        <v>PrEP Partner Performance Tool version 2.0.0</v>
      </c>
      <c r="AO210" s="239">
        <f>'Prep Partner Performance'!AJ218</f>
        <v>0</v>
      </c>
    </row>
    <row r="211" spans="1:41" x14ac:dyDescent="0.45">
      <c r="A211" s="218" t="str">
        <f t="shared" si="7"/>
        <v>202205</v>
      </c>
      <c r="B211" s="219">
        <f>'Prep Partner Performance'!AE$2</f>
        <v>2022</v>
      </c>
      <c r="C211" s="220" t="str">
        <f>'Prep Partner Performance'!Z$2</f>
        <v>05</v>
      </c>
      <c r="D211" s="218">
        <f>'Prep Partner Performance'!G$2</f>
        <v>14943</v>
      </c>
      <c r="E211" s="217" t="str">
        <f>'Prep Partner Performance'!C$2</f>
        <v>Kisima Health Centre</v>
      </c>
      <c r="F211" s="239" t="str">
        <f>'Prep Partner Performance'!B$213</f>
        <v>HIV test is Positive</v>
      </c>
      <c r="G211" s="217" t="str">
        <f>'Prep Partner Performance'!C219</f>
        <v>Other Women</v>
      </c>
      <c r="H211" s="217" t="str">
        <f>'Prep Partner Performance'!D219</f>
        <v>P01-210</v>
      </c>
      <c r="I211" s="225">
        <f>'Prep Partner Performance'!E219</f>
        <v>0</v>
      </c>
      <c r="J211" s="225">
        <f>'Prep Partner Performance'!F219</f>
        <v>0</v>
      </c>
      <c r="K211" s="225">
        <f>'Prep Partner Performance'!G219</f>
        <v>0</v>
      </c>
      <c r="L211" s="225">
        <f>'Prep Partner Performance'!H219</f>
        <v>0</v>
      </c>
      <c r="M211" s="225">
        <f>'Prep Partner Performance'!I219</f>
        <v>0</v>
      </c>
      <c r="N211" s="225">
        <f>'Prep Partner Performance'!J219</f>
        <v>0</v>
      </c>
      <c r="O211" s="225">
        <f>'Prep Partner Performance'!K219</f>
        <v>0</v>
      </c>
      <c r="P211" s="225">
        <f>'Prep Partner Performance'!L219</f>
        <v>0</v>
      </c>
      <c r="Q211" s="225">
        <f>'Prep Partner Performance'!M219</f>
        <v>0</v>
      </c>
      <c r="R211" s="225">
        <f>'Prep Partner Performance'!N219</f>
        <v>0</v>
      </c>
      <c r="S211" s="225">
        <f>'Prep Partner Performance'!O219</f>
        <v>0</v>
      </c>
      <c r="T211" s="225">
        <f>'Prep Partner Performance'!P219</f>
        <v>0</v>
      </c>
      <c r="U211" s="225">
        <f>'Prep Partner Performance'!Q219</f>
        <v>0</v>
      </c>
      <c r="V211" s="225">
        <f>'Prep Partner Performance'!R219</f>
        <v>0</v>
      </c>
      <c r="W211" s="225">
        <f>'Prep Partner Performance'!S219</f>
        <v>0</v>
      </c>
      <c r="X211" s="225">
        <f>'Prep Partner Performance'!T219</f>
        <v>0</v>
      </c>
      <c r="Y211" s="225">
        <f>'Prep Partner Performance'!U219</f>
        <v>0</v>
      </c>
      <c r="Z211" s="225">
        <f>'Prep Partner Performance'!V219</f>
        <v>0</v>
      </c>
      <c r="AA211" s="225">
        <f>'Prep Partner Performance'!W219</f>
        <v>0</v>
      </c>
      <c r="AB211" s="225">
        <f>'Prep Partner Performance'!X219</f>
        <v>0</v>
      </c>
      <c r="AC211" s="225">
        <f>'Prep Partner Performance'!Y219</f>
        <v>0</v>
      </c>
      <c r="AD211" s="225">
        <f>'Prep Partner Performance'!Z219</f>
        <v>0</v>
      </c>
      <c r="AE211" s="225">
        <f>'Prep Partner Performance'!AA219</f>
        <v>0</v>
      </c>
      <c r="AF211" s="225">
        <f>'Prep Partner Performance'!AB219</f>
        <v>0</v>
      </c>
      <c r="AG211" s="225">
        <f>'Prep Partner Performance'!AC219</f>
        <v>0</v>
      </c>
      <c r="AH211" s="225">
        <f>'Prep Partner Performance'!AD219</f>
        <v>0</v>
      </c>
      <c r="AI211" s="225">
        <f>'Prep Partner Performance'!AE219</f>
        <v>0</v>
      </c>
      <c r="AJ211" s="225">
        <f>'Prep Partner Performance'!AF219</f>
        <v>0</v>
      </c>
      <c r="AK211" s="225">
        <f>'Prep Partner Performance'!AG219</f>
        <v>0</v>
      </c>
      <c r="AL211" s="225">
        <f>'Prep Partner Performance'!AH219</f>
        <v>0</v>
      </c>
      <c r="AM211" s="218">
        <f t="shared" si="8"/>
        <v>0</v>
      </c>
      <c r="AN211" s="217" t="str">
        <f>'Prep Partner Performance'!B$3</f>
        <v>PrEP Partner Performance Tool version 2.0.0</v>
      </c>
      <c r="AO211" s="239">
        <f>'Prep Partner Performance'!AJ219</f>
        <v>0</v>
      </c>
    </row>
    <row r="212" spans="1:41" x14ac:dyDescent="0.45">
      <c r="A212" s="218" t="str">
        <f t="shared" si="7"/>
        <v>202205</v>
      </c>
      <c r="B212" s="219">
        <f>'Prep Partner Performance'!AE$2</f>
        <v>2022</v>
      </c>
      <c r="C212" s="220" t="str">
        <f>'Prep Partner Performance'!Z$2</f>
        <v>05</v>
      </c>
      <c r="D212" s="218">
        <f>'Prep Partner Performance'!G$2</f>
        <v>14943</v>
      </c>
      <c r="E212" s="217" t="str">
        <f>'Prep Partner Performance'!C$2</f>
        <v>Kisima Health Centre</v>
      </c>
      <c r="F212" s="239" t="str">
        <f>'Prep Partner Performance'!B$213</f>
        <v>HIV test is Positive</v>
      </c>
      <c r="G212" s="217" t="str">
        <f>'Prep Partner Performance'!C220</f>
        <v>Serodiscordant Couple</v>
      </c>
      <c r="H212" s="217" t="str">
        <f>'Prep Partner Performance'!D220</f>
        <v>P01-211</v>
      </c>
      <c r="I212" s="225">
        <f>'Prep Partner Performance'!E220</f>
        <v>0</v>
      </c>
      <c r="J212" s="225">
        <f>'Prep Partner Performance'!F220</f>
        <v>0</v>
      </c>
      <c r="K212" s="225">
        <f>'Prep Partner Performance'!G220</f>
        <v>0</v>
      </c>
      <c r="L212" s="225">
        <f>'Prep Partner Performance'!H220</f>
        <v>0</v>
      </c>
      <c r="M212" s="225">
        <f>'Prep Partner Performance'!I220</f>
        <v>0</v>
      </c>
      <c r="N212" s="225">
        <f>'Prep Partner Performance'!J220</f>
        <v>0</v>
      </c>
      <c r="O212" s="225">
        <f>'Prep Partner Performance'!K220</f>
        <v>0</v>
      </c>
      <c r="P212" s="225">
        <f>'Prep Partner Performance'!L220</f>
        <v>0</v>
      </c>
      <c r="Q212" s="225">
        <f>'Prep Partner Performance'!M220</f>
        <v>0</v>
      </c>
      <c r="R212" s="225">
        <f>'Prep Partner Performance'!N220</f>
        <v>0</v>
      </c>
      <c r="S212" s="225">
        <f>'Prep Partner Performance'!O220</f>
        <v>0</v>
      </c>
      <c r="T212" s="225">
        <f>'Prep Partner Performance'!P220</f>
        <v>0</v>
      </c>
      <c r="U212" s="225">
        <f>'Prep Partner Performance'!Q220</f>
        <v>0</v>
      </c>
      <c r="V212" s="225">
        <f>'Prep Partner Performance'!R220</f>
        <v>0</v>
      </c>
      <c r="W212" s="225">
        <f>'Prep Partner Performance'!S220</f>
        <v>0</v>
      </c>
      <c r="X212" s="225">
        <f>'Prep Partner Performance'!T220</f>
        <v>0</v>
      </c>
      <c r="Y212" s="225">
        <f>'Prep Partner Performance'!U220</f>
        <v>0</v>
      </c>
      <c r="Z212" s="225">
        <f>'Prep Partner Performance'!V220</f>
        <v>0</v>
      </c>
      <c r="AA212" s="225">
        <f>'Prep Partner Performance'!W220</f>
        <v>0</v>
      </c>
      <c r="AB212" s="225">
        <f>'Prep Partner Performance'!X220</f>
        <v>0</v>
      </c>
      <c r="AC212" s="225">
        <f>'Prep Partner Performance'!Y220</f>
        <v>0</v>
      </c>
      <c r="AD212" s="225">
        <f>'Prep Partner Performance'!Z220</f>
        <v>0</v>
      </c>
      <c r="AE212" s="225">
        <f>'Prep Partner Performance'!AA220</f>
        <v>0</v>
      </c>
      <c r="AF212" s="225">
        <f>'Prep Partner Performance'!AB220</f>
        <v>0</v>
      </c>
      <c r="AG212" s="225">
        <f>'Prep Partner Performance'!AC220</f>
        <v>0</v>
      </c>
      <c r="AH212" s="225">
        <f>'Prep Partner Performance'!AD220</f>
        <v>0</v>
      </c>
      <c r="AI212" s="225">
        <f>'Prep Partner Performance'!AE220</f>
        <v>0</v>
      </c>
      <c r="AJ212" s="225">
        <f>'Prep Partner Performance'!AF220</f>
        <v>0</v>
      </c>
      <c r="AK212" s="225">
        <f>'Prep Partner Performance'!AG220</f>
        <v>0</v>
      </c>
      <c r="AL212" s="225">
        <f>'Prep Partner Performance'!AH220</f>
        <v>0</v>
      </c>
      <c r="AM212" s="218">
        <f t="shared" si="8"/>
        <v>0</v>
      </c>
      <c r="AN212" s="217" t="str">
        <f>'Prep Partner Performance'!B$3</f>
        <v>PrEP Partner Performance Tool version 2.0.0</v>
      </c>
      <c r="AO212" s="239">
        <f>'Prep Partner Performance'!AJ220</f>
        <v>0</v>
      </c>
    </row>
    <row r="213" spans="1:41" x14ac:dyDescent="0.45">
      <c r="A213" s="218" t="str">
        <f t="shared" si="7"/>
        <v>202205</v>
      </c>
      <c r="B213" s="219">
        <f>'Prep Partner Performance'!AE$2</f>
        <v>2022</v>
      </c>
      <c r="C213" s="220" t="str">
        <f>'Prep Partner Performance'!Z$2</f>
        <v>05</v>
      </c>
      <c r="D213" s="218">
        <f>'Prep Partner Performance'!G$2</f>
        <v>14943</v>
      </c>
      <c r="E213" s="217" t="str">
        <f>'Prep Partner Performance'!C$2</f>
        <v>Kisima Health Centre</v>
      </c>
      <c r="F213" s="239" t="str">
        <f>'Prep Partner Performance'!B$213</f>
        <v>HIV test is Positive</v>
      </c>
      <c r="G213" s="217" t="str">
        <f>'Prep Partner Performance'!C221</f>
        <v>Pregnant and Breast Feeding Women</v>
      </c>
      <c r="H213" s="217" t="str">
        <f>'Prep Partner Performance'!D221</f>
        <v>P01-212</v>
      </c>
      <c r="I213" s="225">
        <f>'Prep Partner Performance'!E221</f>
        <v>0</v>
      </c>
      <c r="J213" s="225">
        <f>'Prep Partner Performance'!F221</f>
        <v>0</v>
      </c>
      <c r="K213" s="225">
        <f>'Prep Partner Performance'!G221</f>
        <v>0</v>
      </c>
      <c r="L213" s="225">
        <f>'Prep Partner Performance'!H221</f>
        <v>0</v>
      </c>
      <c r="M213" s="225">
        <f>'Prep Partner Performance'!I221</f>
        <v>0</v>
      </c>
      <c r="N213" s="225">
        <f>'Prep Partner Performance'!J221</f>
        <v>0</v>
      </c>
      <c r="O213" s="225">
        <f>'Prep Partner Performance'!K221</f>
        <v>0</v>
      </c>
      <c r="P213" s="225">
        <f>'Prep Partner Performance'!L221</f>
        <v>0</v>
      </c>
      <c r="Q213" s="225">
        <f>'Prep Partner Performance'!M221</f>
        <v>0</v>
      </c>
      <c r="R213" s="225">
        <f>'Prep Partner Performance'!N221</f>
        <v>0</v>
      </c>
      <c r="S213" s="225">
        <f>'Prep Partner Performance'!O221</f>
        <v>0</v>
      </c>
      <c r="T213" s="225">
        <f>'Prep Partner Performance'!P221</f>
        <v>0</v>
      </c>
      <c r="U213" s="225">
        <f>'Prep Partner Performance'!Q221</f>
        <v>0</v>
      </c>
      <c r="V213" s="225">
        <f>'Prep Partner Performance'!R221</f>
        <v>0</v>
      </c>
      <c r="W213" s="225">
        <f>'Prep Partner Performance'!S221</f>
        <v>0</v>
      </c>
      <c r="X213" s="225">
        <f>'Prep Partner Performance'!T221</f>
        <v>0</v>
      </c>
      <c r="Y213" s="225">
        <f>'Prep Partner Performance'!U221</f>
        <v>0</v>
      </c>
      <c r="Z213" s="225">
        <f>'Prep Partner Performance'!V221</f>
        <v>0</v>
      </c>
      <c r="AA213" s="225">
        <f>'Prep Partner Performance'!W221</f>
        <v>0</v>
      </c>
      <c r="AB213" s="225">
        <f>'Prep Partner Performance'!X221</f>
        <v>0</v>
      </c>
      <c r="AC213" s="225">
        <f>'Prep Partner Performance'!Y221</f>
        <v>0</v>
      </c>
      <c r="AD213" s="225">
        <f>'Prep Partner Performance'!Z221</f>
        <v>0</v>
      </c>
      <c r="AE213" s="225">
        <f>'Prep Partner Performance'!AA221</f>
        <v>0</v>
      </c>
      <c r="AF213" s="225">
        <f>'Prep Partner Performance'!AB221</f>
        <v>0</v>
      </c>
      <c r="AG213" s="225">
        <f>'Prep Partner Performance'!AC221</f>
        <v>0</v>
      </c>
      <c r="AH213" s="225">
        <f>'Prep Partner Performance'!AD221</f>
        <v>0</v>
      </c>
      <c r="AI213" s="225">
        <f>'Prep Partner Performance'!AE221</f>
        <v>0</v>
      </c>
      <c r="AJ213" s="225">
        <f>'Prep Partner Performance'!AF221</f>
        <v>0</v>
      </c>
      <c r="AK213" s="225">
        <f>'Prep Partner Performance'!AG221</f>
        <v>0</v>
      </c>
      <c r="AL213" s="225">
        <f>'Prep Partner Performance'!AH221</f>
        <v>0</v>
      </c>
      <c r="AM213" s="218">
        <f t="shared" si="8"/>
        <v>0</v>
      </c>
      <c r="AN213" s="217" t="str">
        <f>'Prep Partner Performance'!B$3</f>
        <v>PrEP Partner Performance Tool version 2.0.0</v>
      </c>
      <c r="AO213" s="239">
        <f>'Prep Partner Performance'!AJ221</f>
        <v>0</v>
      </c>
    </row>
    <row r="214" spans="1:41" x14ac:dyDescent="0.45">
      <c r="A214" s="218" t="str">
        <f t="shared" si="7"/>
        <v>202205</v>
      </c>
      <c r="B214" s="219">
        <f>'Prep Partner Performance'!AE$2</f>
        <v>2022</v>
      </c>
      <c r="C214" s="220" t="str">
        <f>'Prep Partner Performance'!Z$2</f>
        <v>05</v>
      </c>
      <c r="D214" s="218">
        <f>'Prep Partner Performance'!G$2</f>
        <v>14943</v>
      </c>
      <c r="E214" s="217" t="str">
        <f>'Prep Partner Performance'!C$2</f>
        <v>Kisima Health Centre</v>
      </c>
      <c r="F214" s="239" t="str">
        <f>'Prep Partner Performance'!B222</f>
        <v>Low risk of HIV</v>
      </c>
      <c r="G214" s="217" t="str">
        <f>'Prep Partner Performance'!C222</f>
        <v>Transgender</v>
      </c>
      <c r="H214" s="217" t="str">
        <f>'Prep Partner Performance'!D222</f>
        <v>P01-213</v>
      </c>
      <c r="I214" s="225">
        <f>'Prep Partner Performance'!E222</f>
        <v>0</v>
      </c>
      <c r="J214" s="225">
        <f>'Prep Partner Performance'!F222</f>
        <v>0</v>
      </c>
      <c r="K214" s="225">
        <f>'Prep Partner Performance'!G222</f>
        <v>0</v>
      </c>
      <c r="L214" s="225">
        <f>'Prep Partner Performance'!H222</f>
        <v>0</v>
      </c>
      <c r="M214" s="225">
        <f>'Prep Partner Performance'!I222</f>
        <v>0</v>
      </c>
      <c r="N214" s="225">
        <f>'Prep Partner Performance'!J222</f>
        <v>0</v>
      </c>
      <c r="O214" s="225">
        <f>'Prep Partner Performance'!K222</f>
        <v>0</v>
      </c>
      <c r="P214" s="225">
        <f>'Prep Partner Performance'!L222</f>
        <v>0</v>
      </c>
      <c r="Q214" s="225">
        <f>'Prep Partner Performance'!M222</f>
        <v>0</v>
      </c>
      <c r="R214" s="225">
        <f>'Prep Partner Performance'!N222</f>
        <v>0</v>
      </c>
      <c r="S214" s="225">
        <f>'Prep Partner Performance'!O222</f>
        <v>0</v>
      </c>
      <c r="T214" s="225">
        <f>'Prep Partner Performance'!P222</f>
        <v>0</v>
      </c>
      <c r="U214" s="225">
        <f>'Prep Partner Performance'!Q222</f>
        <v>0</v>
      </c>
      <c r="V214" s="225">
        <f>'Prep Partner Performance'!R222</f>
        <v>0</v>
      </c>
      <c r="W214" s="225">
        <f>'Prep Partner Performance'!S222</f>
        <v>0</v>
      </c>
      <c r="X214" s="225">
        <f>'Prep Partner Performance'!T222</f>
        <v>0</v>
      </c>
      <c r="Y214" s="225">
        <f>'Prep Partner Performance'!U222</f>
        <v>0</v>
      </c>
      <c r="Z214" s="225">
        <f>'Prep Partner Performance'!V222</f>
        <v>0</v>
      </c>
      <c r="AA214" s="225">
        <f>'Prep Partner Performance'!W222</f>
        <v>0</v>
      </c>
      <c r="AB214" s="225">
        <f>'Prep Partner Performance'!X222</f>
        <v>0</v>
      </c>
      <c r="AC214" s="225">
        <f>'Prep Partner Performance'!Y222</f>
        <v>0</v>
      </c>
      <c r="AD214" s="225">
        <f>'Prep Partner Performance'!Z222</f>
        <v>0</v>
      </c>
      <c r="AE214" s="225">
        <f>'Prep Partner Performance'!AA222</f>
        <v>0</v>
      </c>
      <c r="AF214" s="225">
        <f>'Prep Partner Performance'!AB222</f>
        <v>0</v>
      </c>
      <c r="AG214" s="225">
        <f>'Prep Partner Performance'!AC222</f>
        <v>0</v>
      </c>
      <c r="AH214" s="225">
        <f>'Prep Partner Performance'!AD222</f>
        <v>0</v>
      </c>
      <c r="AI214" s="225">
        <f>'Prep Partner Performance'!AE222</f>
        <v>0</v>
      </c>
      <c r="AJ214" s="225">
        <f>'Prep Partner Performance'!AF222</f>
        <v>0</v>
      </c>
      <c r="AK214" s="225">
        <f>'Prep Partner Performance'!AG222</f>
        <v>0</v>
      </c>
      <c r="AL214" s="225">
        <f>'Prep Partner Performance'!AH222</f>
        <v>0</v>
      </c>
      <c r="AM214" s="218">
        <f t="shared" si="8"/>
        <v>0</v>
      </c>
      <c r="AN214" s="217" t="str">
        <f>'Prep Partner Performance'!B$3</f>
        <v>PrEP Partner Performance Tool version 2.0.0</v>
      </c>
      <c r="AO214" s="239">
        <f>'Prep Partner Performance'!AJ222</f>
        <v>0</v>
      </c>
    </row>
    <row r="215" spans="1:41" x14ac:dyDescent="0.45">
      <c r="A215" s="218" t="str">
        <f t="shared" si="7"/>
        <v>202205</v>
      </c>
      <c r="B215" s="219">
        <f>'Prep Partner Performance'!AE$2</f>
        <v>2022</v>
      </c>
      <c r="C215" s="220" t="str">
        <f>'Prep Partner Performance'!Z$2</f>
        <v>05</v>
      </c>
      <c r="D215" s="218">
        <f>'Prep Partner Performance'!G$2</f>
        <v>14943</v>
      </c>
      <c r="E215" s="217" t="str">
        <f>'Prep Partner Performance'!C$2</f>
        <v>Kisima Health Centre</v>
      </c>
      <c r="F215" s="239" t="str">
        <f>'Prep Partner Performance'!B$222</f>
        <v>Low risk of HIV</v>
      </c>
      <c r="G215" s="217" t="str">
        <f>'Prep Partner Performance'!C223</f>
        <v>Adolescent Girls and Young Women</v>
      </c>
      <c r="H215" s="217" t="str">
        <f>'Prep Partner Performance'!D223</f>
        <v>P01-214</v>
      </c>
      <c r="I215" s="225">
        <f>'Prep Partner Performance'!E223</f>
        <v>0</v>
      </c>
      <c r="J215" s="225">
        <f>'Prep Partner Performance'!F223</f>
        <v>0</v>
      </c>
      <c r="K215" s="225">
        <f>'Prep Partner Performance'!G223</f>
        <v>0</v>
      </c>
      <c r="L215" s="225">
        <f>'Prep Partner Performance'!H223</f>
        <v>0</v>
      </c>
      <c r="M215" s="225">
        <f>'Prep Partner Performance'!I223</f>
        <v>0</v>
      </c>
      <c r="N215" s="225">
        <f>'Prep Partner Performance'!J223</f>
        <v>0</v>
      </c>
      <c r="O215" s="225">
        <f>'Prep Partner Performance'!K223</f>
        <v>0</v>
      </c>
      <c r="P215" s="225">
        <f>'Prep Partner Performance'!L223</f>
        <v>0</v>
      </c>
      <c r="Q215" s="225">
        <f>'Prep Partner Performance'!M223</f>
        <v>0</v>
      </c>
      <c r="R215" s="225">
        <f>'Prep Partner Performance'!N223</f>
        <v>0</v>
      </c>
      <c r="S215" s="225">
        <f>'Prep Partner Performance'!O223</f>
        <v>0</v>
      </c>
      <c r="T215" s="225">
        <f>'Prep Partner Performance'!P223</f>
        <v>0</v>
      </c>
      <c r="U215" s="225">
        <f>'Prep Partner Performance'!Q223</f>
        <v>0</v>
      </c>
      <c r="V215" s="225">
        <f>'Prep Partner Performance'!R223</f>
        <v>0</v>
      </c>
      <c r="W215" s="225">
        <f>'Prep Partner Performance'!S223</f>
        <v>0</v>
      </c>
      <c r="X215" s="225">
        <f>'Prep Partner Performance'!T223</f>
        <v>0</v>
      </c>
      <c r="Y215" s="225">
        <f>'Prep Partner Performance'!U223</f>
        <v>0</v>
      </c>
      <c r="Z215" s="225">
        <f>'Prep Partner Performance'!V223</f>
        <v>0</v>
      </c>
      <c r="AA215" s="225">
        <f>'Prep Partner Performance'!W223</f>
        <v>0</v>
      </c>
      <c r="AB215" s="225">
        <f>'Prep Partner Performance'!X223</f>
        <v>0</v>
      </c>
      <c r="AC215" s="225">
        <f>'Prep Partner Performance'!Y223</f>
        <v>0</v>
      </c>
      <c r="AD215" s="225">
        <f>'Prep Partner Performance'!Z223</f>
        <v>0</v>
      </c>
      <c r="AE215" s="225">
        <f>'Prep Partner Performance'!AA223</f>
        <v>0</v>
      </c>
      <c r="AF215" s="225">
        <f>'Prep Partner Performance'!AB223</f>
        <v>0</v>
      </c>
      <c r="AG215" s="225">
        <f>'Prep Partner Performance'!AC223</f>
        <v>0</v>
      </c>
      <c r="AH215" s="225">
        <f>'Prep Partner Performance'!AD223</f>
        <v>0</v>
      </c>
      <c r="AI215" s="225">
        <f>'Prep Partner Performance'!AE223</f>
        <v>0</v>
      </c>
      <c r="AJ215" s="225">
        <f>'Prep Partner Performance'!AF223</f>
        <v>0</v>
      </c>
      <c r="AK215" s="225">
        <f>'Prep Partner Performance'!AG223</f>
        <v>0</v>
      </c>
      <c r="AL215" s="225">
        <f>'Prep Partner Performance'!AH223</f>
        <v>0</v>
      </c>
      <c r="AM215" s="218">
        <f t="shared" si="8"/>
        <v>0</v>
      </c>
      <c r="AN215" s="217" t="str">
        <f>'Prep Partner Performance'!B$3</f>
        <v>PrEP Partner Performance Tool version 2.0.0</v>
      </c>
      <c r="AO215" s="239">
        <f>'Prep Partner Performance'!AJ223</f>
        <v>0</v>
      </c>
    </row>
    <row r="216" spans="1:41" x14ac:dyDescent="0.45">
      <c r="A216" s="218" t="str">
        <f t="shared" si="7"/>
        <v>202205</v>
      </c>
      <c r="B216" s="219">
        <f>'Prep Partner Performance'!AE$2</f>
        <v>2022</v>
      </c>
      <c r="C216" s="220" t="str">
        <f>'Prep Partner Performance'!Z$2</f>
        <v>05</v>
      </c>
      <c r="D216" s="218">
        <f>'Prep Partner Performance'!G$2</f>
        <v>14943</v>
      </c>
      <c r="E216" s="217" t="str">
        <f>'Prep Partner Performance'!C$2</f>
        <v>Kisima Health Centre</v>
      </c>
      <c r="F216" s="239" t="str">
        <f>'Prep Partner Performance'!B$222</f>
        <v>Low risk of HIV</v>
      </c>
      <c r="G216" s="217" t="str">
        <f>'Prep Partner Performance'!C224</f>
        <v>Men who have Sex With Men</v>
      </c>
      <c r="H216" s="217" t="str">
        <f>'Prep Partner Performance'!D224</f>
        <v>P01-215</v>
      </c>
      <c r="I216" s="225">
        <f>'Prep Partner Performance'!E224</f>
        <v>0</v>
      </c>
      <c r="J216" s="225">
        <f>'Prep Partner Performance'!F224</f>
        <v>0</v>
      </c>
      <c r="K216" s="225">
        <f>'Prep Partner Performance'!G224</f>
        <v>0</v>
      </c>
      <c r="L216" s="225">
        <f>'Prep Partner Performance'!H224</f>
        <v>0</v>
      </c>
      <c r="M216" s="225">
        <f>'Prep Partner Performance'!I224</f>
        <v>0</v>
      </c>
      <c r="N216" s="225">
        <f>'Prep Partner Performance'!J224</f>
        <v>0</v>
      </c>
      <c r="O216" s="225">
        <f>'Prep Partner Performance'!K224</f>
        <v>0</v>
      </c>
      <c r="P216" s="225">
        <f>'Prep Partner Performance'!L224</f>
        <v>0</v>
      </c>
      <c r="Q216" s="225">
        <f>'Prep Partner Performance'!M224</f>
        <v>0</v>
      </c>
      <c r="R216" s="225">
        <f>'Prep Partner Performance'!N224</f>
        <v>0</v>
      </c>
      <c r="S216" s="225">
        <f>'Prep Partner Performance'!O224</f>
        <v>0</v>
      </c>
      <c r="T216" s="225">
        <f>'Prep Partner Performance'!P224</f>
        <v>0</v>
      </c>
      <c r="U216" s="225">
        <f>'Prep Partner Performance'!Q224</f>
        <v>0</v>
      </c>
      <c r="V216" s="225">
        <f>'Prep Partner Performance'!R224</f>
        <v>0</v>
      </c>
      <c r="W216" s="225">
        <f>'Prep Partner Performance'!S224</f>
        <v>0</v>
      </c>
      <c r="X216" s="225">
        <f>'Prep Partner Performance'!T224</f>
        <v>0</v>
      </c>
      <c r="Y216" s="225">
        <f>'Prep Partner Performance'!U224</f>
        <v>0</v>
      </c>
      <c r="Z216" s="225">
        <f>'Prep Partner Performance'!V224</f>
        <v>0</v>
      </c>
      <c r="AA216" s="225">
        <f>'Prep Partner Performance'!W224</f>
        <v>0</v>
      </c>
      <c r="AB216" s="225">
        <f>'Prep Partner Performance'!X224</f>
        <v>0</v>
      </c>
      <c r="AC216" s="225">
        <f>'Prep Partner Performance'!Y224</f>
        <v>0</v>
      </c>
      <c r="AD216" s="225">
        <f>'Prep Partner Performance'!Z224</f>
        <v>0</v>
      </c>
      <c r="AE216" s="225">
        <f>'Prep Partner Performance'!AA224</f>
        <v>0</v>
      </c>
      <c r="AF216" s="225">
        <f>'Prep Partner Performance'!AB224</f>
        <v>0</v>
      </c>
      <c r="AG216" s="225">
        <f>'Prep Partner Performance'!AC224</f>
        <v>0</v>
      </c>
      <c r="AH216" s="225">
        <f>'Prep Partner Performance'!AD224</f>
        <v>0</v>
      </c>
      <c r="AI216" s="225">
        <f>'Prep Partner Performance'!AE224</f>
        <v>0</v>
      </c>
      <c r="AJ216" s="225">
        <f>'Prep Partner Performance'!AF224</f>
        <v>0</v>
      </c>
      <c r="AK216" s="225">
        <f>'Prep Partner Performance'!AG224</f>
        <v>0</v>
      </c>
      <c r="AL216" s="225">
        <f>'Prep Partner Performance'!AH224</f>
        <v>0</v>
      </c>
      <c r="AM216" s="218">
        <f t="shared" si="8"/>
        <v>0</v>
      </c>
      <c r="AN216" s="217" t="str">
        <f>'Prep Partner Performance'!B$3</f>
        <v>PrEP Partner Performance Tool version 2.0.0</v>
      </c>
      <c r="AO216" s="239">
        <f>'Prep Partner Performance'!AJ224</f>
        <v>0</v>
      </c>
    </row>
    <row r="217" spans="1:41" x14ac:dyDescent="0.45">
      <c r="A217" s="218" t="str">
        <f t="shared" si="7"/>
        <v>202205</v>
      </c>
      <c r="B217" s="219">
        <f>'Prep Partner Performance'!AE$2</f>
        <v>2022</v>
      </c>
      <c r="C217" s="220" t="str">
        <f>'Prep Partner Performance'!Z$2</f>
        <v>05</v>
      </c>
      <c r="D217" s="218">
        <f>'Prep Partner Performance'!G$2</f>
        <v>14943</v>
      </c>
      <c r="E217" s="217" t="str">
        <f>'Prep Partner Performance'!C$2</f>
        <v>Kisima Health Centre</v>
      </c>
      <c r="F217" s="239" t="str">
        <f>'Prep Partner Performance'!B$222</f>
        <v>Low risk of HIV</v>
      </c>
      <c r="G217" s="217" t="str">
        <f>'Prep Partner Performance'!C225</f>
        <v>Men at high risk</v>
      </c>
      <c r="H217" s="217" t="str">
        <f>'Prep Partner Performance'!D225</f>
        <v>P01-216</v>
      </c>
      <c r="I217" s="225">
        <f>'Prep Partner Performance'!E225</f>
        <v>0</v>
      </c>
      <c r="J217" s="225">
        <f>'Prep Partner Performance'!F225</f>
        <v>0</v>
      </c>
      <c r="K217" s="225">
        <f>'Prep Partner Performance'!G225</f>
        <v>0</v>
      </c>
      <c r="L217" s="225">
        <f>'Prep Partner Performance'!H225</f>
        <v>0</v>
      </c>
      <c r="M217" s="225">
        <f>'Prep Partner Performance'!I225</f>
        <v>0</v>
      </c>
      <c r="N217" s="225">
        <f>'Prep Partner Performance'!J225</f>
        <v>0</v>
      </c>
      <c r="O217" s="225">
        <f>'Prep Partner Performance'!K225</f>
        <v>0</v>
      </c>
      <c r="P217" s="225">
        <f>'Prep Partner Performance'!L225</f>
        <v>0</v>
      </c>
      <c r="Q217" s="225">
        <f>'Prep Partner Performance'!M225</f>
        <v>0</v>
      </c>
      <c r="R217" s="225">
        <f>'Prep Partner Performance'!N225</f>
        <v>0</v>
      </c>
      <c r="S217" s="225">
        <f>'Prep Partner Performance'!O225</f>
        <v>0</v>
      </c>
      <c r="T217" s="225">
        <f>'Prep Partner Performance'!P225</f>
        <v>0</v>
      </c>
      <c r="U217" s="225">
        <f>'Prep Partner Performance'!Q225</f>
        <v>0</v>
      </c>
      <c r="V217" s="225">
        <f>'Prep Partner Performance'!R225</f>
        <v>0</v>
      </c>
      <c r="W217" s="225">
        <f>'Prep Partner Performance'!S225</f>
        <v>0</v>
      </c>
      <c r="X217" s="225">
        <f>'Prep Partner Performance'!T225</f>
        <v>0</v>
      </c>
      <c r="Y217" s="225">
        <f>'Prep Partner Performance'!U225</f>
        <v>0</v>
      </c>
      <c r="Z217" s="225">
        <f>'Prep Partner Performance'!V225</f>
        <v>0</v>
      </c>
      <c r="AA217" s="225">
        <f>'Prep Partner Performance'!W225</f>
        <v>0</v>
      </c>
      <c r="AB217" s="225">
        <f>'Prep Partner Performance'!X225</f>
        <v>0</v>
      </c>
      <c r="AC217" s="225">
        <f>'Prep Partner Performance'!Y225</f>
        <v>0</v>
      </c>
      <c r="AD217" s="225">
        <f>'Prep Partner Performance'!Z225</f>
        <v>0</v>
      </c>
      <c r="AE217" s="225">
        <f>'Prep Partner Performance'!AA225</f>
        <v>0</v>
      </c>
      <c r="AF217" s="225">
        <f>'Prep Partner Performance'!AB225</f>
        <v>0</v>
      </c>
      <c r="AG217" s="225">
        <f>'Prep Partner Performance'!AC225</f>
        <v>0</v>
      </c>
      <c r="AH217" s="225">
        <f>'Prep Partner Performance'!AD225</f>
        <v>0</v>
      </c>
      <c r="AI217" s="225">
        <f>'Prep Partner Performance'!AE225</f>
        <v>0</v>
      </c>
      <c r="AJ217" s="225">
        <f>'Prep Partner Performance'!AF225</f>
        <v>0</v>
      </c>
      <c r="AK217" s="225">
        <f>'Prep Partner Performance'!AG225</f>
        <v>0</v>
      </c>
      <c r="AL217" s="225">
        <f>'Prep Partner Performance'!AH225</f>
        <v>0</v>
      </c>
      <c r="AM217" s="218">
        <f t="shared" si="8"/>
        <v>0</v>
      </c>
      <c r="AN217" s="217" t="str">
        <f>'Prep Partner Performance'!B$3</f>
        <v>PrEP Partner Performance Tool version 2.0.0</v>
      </c>
      <c r="AO217" s="239">
        <f>'Prep Partner Performance'!AJ225</f>
        <v>0</v>
      </c>
    </row>
    <row r="218" spans="1:41" x14ac:dyDescent="0.45">
      <c r="A218" s="218" t="str">
        <f t="shared" si="7"/>
        <v>202205</v>
      </c>
      <c r="B218" s="219">
        <f>'Prep Partner Performance'!AE$2</f>
        <v>2022</v>
      </c>
      <c r="C218" s="220" t="str">
        <f>'Prep Partner Performance'!Z$2</f>
        <v>05</v>
      </c>
      <c r="D218" s="218">
        <f>'Prep Partner Performance'!G$2</f>
        <v>14943</v>
      </c>
      <c r="E218" s="217" t="str">
        <f>'Prep Partner Performance'!C$2</f>
        <v>Kisima Health Centre</v>
      </c>
      <c r="F218" s="239" t="str">
        <f>'Prep Partner Performance'!B$222</f>
        <v>Low risk of HIV</v>
      </c>
      <c r="G218" s="217" t="str">
        <f>'Prep Partner Performance'!C226</f>
        <v>Female Sex Workers</v>
      </c>
      <c r="H218" s="217" t="str">
        <f>'Prep Partner Performance'!D226</f>
        <v>P01-217</v>
      </c>
      <c r="I218" s="225">
        <f>'Prep Partner Performance'!E226</f>
        <v>0</v>
      </c>
      <c r="J218" s="225">
        <f>'Prep Partner Performance'!F226</f>
        <v>0</v>
      </c>
      <c r="K218" s="225">
        <f>'Prep Partner Performance'!G226</f>
        <v>0</v>
      </c>
      <c r="L218" s="225">
        <f>'Prep Partner Performance'!H226</f>
        <v>0</v>
      </c>
      <c r="M218" s="225">
        <f>'Prep Partner Performance'!I226</f>
        <v>0</v>
      </c>
      <c r="N218" s="225">
        <f>'Prep Partner Performance'!J226</f>
        <v>0</v>
      </c>
      <c r="O218" s="225">
        <f>'Prep Partner Performance'!K226</f>
        <v>0</v>
      </c>
      <c r="P218" s="225">
        <f>'Prep Partner Performance'!L226</f>
        <v>0</v>
      </c>
      <c r="Q218" s="225">
        <f>'Prep Partner Performance'!M226</f>
        <v>0</v>
      </c>
      <c r="R218" s="225">
        <f>'Prep Partner Performance'!N226</f>
        <v>0</v>
      </c>
      <c r="S218" s="225">
        <f>'Prep Partner Performance'!O226</f>
        <v>0</v>
      </c>
      <c r="T218" s="225">
        <f>'Prep Partner Performance'!P226</f>
        <v>0</v>
      </c>
      <c r="U218" s="225">
        <f>'Prep Partner Performance'!Q226</f>
        <v>0</v>
      </c>
      <c r="V218" s="225">
        <f>'Prep Partner Performance'!R226</f>
        <v>0</v>
      </c>
      <c r="W218" s="225">
        <f>'Prep Partner Performance'!S226</f>
        <v>0</v>
      </c>
      <c r="X218" s="225">
        <f>'Prep Partner Performance'!T226</f>
        <v>0</v>
      </c>
      <c r="Y218" s="225">
        <f>'Prep Partner Performance'!U226</f>
        <v>0</v>
      </c>
      <c r="Z218" s="225">
        <f>'Prep Partner Performance'!V226</f>
        <v>0</v>
      </c>
      <c r="AA218" s="225">
        <f>'Prep Partner Performance'!W226</f>
        <v>0</v>
      </c>
      <c r="AB218" s="225">
        <f>'Prep Partner Performance'!X226</f>
        <v>0</v>
      </c>
      <c r="AC218" s="225">
        <f>'Prep Partner Performance'!Y226</f>
        <v>0</v>
      </c>
      <c r="AD218" s="225">
        <f>'Prep Partner Performance'!Z226</f>
        <v>0</v>
      </c>
      <c r="AE218" s="225">
        <f>'Prep Partner Performance'!AA226</f>
        <v>0</v>
      </c>
      <c r="AF218" s="225">
        <f>'Prep Partner Performance'!AB226</f>
        <v>0</v>
      </c>
      <c r="AG218" s="225">
        <f>'Prep Partner Performance'!AC226</f>
        <v>0</v>
      </c>
      <c r="AH218" s="225">
        <f>'Prep Partner Performance'!AD226</f>
        <v>0</v>
      </c>
      <c r="AI218" s="225">
        <f>'Prep Partner Performance'!AE226</f>
        <v>0</v>
      </c>
      <c r="AJ218" s="225">
        <f>'Prep Partner Performance'!AF226</f>
        <v>0</v>
      </c>
      <c r="AK218" s="225">
        <f>'Prep Partner Performance'!AG226</f>
        <v>0</v>
      </c>
      <c r="AL218" s="225">
        <f>'Prep Partner Performance'!AH226</f>
        <v>0</v>
      </c>
      <c r="AM218" s="218">
        <f t="shared" si="8"/>
        <v>0</v>
      </c>
      <c r="AN218" s="217" t="str">
        <f>'Prep Partner Performance'!B$3</f>
        <v>PrEP Partner Performance Tool version 2.0.0</v>
      </c>
      <c r="AO218" s="239">
        <f>'Prep Partner Performance'!AJ226</f>
        <v>0</v>
      </c>
    </row>
    <row r="219" spans="1:41" x14ac:dyDescent="0.45">
      <c r="A219" s="218" t="str">
        <f t="shared" si="7"/>
        <v>202205</v>
      </c>
      <c r="B219" s="219">
        <f>'Prep Partner Performance'!AE$2</f>
        <v>2022</v>
      </c>
      <c r="C219" s="220" t="str">
        <f>'Prep Partner Performance'!Z$2</f>
        <v>05</v>
      </c>
      <c r="D219" s="218">
        <f>'Prep Partner Performance'!G$2</f>
        <v>14943</v>
      </c>
      <c r="E219" s="217" t="str">
        <f>'Prep Partner Performance'!C$2</f>
        <v>Kisima Health Centre</v>
      </c>
      <c r="F219" s="239" t="str">
        <f>'Prep Partner Performance'!B$222</f>
        <v>Low risk of HIV</v>
      </c>
      <c r="G219" s="217" t="str">
        <f>'Prep Partner Performance'!C227</f>
        <v>People who Inject Drugs</v>
      </c>
      <c r="H219" s="217" t="str">
        <f>'Prep Partner Performance'!D227</f>
        <v>P01-218</v>
      </c>
      <c r="I219" s="225">
        <f>'Prep Partner Performance'!E227</f>
        <v>0</v>
      </c>
      <c r="J219" s="225">
        <f>'Prep Partner Performance'!F227</f>
        <v>0</v>
      </c>
      <c r="K219" s="225">
        <f>'Prep Partner Performance'!G227</f>
        <v>0</v>
      </c>
      <c r="L219" s="225">
        <f>'Prep Partner Performance'!H227</f>
        <v>0</v>
      </c>
      <c r="M219" s="225">
        <f>'Prep Partner Performance'!I227</f>
        <v>0</v>
      </c>
      <c r="N219" s="225">
        <f>'Prep Partner Performance'!J227</f>
        <v>0</v>
      </c>
      <c r="O219" s="225">
        <f>'Prep Partner Performance'!K227</f>
        <v>0</v>
      </c>
      <c r="P219" s="225">
        <f>'Prep Partner Performance'!L227</f>
        <v>0</v>
      </c>
      <c r="Q219" s="225">
        <f>'Prep Partner Performance'!M227</f>
        <v>0</v>
      </c>
      <c r="R219" s="225">
        <f>'Prep Partner Performance'!N227</f>
        <v>0</v>
      </c>
      <c r="S219" s="225">
        <f>'Prep Partner Performance'!O227</f>
        <v>0</v>
      </c>
      <c r="T219" s="225">
        <f>'Prep Partner Performance'!P227</f>
        <v>0</v>
      </c>
      <c r="U219" s="225">
        <f>'Prep Partner Performance'!Q227</f>
        <v>0</v>
      </c>
      <c r="V219" s="225">
        <f>'Prep Partner Performance'!R227</f>
        <v>0</v>
      </c>
      <c r="W219" s="225">
        <f>'Prep Partner Performance'!S227</f>
        <v>0</v>
      </c>
      <c r="X219" s="225">
        <f>'Prep Partner Performance'!T227</f>
        <v>0</v>
      </c>
      <c r="Y219" s="225">
        <f>'Prep Partner Performance'!U227</f>
        <v>0</v>
      </c>
      <c r="Z219" s="225">
        <f>'Prep Partner Performance'!V227</f>
        <v>0</v>
      </c>
      <c r="AA219" s="225">
        <f>'Prep Partner Performance'!W227</f>
        <v>0</v>
      </c>
      <c r="AB219" s="225">
        <f>'Prep Partner Performance'!X227</f>
        <v>0</v>
      </c>
      <c r="AC219" s="225">
        <f>'Prep Partner Performance'!Y227</f>
        <v>0</v>
      </c>
      <c r="AD219" s="225">
        <f>'Prep Partner Performance'!Z227</f>
        <v>0</v>
      </c>
      <c r="AE219" s="225">
        <f>'Prep Partner Performance'!AA227</f>
        <v>0</v>
      </c>
      <c r="AF219" s="225">
        <f>'Prep Partner Performance'!AB227</f>
        <v>0</v>
      </c>
      <c r="AG219" s="225">
        <f>'Prep Partner Performance'!AC227</f>
        <v>0</v>
      </c>
      <c r="AH219" s="225">
        <f>'Prep Partner Performance'!AD227</f>
        <v>0</v>
      </c>
      <c r="AI219" s="225">
        <f>'Prep Partner Performance'!AE227</f>
        <v>0</v>
      </c>
      <c r="AJ219" s="225">
        <f>'Prep Partner Performance'!AF227</f>
        <v>0</v>
      </c>
      <c r="AK219" s="225">
        <f>'Prep Partner Performance'!AG227</f>
        <v>0</v>
      </c>
      <c r="AL219" s="225">
        <f>'Prep Partner Performance'!AH227</f>
        <v>0</v>
      </c>
      <c r="AM219" s="218">
        <f t="shared" si="8"/>
        <v>0</v>
      </c>
      <c r="AN219" s="217" t="str">
        <f>'Prep Partner Performance'!B$3</f>
        <v>PrEP Partner Performance Tool version 2.0.0</v>
      </c>
      <c r="AO219" s="239">
        <f>'Prep Partner Performance'!AJ227</f>
        <v>0</v>
      </c>
    </row>
    <row r="220" spans="1:41" x14ac:dyDescent="0.45">
      <c r="A220" s="218" t="str">
        <f t="shared" si="7"/>
        <v>202205</v>
      </c>
      <c r="B220" s="219">
        <f>'Prep Partner Performance'!AE$2</f>
        <v>2022</v>
      </c>
      <c r="C220" s="220" t="str">
        <f>'Prep Partner Performance'!Z$2</f>
        <v>05</v>
      </c>
      <c r="D220" s="218">
        <f>'Prep Partner Performance'!G$2</f>
        <v>14943</v>
      </c>
      <c r="E220" s="217" t="str">
        <f>'Prep Partner Performance'!C$2</f>
        <v>Kisima Health Centre</v>
      </c>
      <c r="F220" s="239" t="str">
        <f>'Prep Partner Performance'!B$222</f>
        <v>Low risk of HIV</v>
      </c>
      <c r="G220" s="217" t="str">
        <f>'Prep Partner Performance'!C228</f>
        <v>Other Women</v>
      </c>
      <c r="H220" s="217" t="str">
        <f>'Prep Partner Performance'!D228</f>
        <v>P01-219</v>
      </c>
      <c r="I220" s="225">
        <f>'Prep Partner Performance'!E228</f>
        <v>0</v>
      </c>
      <c r="J220" s="225">
        <f>'Prep Partner Performance'!F228</f>
        <v>0</v>
      </c>
      <c r="K220" s="225">
        <f>'Prep Partner Performance'!G228</f>
        <v>0</v>
      </c>
      <c r="L220" s="225">
        <f>'Prep Partner Performance'!H228</f>
        <v>0</v>
      </c>
      <c r="M220" s="225">
        <f>'Prep Partner Performance'!I228</f>
        <v>0</v>
      </c>
      <c r="N220" s="225">
        <f>'Prep Partner Performance'!J228</f>
        <v>0</v>
      </c>
      <c r="O220" s="225">
        <f>'Prep Partner Performance'!K228</f>
        <v>0</v>
      </c>
      <c r="P220" s="225">
        <f>'Prep Partner Performance'!L228</f>
        <v>0</v>
      </c>
      <c r="Q220" s="225">
        <f>'Prep Partner Performance'!M228</f>
        <v>0</v>
      </c>
      <c r="R220" s="225">
        <f>'Prep Partner Performance'!N228</f>
        <v>0</v>
      </c>
      <c r="S220" s="225">
        <f>'Prep Partner Performance'!O228</f>
        <v>0</v>
      </c>
      <c r="T220" s="225">
        <f>'Prep Partner Performance'!P228</f>
        <v>0</v>
      </c>
      <c r="U220" s="225">
        <f>'Prep Partner Performance'!Q228</f>
        <v>0</v>
      </c>
      <c r="V220" s="225">
        <f>'Prep Partner Performance'!R228</f>
        <v>0</v>
      </c>
      <c r="W220" s="225">
        <f>'Prep Partner Performance'!S228</f>
        <v>0</v>
      </c>
      <c r="X220" s="225">
        <f>'Prep Partner Performance'!T228</f>
        <v>0</v>
      </c>
      <c r="Y220" s="225">
        <f>'Prep Partner Performance'!U228</f>
        <v>0</v>
      </c>
      <c r="Z220" s="225">
        <f>'Prep Partner Performance'!V228</f>
        <v>0</v>
      </c>
      <c r="AA220" s="225">
        <f>'Prep Partner Performance'!W228</f>
        <v>0</v>
      </c>
      <c r="AB220" s="225">
        <f>'Prep Partner Performance'!X228</f>
        <v>0</v>
      </c>
      <c r="AC220" s="225">
        <f>'Prep Partner Performance'!Y228</f>
        <v>0</v>
      </c>
      <c r="AD220" s="225">
        <f>'Prep Partner Performance'!Z228</f>
        <v>0</v>
      </c>
      <c r="AE220" s="225">
        <f>'Prep Partner Performance'!AA228</f>
        <v>0</v>
      </c>
      <c r="AF220" s="225">
        <f>'Prep Partner Performance'!AB228</f>
        <v>0</v>
      </c>
      <c r="AG220" s="225">
        <f>'Prep Partner Performance'!AC228</f>
        <v>0</v>
      </c>
      <c r="AH220" s="225">
        <f>'Prep Partner Performance'!AD228</f>
        <v>0</v>
      </c>
      <c r="AI220" s="225">
        <f>'Prep Partner Performance'!AE228</f>
        <v>0</v>
      </c>
      <c r="AJ220" s="225">
        <f>'Prep Partner Performance'!AF228</f>
        <v>0</v>
      </c>
      <c r="AK220" s="225">
        <f>'Prep Partner Performance'!AG228</f>
        <v>0</v>
      </c>
      <c r="AL220" s="225">
        <f>'Prep Partner Performance'!AH228</f>
        <v>0</v>
      </c>
      <c r="AM220" s="218">
        <f t="shared" si="8"/>
        <v>0</v>
      </c>
      <c r="AN220" s="217" t="str">
        <f>'Prep Partner Performance'!B$3</f>
        <v>PrEP Partner Performance Tool version 2.0.0</v>
      </c>
      <c r="AO220" s="239">
        <f>'Prep Partner Performance'!AJ228</f>
        <v>0</v>
      </c>
    </row>
    <row r="221" spans="1:41" x14ac:dyDescent="0.45">
      <c r="A221" s="218" t="str">
        <f t="shared" si="7"/>
        <v>202205</v>
      </c>
      <c r="B221" s="219">
        <f>'Prep Partner Performance'!AE$2</f>
        <v>2022</v>
      </c>
      <c r="C221" s="220" t="str">
        <f>'Prep Partner Performance'!Z$2</f>
        <v>05</v>
      </c>
      <c r="D221" s="218">
        <f>'Prep Partner Performance'!G$2</f>
        <v>14943</v>
      </c>
      <c r="E221" s="217" t="str">
        <f>'Prep Partner Performance'!C$2</f>
        <v>Kisima Health Centre</v>
      </c>
      <c r="F221" s="239" t="str">
        <f>'Prep Partner Performance'!B$222</f>
        <v>Low risk of HIV</v>
      </c>
      <c r="G221" s="217" t="str">
        <f>'Prep Partner Performance'!C229</f>
        <v>Serodiscordant Couple</v>
      </c>
      <c r="H221" s="217" t="str">
        <f>'Prep Partner Performance'!D229</f>
        <v>P01-220</v>
      </c>
      <c r="I221" s="225">
        <f>'Prep Partner Performance'!E229</f>
        <v>0</v>
      </c>
      <c r="J221" s="225">
        <f>'Prep Partner Performance'!F229</f>
        <v>0</v>
      </c>
      <c r="K221" s="225">
        <f>'Prep Partner Performance'!G229</f>
        <v>0</v>
      </c>
      <c r="L221" s="225">
        <f>'Prep Partner Performance'!H229</f>
        <v>0</v>
      </c>
      <c r="M221" s="225">
        <f>'Prep Partner Performance'!I229</f>
        <v>0</v>
      </c>
      <c r="N221" s="225">
        <f>'Prep Partner Performance'!J229</f>
        <v>0</v>
      </c>
      <c r="O221" s="225">
        <f>'Prep Partner Performance'!K229</f>
        <v>0</v>
      </c>
      <c r="P221" s="225">
        <f>'Prep Partner Performance'!L229</f>
        <v>0</v>
      </c>
      <c r="Q221" s="225">
        <f>'Prep Partner Performance'!M229</f>
        <v>0</v>
      </c>
      <c r="R221" s="225">
        <f>'Prep Partner Performance'!N229</f>
        <v>0</v>
      </c>
      <c r="S221" s="225">
        <f>'Prep Partner Performance'!O229</f>
        <v>0</v>
      </c>
      <c r="T221" s="225">
        <f>'Prep Partner Performance'!P229</f>
        <v>0</v>
      </c>
      <c r="U221" s="225">
        <f>'Prep Partner Performance'!Q229</f>
        <v>0</v>
      </c>
      <c r="V221" s="225">
        <f>'Prep Partner Performance'!R229</f>
        <v>0</v>
      </c>
      <c r="W221" s="225">
        <f>'Prep Partner Performance'!S229</f>
        <v>0</v>
      </c>
      <c r="X221" s="225">
        <f>'Prep Partner Performance'!T229</f>
        <v>0</v>
      </c>
      <c r="Y221" s="225">
        <f>'Prep Partner Performance'!U229</f>
        <v>0</v>
      </c>
      <c r="Z221" s="225">
        <f>'Prep Partner Performance'!V229</f>
        <v>0</v>
      </c>
      <c r="AA221" s="225">
        <f>'Prep Partner Performance'!W229</f>
        <v>0</v>
      </c>
      <c r="AB221" s="225">
        <f>'Prep Partner Performance'!X229</f>
        <v>0</v>
      </c>
      <c r="AC221" s="225">
        <f>'Prep Partner Performance'!Y229</f>
        <v>0</v>
      </c>
      <c r="AD221" s="225">
        <f>'Prep Partner Performance'!Z229</f>
        <v>0</v>
      </c>
      <c r="AE221" s="225">
        <f>'Prep Partner Performance'!AA229</f>
        <v>0</v>
      </c>
      <c r="AF221" s="225">
        <f>'Prep Partner Performance'!AB229</f>
        <v>0</v>
      </c>
      <c r="AG221" s="225">
        <f>'Prep Partner Performance'!AC229</f>
        <v>0</v>
      </c>
      <c r="AH221" s="225">
        <f>'Prep Partner Performance'!AD229</f>
        <v>0</v>
      </c>
      <c r="AI221" s="225">
        <f>'Prep Partner Performance'!AE229</f>
        <v>0</v>
      </c>
      <c r="AJ221" s="225">
        <f>'Prep Partner Performance'!AF229</f>
        <v>0</v>
      </c>
      <c r="AK221" s="225">
        <f>'Prep Partner Performance'!AG229</f>
        <v>0</v>
      </c>
      <c r="AL221" s="225">
        <f>'Prep Partner Performance'!AH229</f>
        <v>0</v>
      </c>
      <c r="AM221" s="218">
        <f t="shared" si="8"/>
        <v>0</v>
      </c>
      <c r="AN221" s="217" t="str">
        <f>'Prep Partner Performance'!B$3</f>
        <v>PrEP Partner Performance Tool version 2.0.0</v>
      </c>
      <c r="AO221" s="239">
        <f>'Prep Partner Performance'!AJ229</f>
        <v>0</v>
      </c>
    </row>
    <row r="222" spans="1:41" x14ac:dyDescent="0.45">
      <c r="A222" s="218" t="str">
        <f t="shared" si="7"/>
        <v>202205</v>
      </c>
      <c r="B222" s="219">
        <f>'Prep Partner Performance'!AE$2</f>
        <v>2022</v>
      </c>
      <c r="C222" s="220" t="str">
        <f>'Prep Partner Performance'!Z$2</f>
        <v>05</v>
      </c>
      <c r="D222" s="218">
        <f>'Prep Partner Performance'!G$2</f>
        <v>14943</v>
      </c>
      <c r="E222" s="217" t="str">
        <f>'Prep Partner Performance'!C$2</f>
        <v>Kisima Health Centre</v>
      </c>
      <c r="F222" s="239" t="str">
        <f>'Prep Partner Performance'!B$222</f>
        <v>Low risk of HIV</v>
      </c>
      <c r="G222" s="217" t="str">
        <f>'Prep Partner Performance'!C230</f>
        <v>Pregnant and Breast Feeding Women</v>
      </c>
      <c r="H222" s="217" t="str">
        <f>'Prep Partner Performance'!D230</f>
        <v>P01-221</v>
      </c>
      <c r="I222" s="225">
        <f>'Prep Partner Performance'!E230</f>
        <v>0</v>
      </c>
      <c r="J222" s="225">
        <f>'Prep Partner Performance'!F230</f>
        <v>0</v>
      </c>
      <c r="K222" s="225">
        <f>'Prep Partner Performance'!G230</f>
        <v>0</v>
      </c>
      <c r="L222" s="225">
        <f>'Prep Partner Performance'!H230</f>
        <v>0</v>
      </c>
      <c r="M222" s="225">
        <f>'Prep Partner Performance'!I230</f>
        <v>0</v>
      </c>
      <c r="N222" s="225">
        <f>'Prep Partner Performance'!J230</f>
        <v>0</v>
      </c>
      <c r="O222" s="225">
        <f>'Prep Partner Performance'!K230</f>
        <v>0</v>
      </c>
      <c r="P222" s="225">
        <f>'Prep Partner Performance'!L230</f>
        <v>0</v>
      </c>
      <c r="Q222" s="225">
        <f>'Prep Partner Performance'!M230</f>
        <v>0</v>
      </c>
      <c r="R222" s="225">
        <f>'Prep Partner Performance'!N230</f>
        <v>0</v>
      </c>
      <c r="S222" s="225">
        <f>'Prep Partner Performance'!O230</f>
        <v>0</v>
      </c>
      <c r="T222" s="225">
        <f>'Prep Partner Performance'!P230</f>
        <v>0</v>
      </c>
      <c r="U222" s="225">
        <f>'Prep Partner Performance'!Q230</f>
        <v>0</v>
      </c>
      <c r="V222" s="225">
        <f>'Prep Partner Performance'!R230</f>
        <v>0</v>
      </c>
      <c r="W222" s="225">
        <f>'Prep Partner Performance'!S230</f>
        <v>0</v>
      </c>
      <c r="X222" s="225">
        <f>'Prep Partner Performance'!T230</f>
        <v>0</v>
      </c>
      <c r="Y222" s="225">
        <f>'Prep Partner Performance'!U230</f>
        <v>0</v>
      </c>
      <c r="Z222" s="225">
        <f>'Prep Partner Performance'!V230</f>
        <v>0</v>
      </c>
      <c r="AA222" s="225">
        <f>'Prep Partner Performance'!W230</f>
        <v>0</v>
      </c>
      <c r="AB222" s="225">
        <f>'Prep Partner Performance'!X230</f>
        <v>0</v>
      </c>
      <c r="AC222" s="225">
        <f>'Prep Partner Performance'!Y230</f>
        <v>0</v>
      </c>
      <c r="AD222" s="225">
        <f>'Prep Partner Performance'!Z230</f>
        <v>0</v>
      </c>
      <c r="AE222" s="225">
        <f>'Prep Partner Performance'!AA230</f>
        <v>0</v>
      </c>
      <c r="AF222" s="225">
        <f>'Prep Partner Performance'!AB230</f>
        <v>0</v>
      </c>
      <c r="AG222" s="225">
        <f>'Prep Partner Performance'!AC230</f>
        <v>0</v>
      </c>
      <c r="AH222" s="225">
        <f>'Prep Partner Performance'!AD230</f>
        <v>0</v>
      </c>
      <c r="AI222" s="225">
        <f>'Prep Partner Performance'!AE230</f>
        <v>0</v>
      </c>
      <c r="AJ222" s="225">
        <f>'Prep Partner Performance'!AF230</f>
        <v>0</v>
      </c>
      <c r="AK222" s="225">
        <f>'Prep Partner Performance'!AG230</f>
        <v>0</v>
      </c>
      <c r="AL222" s="225">
        <f>'Prep Partner Performance'!AH230</f>
        <v>0</v>
      </c>
      <c r="AM222" s="218">
        <f t="shared" si="8"/>
        <v>0</v>
      </c>
      <c r="AN222" s="217" t="str">
        <f>'Prep Partner Performance'!B$3</f>
        <v>PrEP Partner Performance Tool version 2.0.0</v>
      </c>
      <c r="AO222" s="239">
        <f>'Prep Partner Performance'!AJ230</f>
        <v>0</v>
      </c>
    </row>
    <row r="223" spans="1:41" x14ac:dyDescent="0.45">
      <c r="A223" s="218" t="str">
        <f t="shared" si="7"/>
        <v>202205</v>
      </c>
      <c r="B223" s="219">
        <f>'Prep Partner Performance'!AE$2</f>
        <v>2022</v>
      </c>
      <c r="C223" s="220" t="str">
        <f>'Prep Partner Performance'!Z$2</f>
        <v>05</v>
      </c>
      <c r="D223" s="218">
        <f>'Prep Partner Performance'!G$2</f>
        <v>14943</v>
      </c>
      <c r="E223" s="217" t="str">
        <f>'Prep Partner Performance'!C$2</f>
        <v>Kisima Health Centre</v>
      </c>
      <c r="F223" s="239" t="str">
        <f>'Prep Partner Performance'!B231</f>
        <v>PrEP Drugs Side Effects</v>
      </c>
      <c r="G223" s="217" t="str">
        <f>'Prep Partner Performance'!C231</f>
        <v>Transgender</v>
      </c>
      <c r="H223" s="217" t="str">
        <f>'Prep Partner Performance'!D231</f>
        <v>P01-222</v>
      </c>
      <c r="I223" s="225">
        <f>'Prep Partner Performance'!E231</f>
        <v>0</v>
      </c>
      <c r="J223" s="225">
        <f>'Prep Partner Performance'!F231</f>
        <v>0</v>
      </c>
      <c r="K223" s="225">
        <f>'Prep Partner Performance'!G231</f>
        <v>0</v>
      </c>
      <c r="L223" s="225">
        <f>'Prep Partner Performance'!H231</f>
        <v>0</v>
      </c>
      <c r="M223" s="225">
        <f>'Prep Partner Performance'!I231</f>
        <v>0</v>
      </c>
      <c r="N223" s="225">
        <f>'Prep Partner Performance'!J231</f>
        <v>0</v>
      </c>
      <c r="O223" s="225">
        <f>'Prep Partner Performance'!K231</f>
        <v>0</v>
      </c>
      <c r="P223" s="225">
        <f>'Prep Partner Performance'!L231</f>
        <v>0</v>
      </c>
      <c r="Q223" s="225">
        <f>'Prep Partner Performance'!M231</f>
        <v>0</v>
      </c>
      <c r="R223" s="225">
        <f>'Prep Partner Performance'!N231</f>
        <v>0</v>
      </c>
      <c r="S223" s="225">
        <f>'Prep Partner Performance'!O231</f>
        <v>0</v>
      </c>
      <c r="T223" s="225">
        <f>'Prep Partner Performance'!P231</f>
        <v>0</v>
      </c>
      <c r="U223" s="225">
        <f>'Prep Partner Performance'!Q231</f>
        <v>0</v>
      </c>
      <c r="V223" s="225">
        <f>'Prep Partner Performance'!R231</f>
        <v>0</v>
      </c>
      <c r="W223" s="225">
        <f>'Prep Partner Performance'!S231</f>
        <v>0</v>
      </c>
      <c r="X223" s="225">
        <f>'Prep Partner Performance'!T231</f>
        <v>0</v>
      </c>
      <c r="Y223" s="225">
        <f>'Prep Partner Performance'!U231</f>
        <v>0</v>
      </c>
      <c r="Z223" s="225">
        <f>'Prep Partner Performance'!V231</f>
        <v>0</v>
      </c>
      <c r="AA223" s="225">
        <f>'Prep Partner Performance'!W231</f>
        <v>0</v>
      </c>
      <c r="AB223" s="225">
        <f>'Prep Partner Performance'!X231</f>
        <v>0</v>
      </c>
      <c r="AC223" s="225">
        <f>'Prep Partner Performance'!Y231</f>
        <v>0</v>
      </c>
      <c r="AD223" s="225">
        <f>'Prep Partner Performance'!Z231</f>
        <v>0</v>
      </c>
      <c r="AE223" s="225">
        <f>'Prep Partner Performance'!AA231</f>
        <v>0</v>
      </c>
      <c r="AF223" s="225">
        <f>'Prep Partner Performance'!AB231</f>
        <v>0</v>
      </c>
      <c r="AG223" s="225">
        <f>'Prep Partner Performance'!AC231</f>
        <v>0</v>
      </c>
      <c r="AH223" s="225">
        <f>'Prep Partner Performance'!AD231</f>
        <v>0</v>
      </c>
      <c r="AI223" s="225">
        <f>'Prep Partner Performance'!AE231</f>
        <v>0</v>
      </c>
      <c r="AJ223" s="225">
        <f>'Prep Partner Performance'!AF231</f>
        <v>0</v>
      </c>
      <c r="AK223" s="225">
        <f>'Prep Partner Performance'!AG231</f>
        <v>0</v>
      </c>
      <c r="AL223" s="225">
        <f>'Prep Partner Performance'!AH231</f>
        <v>0</v>
      </c>
      <c r="AM223" s="218">
        <f t="shared" si="8"/>
        <v>0</v>
      </c>
      <c r="AN223" s="217" t="str">
        <f>'Prep Partner Performance'!B$3</f>
        <v>PrEP Partner Performance Tool version 2.0.0</v>
      </c>
      <c r="AO223" s="239">
        <f>'Prep Partner Performance'!AJ231</f>
        <v>0</v>
      </c>
    </row>
    <row r="224" spans="1:41" x14ac:dyDescent="0.45">
      <c r="A224" s="218" t="str">
        <f t="shared" si="7"/>
        <v>202205</v>
      </c>
      <c r="B224" s="219">
        <f>'Prep Partner Performance'!AE$2</f>
        <v>2022</v>
      </c>
      <c r="C224" s="220" t="str">
        <f>'Prep Partner Performance'!Z$2</f>
        <v>05</v>
      </c>
      <c r="D224" s="218">
        <f>'Prep Partner Performance'!G$2</f>
        <v>14943</v>
      </c>
      <c r="E224" s="217" t="str">
        <f>'Prep Partner Performance'!C$2</f>
        <v>Kisima Health Centre</v>
      </c>
      <c r="F224" s="239" t="str">
        <f>'Prep Partner Performance'!B$231</f>
        <v>PrEP Drugs Side Effects</v>
      </c>
      <c r="G224" s="217" t="str">
        <f>'Prep Partner Performance'!C232</f>
        <v>Adolescent Girls and Young Women</v>
      </c>
      <c r="H224" s="217" t="str">
        <f>'Prep Partner Performance'!D232</f>
        <v>P01-223</v>
      </c>
      <c r="I224" s="225">
        <f>'Prep Partner Performance'!E232</f>
        <v>0</v>
      </c>
      <c r="J224" s="225">
        <f>'Prep Partner Performance'!F232</f>
        <v>0</v>
      </c>
      <c r="K224" s="225">
        <f>'Prep Partner Performance'!G232</f>
        <v>0</v>
      </c>
      <c r="L224" s="225">
        <f>'Prep Partner Performance'!H232</f>
        <v>0</v>
      </c>
      <c r="M224" s="225">
        <f>'Prep Partner Performance'!I232</f>
        <v>0</v>
      </c>
      <c r="N224" s="225">
        <f>'Prep Partner Performance'!J232</f>
        <v>0</v>
      </c>
      <c r="O224" s="225">
        <f>'Prep Partner Performance'!K232</f>
        <v>0</v>
      </c>
      <c r="P224" s="225">
        <f>'Prep Partner Performance'!L232</f>
        <v>0</v>
      </c>
      <c r="Q224" s="225">
        <f>'Prep Partner Performance'!M232</f>
        <v>0</v>
      </c>
      <c r="R224" s="225">
        <f>'Prep Partner Performance'!N232</f>
        <v>0</v>
      </c>
      <c r="S224" s="225">
        <f>'Prep Partner Performance'!O232</f>
        <v>0</v>
      </c>
      <c r="T224" s="225">
        <f>'Prep Partner Performance'!P232</f>
        <v>0</v>
      </c>
      <c r="U224" s="225">
        <f>'Prep Partner Performance'!Q232</f>
        <v>0</v>
      </c>
      <c r="V224" s="225">
        <f>'Prep Partner Performance'!R232</f>
        <v>0</v>
      </c>
      <c r="W224" s="225">
        <f>'Prep Partner Performance'!S232</f>
        <v>0</v>
      </c>
      <c r="X224" s="225">
        <f>'Prep Partner Performance'!T232</f>
        <v>0</v>
      </c>
      <c r="Y224" s="225">
        <f>'Prep Partner Performance'!U232</f>
        <v>0</v>
      </c>
      <c r="Z224" s="225">
        <f>'Prep Partner Performance'!V232</f>
        <v>0</v>
      </c>
      <c r="AA224" s="225">
        <f>'Prep Partner Performance'!W232</f>
        <v>0</v>
      </c>
      <c r="AB224" s="225">
        <f>'Prep Partner Performance'!X232</f>
        <v>0</v>
      </c>
      <c r="AC224" s="225">
        <f>'Prep Partner Performance'!Y232</f>
        <v>0</v>
      </c>
      <c r="AD224" s="225">
        <f>'Prep Partner Performance'!Z232</f>
        <v>0</v>
      </c>
      <c r="AE224" s="225">
        <f>'Prep Partner Performance'!AA232</f>
        <v>0</v>
      </c>
      <c r="AF224" s="225">
        <f>'Prep Partner Performance'!AB232</f>
        <v>0</v>
      </c>
      <c r="AG224" s="225">
        <f>'Prep Partner Performance'!AC232</f>
        <v>0</v>
      </c>
      <c r="AH224" s="225">
        <f>'Prep Partner Performance'!AD232</f>
        <v>0</v>
      </c>
      <c r="AI224" s="225">
        <f>'Prep Partner Performance'!AE232</f>
        <v>0</v>
      </c>
      <c r="AJ224" s="225">
        <f>'Prep Partner Performance'!AF232</f>
        <v>0</v>
      </c>
      <c r="AK224" s="225">
        <f>'Prep Partner Performance'!AG232</f>
        <v>0</v>
      </c>
      <c r="AL224" s="225">
        <f>'Prep Partner Performance'!AH232</f>
        <v>0</v>
      </c>
      <c r="AM224" s="218">
        <f t="shared" si="8"/>
        <v>0</v>
      </c>
      <c r="AN224" s="217" t="str">
        <f>'Prep Partner Performance'!B$3</f>
        <v>PrEP Partner Performance Tool version 2.0.0</v>
      </c>
      <c r="AO224" s="239">
        <f>'Prep Partner Performance'!AJ232</f>
        <v>0</v>
      </c>
    </row>
    <row r="225" spans="1:41" x14ac:dyDescent="0.45">
      <c r="A225" s="218" t="str">
        <f t="shared" si="7"/>
        <v>202205</v>
      </c>
      <c r="B225" s="219">
        <f>'Prep Partner Performance'!AE$2</f>
        <v>2022</v>
      </c>
      <c r="C225" s="220" t="str">
        <f>'Prep Partner Performance'!Z$2</f>
        <v>05</v>
      </c>
      <c r="D225" s="218">
        <f>'Prep Partner Performance'!G$2</f>
        <v>14943</v>
      </c>
      <c r="E225" s="217" t="str">
        <f>'Prep Partner Performance'!C$2</f>
        <v>Kisima Health Centre</v>
      </c>
      <c r="F225" s="239" t="str">
        <f>'Prep Partner Performance'!B$231</f>
        <v>PrEP Drugs Side Effects</v>
      </c>
      <c r="G225" s="217" t="str">
        <f>'Prep Partner Performance'!C233</f>
        <v>Men who have Sex With Men</v>
      </c>
      <c r="H225" s="217" t="str">
        <f>'Prep Partner Performance'!D233</f>
        <v>P01-224</v>
      </c>
      <c r="I225" s="225">
        <f>'Prep Partner Performance'!E233</f>
        <v>0</v>
      </c>
      <c r="J225" s="225">
        <f>'Prep Partner Performance'!F233</f>
        <v>0</v>
      </c>
      <c r="K225" s="225">
        <f>'Prep Partner Performance'!G233</f>
        <v>0</v>
      </c>
      <c r="L225" s="225">
        <f>'Prep Partner Performance'!H233</f>
        <v>0</v>
      </c>
      <c r="M225" s="225">
        <f>'Prep Partner Performance'!I233</f>
        <v>0</v>
      </c>
      <c r="N225" s="225">
        <f>'Prep Partner Performance'!J233</f>
        <v>0</v>
      </c>
      <c r="O225" s="225">
        <f>'Prep Partner Performance'!K233</f>
        <v>0</v>
      </c>
      <c r="P225" s="225">
        <f>'Prep Partner Performance'!L233</f>
        <v>0</v>
      </c>
      <c r="Q225" s="225">
        <f>'Prep Partner Performance'!M233</f>
        <v>0</v>
      </c>
      <c r="R225" s="225">
        <f>'Prep Partner Performance'!N233</f>
        <v>0</v>
      </c>
      <c r="S225" s="225">
        <f>'Prep Partner Performance'!O233</f>
        <v>0</v>
      </c>
      <c r="T225" s="225">
        <f>'Prep Partner Performance'!P233</f>
        <v>0</v>
      </c>
      <c r="U225" s="225">
        <f>'Prep Partner Performance'!Q233</f>
        <v>0</v>
      </c>
      <c r="V225" s="225">
        <f>'Prep Partner Performance'!R233</f>
        <v>0</v>
      </c>
      <c r="W225" s="225">
        <f>'Prep Partner Performance'!S233</f>
        <v>0</v>
      </c>
      <c r="X225" s="225">
        <f>'Prep Partner Performance'!T233</f>
        <v>0</v>
      </c>
      <c r="Y225" s="225">
        <f>'Prep Partner Performance'!U233</f>
        <v>0</v>
      </c>
      <c r="Z225" s="225">
        <f>'Prep Partner Performance'!V233</f>
        <v>0</v>
      </c>
      <c r="AA225" s="225">
        <f>'Prep Partner Performance'!W233</f>
        <v>0</v>
      </c>
      <c r="AB225" s="225">
        <f>'Prep Partner Performance'!X233</f>
        <v>0</v>
      </c>
      <c r="AC225" s="225">
        <f>'Prep Partner Performance'!Y233</f>
        <v>0</v>
      </c>
      <c r="AD225" s="225">
        <f>'Prep Partner Performance'!Z233</f>
        <v>0</v>
      </c>
      <c r="AE225" s="225">
        <f>'Prep Partner Performance'!AA233</f>
        <v>0</v>
      </c>
      <c r="AF225" s="225">
        <f>'Prep Partner Performance'!AB233</f>
        <v>0</v>
      </c>
      <c r="AG225" s="225">
        <f>'Prep Partner Performance'!AC233</f>
        <v>0</v>
      </c>
      <c r="AH225" s="225">
        <f>'Prep Partner Performance'!AD233</f>
        <v>0</v>
      </c>
      <c r="AI225" s="225">
        <f>'Prep Partner Performance'!AE233</f>
        <v>0</v>
      </c>
      <c r="AJ225" s="225">
        <f>'Prep Partner Performance'!AF233</f>
        <v>0</v>
      </c>
      <c r="AK225" s="225">
        <f>'Prep Partner Performance'!AG233</f>
        <v>0</v>
      </c>
      <c r="AL225" s="225">
        <f>'Prep Partner Performance'!AH233</f>
        <v>0</v>
      </c>
      <c r="AM225" s="218">
        <f t="shared" si="8"/>
        <v>0</v>
      </c>
      <c r="AN225" s="217" t="str">
        <f>'Prep Partner Performance'!B$3</f>
        <v>PrEP Partner Performance Tool version 2.0.0</v>
      </c>
      <c r="AO225" s="239">
        <f>'Prep Partner Performance'!AJ233</f>
        <v>0</v>
      </c>
    </row>
    <row r="226" spans="1:41" x14ac:dyDescent="0.45">
      <c r="A226" s="218" t="str">
        <f t="shared" si="7"/>
        <v>202205</v>
      </c>
      <c r="B226" s="219">
        <f>'Prep Partner Performance'!AE$2</f>
        <v>2022</v>
      </c>
      <c r="C226" s="220" t="str">
        <f>'Prep Partner Performance'!Z$2</f>
        <v>05</v>
      </c>
      <c r="D226" s="218">
        <f>'Prep Partner Performance'!G$2</f>
        <v>14943</v>
      </c>
      <c r="E226" s="217" t="str">
        <f>'Prep Partner Performance'!C$2</f>
        <v>Kisima Health Centre</v>
      </c>
      <c r="F226" s="239" t="str">
        <f>'Prep Partner Performance'!B$231</f>
        <v>PrEP Drugs Side Effects</v>
      </c>
      <c r="G226" s="217" t="str">
        <f>'Prep Partner Performance'!C234</f>
        <v>Men at high risk</v>
      </c>
      <c r="H226" s="217" t="str">
        <f>'Prep Partner Performance'!D234</f>
        <v>P01-225</v>
      </c>
      <c r="I226" s="225">
        <f>'Prep Partner Performance'!E234</f>
        <v>0</v>
      </c>
      <c r="J226" s="225">
        <f>'Prep Partner Performance'!F234</f>
        <v>0</v>
      </c>
      <c r="K226" s="225">
        <f>'Prep Partner Performance'!G234</f>
        <v>0</v>
      </c>
      <c r="L226" s="225">
        <f>'Prep Partner Performance'!H234</f>
        <v>0</v>
      </c>
      <c r="M226" s="225">
        <f>'Prep Partner Performance'!I234</f>
        <v>0</v>
      </c>
      <c r="N226" s="225">
        <f>'Prep Partner Performance'!J234</f>
        <v>0</v>
      </c>
      <c r="O226" s="225">
        <f>'Prep Partner Performance'!K234</f>
        <v>0</v>
      </c>
      <c r="P226" s="225">
        <f>'Prep Partner Performance'!L234</f>
        <v>0</v>
      </c>
      <c r="Q226" s="225">
        <f>'Prep Partner Performance'!M234</f>
        <v>0</v>
      </c>
      <c r="R226" s="225">
        <f>'Prep Partner Performance'!N234</f>
        <v>0</v>
      </c>
      <c r="S226" s="225">
        <f>'Prep Partner Performance'!O234</f>
        <v>0</v>
      </c>
      <c r="T226" s="225">
        <f>'Prep Partner Performance'!P234</f>
        <v>0</v>
      </c>
      <c r="U226" s="225">
        <f>'Prep Partner Performance'!Q234</f>
        <v>0</v>
      </c>
      <c r="V226" s="225">
        <f>'Prep Partner Performance'!R234</f>
        <v>0</v>
      </c>
      <c r="W226" s="225">
        <f>'Prep Partner Performance'!S234</f>
        <v>0</v>
      </c>
      <c r="X226" s="225">
        <f>'Prep Partner Performance'!T234</f>
        <v>0</v>
      </c>
      <c r="Y226" s="225">
        <f>'Prep Partner Performance'!U234</f>
        <v>0</v>
      </c>
      <c r="Z226" s="225">
        <f>'Prep Partner Performance'!V234</f>
        <v>0</v>
      </c>
      <c r="AA226" s="225">
        <f>'Prep Partner Performance'!W234</f>
        <v>0</v>
      </c>
      <c r="AB226" s="225">
        <f>'Prep Partner Performance'!X234</f>
        <v>0</v>
      </c>
      <c r="AC226" s="225">
        <f>'Prep Partner Performance'!Y234</f>
        <v>0</v>
      </c>
      <c r="AD226" s="225">
        <f>'Prep Partner Performance'!Z234</f>
        <v>0</v>
      </c>
      <c r="AE226" s="225">
        <f>'Prep Partner Performance'!AA234</f>
        <v>0</v>
      </c>
      <c r="AF226" s="225">
        <f>'Prep Partner Performance'!AB234</f>
        <v>0</v>
      </c>
      <c r="AG226" s="225">
        <f>'Prep Partner Performance'!AC234</f>
        <v>0</v>
      </c>
      <c r="AH226" s="225">
        <f>'Prep Partner Performance'!AD234</f>
        <v>0</v>
      </c>
      <c r="AI226" s="225">
        <f>'Prep Partner Performance'!AE234</f>
        <v>0</v>
      </c>
      <c r="AJ226" s="225">
        <f>'Prep Partner Performance'!AF234</f>
        <v>0</v>
      </c>
      <c r="AK226" s="225">
        <f>'Prep Partner Performance'!AG234</f>
        <v>0</v>
      </c>
      <c r="AL226" s="225">
        <f>'Prep Partner Performance'!AH234</f>
        <v>0</v>
      </c>
      <c r="AM226" s="218">
        <f t="shared" si="8"/>
        <v>0</v>
      </c>
      <c r="AN226" s="217" t="str">
        <f>'Prep Partner Performance'!B$3</f>
        <v>PrEP Partner Performance Tool version 2.0.0</v>
      </c>
      <c r="AO226" s="239">
        <f>'Prep Partner Performance'!AJ234</f>
        <v>0</v>
      </c>
    </row>
    <row r="227" spans="1:41" x14ac:dyDescent="0.45">
      <c r="A227" s="218" t="str">
        <f t="shared" si="7"/>
        <v>202205</v>
      </c>
      <c r="B227" s="219">
        <f>'Prep Partner Performance'!AE$2</f>
        <v>2022</v>
      </c>
      <c r="C227" s="220" t="str">
        <f>'Prep Partner Performance'!Z$2</f>
        <v>05</v>
      </c>
      <c r="D227" s="218">
        <f>'Prep Partner Performance'!G$2</f>
        <v>14943</v>
      </c>
      <c r="E227" s="217" t="str">
        <f>'Prep Partner Performance'!C$2</f>
        <v>Kisima Health Centre</v>
      </c>
      <c r="F227" s="239" t="str">
        <f>'Prep Partner Performance'!B$231</f>
        <v>PrEP Drugs Side Effects</v>
      </c>
      <c r="G227" s="217" t="str">
        <f>'Prep Partner Performance'!C235</f>
        <v>Female Sex Workers</v>
      </c>
      <c r="H227" s="217" t="str">
        <f>'Prep Partner Performance'!D235</f>
        <v>P01-226</v>
      </c>
      <c r="I227" s="225">
        <f>'Prep Partner Performance'!E235</f>
        <v>0</v>
      </c>
      <c r="J227" s="225">
        <f>'Prep Partner Performance'!F235</f>
        <v>0</v>
      </c>
      <c r="K227" s="225">
        <f>'Prep Partner Performance'!G235</f>
        <v>0</v>
      </c>
      <c r="L227" s="225">
        <f>'Prep Partner Performance'!H235</f>
        <v>0</v>
      </c>
      <c r="M227" s="225">
        <f>'Prep Partner Performance'!I235</f>
        <v>0</v>
      </c>
      <c r="N227" s="225">
        <f>'Prep Partner Performance'!J235</f>
        <v>0</v>
      </c>
      <c r="O227" s="225">
        <f>'Prep Partner Performance'!K235</f>
        <v>0</v>
      </c>
      <c r="P227" s="225">
        <f>'Prep Partner Performance'!L235</f>
        <v>0</v>
      </c>
      <c r="Q227" s="225">
        <f>'Prep Partner Performance'!M235</f>
        <v>0</v>
      </c>
      <c r="R227" s="225">
        <f>'Prep Partner Performance'!N235</f>
        <v>0</v>
      </c>
      <c r="S227" s="225">
        <f>'Prep Partner Performance'!O235</f>
        <v>0</v>
      </c>
      <c r="T227" s="225">
        <f>'Prep Partner Performance'!P235</f>
        <v>0</v>
      </c>
      <c r="U227" s="225">
        <f>'Prep Partner Performance'!Q235</f>
        <v>0</v>
      </c>
      <c r="V227" s="225">
        <f>'Prep Partner Performance'!R235</f>
        <v>0</v>
      </c>
      <c r="W227" s="225">
        <f>'Prep Partner Performance'!S235</f>
        <v>0</v>
      </c>
      <c r="X227" s="225">
        <f>'Prep Partner Performance'!T235</f>
        <v>0</v>
      </c>
      <c r="Y227" s="225">
        <f>'Prep Partner Performance'!U235</f>
        <v>0</v>
      </c>
      <c r="Z227" s="225">
        <f>'Prep Partner Performance'!V235</f>
        <v>0</v>
      </c>
      <c r="AA227" s="225">
        <f>'Prep Partner Performance'!W235</f>
        <v>0</v>
      </c>
      <c r="AB227" s="225">
        <f>'Prep Partner Performance'!X235</f>
        <v>0</v>
      </c>
      <c r="AC227" s="225">
        <f>'Prep Partner Performance'!Y235</f>
        <v>0</v>
      </c>
      <c r="AD227" s="225">
        <f>'Prep Partner Performance'!Z235</f>
        <v>0</v>
      </c>
      <c r="AE227" s="225">
        <f>'Prep Partner Performance'!AA235</f>
        <v>0</v>
      </c>
      <c r="AF227" s="225">
        <f>'Prep Partner Performance'!AB235</f>
        <v>0</v>
      </c>
      <c r="AG227" s="225">
        <f>'Prep Partner Performance'!AC235</f>
        <v>0</v>
      </c>
      <c r="AH227" s="225">
        <f>'Prep Partner Performance'!AD235</f>
        <v>0</v>
      </c>
      <c r="AI227" s="225">
        <f>'Prep Partner Performance'!AE235</f>
        <v>0</v>
      </c>
      <c r="AJ227" s="225">
        <f>'Prep Partner Performance'!AF235</f>
        <v>0</v>
      </c>
      <c r="AK227" s="225">
        <f>'Prep Partner Performance'!AG235</f>
        <v>0</v>
      </c>
      <c r="AL227" s="225">
        <f>'Prep Partner Performance'!AH235</f>
        <v>0</v>
      </c>
      <c r="AM227" s="218">
        <f t="shared" si="8"/>
        <v>0</v>
      </c>
      <c r="AN227" s="217" t="str">
        <f>'Prep Partner Performance'!B$3</f>
        <v>PrEP Partner Performance Tool version 2.0.0</v>
      </c>
      <c r="AO227" s="239">
        <f>'Prep Partner Performance'!AJ235</f>
        <v>0</v>
      </c>
    </row>
    <row r="228" spans="1:41" x14ac:dyDescent="0.45">
      <c r="A228" s="218" t="str">
        <f t="shared" si="7"/>
        <v>202205</v>
      </c>
      <c r="B228" s="219">
        <f>'Prep Partner Performance'!AE$2</f>
        <v>2022</v>
      </c>
      <c r="C228" s="220" t="str">
        <f>'Prep Partner Performance'!Z$2</f>
        <v>05</v>
      </c>
      <c r="D228" s="218">
        <f>'Prep Partner Performance'!G$2</f>
        <v>14943</v>
      </c>
      <c r="E228" s="217" t="str">
        <f>'Prep Partner Performance'!C$2</f>
        <v>Kisima Health Centre</v>
      </c>
      <c r="F228" s="239" t="str">
        <f>'Prep Partner Performance'!B$231</f>
        <v>PrEP Drugs Side Effects</v>
      </c>
      <c r="G228" s="217" t="str">
        <f>'Prep Partner Performance'!C236</f>
        <v>People who Inject Drugs</v>
      </c>
      <c r="H228" s="217" t="str">
        <f>'Prep Partner Performance'!D236</f>
        <v>P01-227</v>
      </c>
      <c r="I228" s="225">
        <f>'Prep Partner Performance'!E236</f>
        <v>0</v>
      </c>
      <c r="J228" s="225">
        <f>'Prep Partner Performance'!F236</f>
        <v>0</v>
      </c>
      <c r="K228" s="225">
        <f>'Prep Partner Performance'!G236</f>
        <v>0</v>
      </c>
      <c r="L228" s="225">
        <f>'Prep Partner Performance'!H236</f>
        <v>0</v>
      </c>
      <c r="M228" s="225">
        <f>'Prep Partner Performance'!I236</f>
        <v>0</v>
      </c>
      <c r="N228" s="225">
        <f>'Prep Partner Performance'!J236</f>
        <v>0</v>
      </c>
      <c r="O228" s="225">
        <f>'Prep Partner Performance'!K236</f>
        <v>0</v>
      </c>
      <c r="P228" s="225">
        <f>'Prep Partner Performance'!L236</f>
        <v>0</v>
      </c>
      <c r="Q228" s="225">
        <f>'Prep Partner Performance'!M236</f>
        <v>0</v>
      </c>
      <c r="R228" s="225">
        <f>'Prep Partner Performance'!N236</f>
        <v>0</v>
      </c>
      <c r="S228" s="225">
        <f>'Prep Partner Performance'!O236</f>
        <v>0</v>
      </c>
      <c r="T228" s="225">
        <f>'Prep Partner Performance'!P236</f>
        <v>0</v>
      </c>
      <c r="U228" s="225">
        <f>'Prep Partner Performance'!Q236</f>
        <v>0</v>
      </c>
      <c r="V228" s="225">
        <f>'Prep Partner Performance'!R236</f>
        <v>0</v>
      </c>
      <c r="W228" s="225">
        <f>'Prep Partner Performance'!S236</f>
        <v>0</v>
      </c>
      <c r="X228" s="225">
        <f>'Prep Partner Performance'!T236</f>
        <v>0</v>
      </c>
      <c r="Y228" s="225">
        <f>'Prep Partner Performance'!U236</f>
        <v>0</v>
      </c>
      <c r="Z228" s="225">
        <f>'Prep Partner Performance'!V236</f>
        <v>0</v>
      </c>
      <c r="AA228" s="225">
        <f>'Prep Partner Performance'!W236</f>
        <v>0</v>
      </c>
      <c r="AB228" s="225">
        <f>'Prep Partner Performance'!X236</f>
        <v>0</v>
      </c>
      <c r="AC228" s="225">
        <f>'Prep Partner Performance'!Y236</f>
        <v>0</v>
      </c>
      <c r="AD228" s="225">
        <f>'Prep Partner Performance'!Z236</f>
        <v>0</v>
      </c>
      <c r="AE228" s="225">
        <f>'Prep Partner Performance'!AA236</f>
        <v>0</v>
      </c>
      <c r="AF228" s="225">
        <f>'Prep Partner Performance'!AB236</f>
        <v>0</v>
      </c>
      <c r="AG228" s="225">
        <f>'Prep Partner Performance'!AC236</f>
        <v>0</v>
      </c>
      <c r="AH228" s="225">
        <f>'Prep Partner Performance'!AD236</f>
        <v>0</v>
      </c>
      <c r="AI228" s="225">
        <f>'Prep Partner Performance'!AE236</f>
        <v>0</v>
      </c>
      <c r="AJ228" s="225">
        <f>'Prep Partner Performance'!AF236</f>
        <v>0</v>
      </c>
      <c r="AK228" s="225">
        <f>'Prep Partner Performance'!AG236</f>
        <v>0</v>
      </c>
      <c r="AL228" s="225">
        <f>'Prep Partner Performance'!AH236</f>
        <v>0</v>
      </c>
      <c r="AM228" s="218">
        <f t="shared" si="8"/>
        <v>0</v>
      </c>
      <c r="AN228" s="217" t="str">
        <f>'Prep Partner Performance'!B$3</f>
        <v>PrEP Partner Performance Tool version 2.0.0</v>
      </c>
      <c r="AO228" s="239">
        <f>'Prep Partner Performance'!AJ236</f>
        <v>0</v>
      </c>
    </row>
    <row r="229" spans="1:41" x14ac:dyDescent="0.45">
      <c r="A229" s="218" t="str">
        <f t="shared" si="7"/>
        <v>202205</v>
      </c>
      <c r="B229" s="219">
        <f>'Prep Partner Performance'!AE$2</f>
        <v>2022</v>
      </c>
      <c r="C229" s="220" t="str">
        <f>'Prep Partner Performance'!Z$2</f>
        <v>05</v>
      </c>
      <c r="D229" s="218">
        <f>'Prep Partner Performance'!G$2</f>
        <v>14943</v>
      </c>
      <c r="E229" s="217" t="str">
        <f>'Prep Partner Performance'!C$2</f>
        <v>Kisima Health Centre</v>
      </c>
      <c r="F229" s="239" t="str">
        <f>'Prep Partner Performance'!B$231</f>
        <v>PrEP Drugs Side Effects</v>
      </c>
      <c r="G229" s="217" t="str">
        <f>'Prep Partner Performance'!C237</f>
        <v>Other Women</v>
      </c>
      <c r="H229" s="217" t="str">
        <f>'Prep Partner Performance'!D237</f>
        <v>P01-228</v>
      </c>
      <c r="I229" s="225">
        <f>'Prep Partner Performance'!E237</f>
        <v>0</v>
      </c>
      <c r="J229" s="225">
        <f>'Prep Partner Performance'!F237</f>
        <v>0</v>
      </c>
      <c r="K229" s="225">
        <f>'Prep Partner Performance'!G237</f>
        <v>0</v>
      </c>
      <c r="L229" s="225">
        <f>'Prep Partner Performance'!H237</f>
        <v>0</v>
      </c>
      <c r="M229" s="225">
        <f>'Prep Partner Performance'!I237</f>
        <v>0</v>
      </c>
      <c r="N229" s="225">
        <f>'Prep Partner Performance'!J237</f>
        <v>0</v>
      </c>
      <c r="O229" s="225">
        <f>'Prep Partner Performance'!K237</f>
        <v>0</v>
      </c>
      <c r="P229" s="225">
        <f>'Prep Partner Performance'!L237</f>
        <v>0</v>
      </c>
      <c r="Q229" s="225">
        <f>'Prep Partner Performance'!M237</f>
        <v>0</v>
      </c>
      <c r="R229" s="225">
        <f>'Prep Partner Performance'!N237</f>
        <v>0</v>
      </c>
      <c r="S229" s="225">
        <f>'Prep Partner Performance'!O237</f>
        <v>0</v>
      </c>
      <c r="T229" s="225">
        <f>'Prep Partner Performance'!P237</f>
        <v>0</v>
      </c>
      <c r="U229" s="225">
        <f>'Prep Partner Performance'!Q237</f>
        <v>0</v>
      </c>
      <c r="V229" s="225">
        <f>'Prep Partner Performance'!R237</f>
        <v>0</v>
      </c>
      <c r="W229" s="225">
        <f>'Prep Partner Performance'!S237</f>
        <v>0</v>
      </c>
      <c r="X229" s="225">
        <f>'Prep Partner Performance'!T237</f>
        <v>0</v>
      </c>
      <c r="Y229" s="225">
        <f>'Prep Partner Performance'!U237</f>
        <v>0</v>
      </c>
      <c r="Z229" s="225">
        <f>'Prep Partner Performance'!V237</f>
        <v>0</v>
      </c>
      <c r="AA229" s="225">
        <f>'Prep Partner Performance'!W237</f>
        <v>0</v>
      </c>
      <c r="AB229" s="225">
        <f>'Prep Partner Performance'!X237</f>
        <v>0</v>
      </c>
      <c r="AC229" s="225">
        <f>'Prep Partner Performance'!Y237</f>
        <v>0</v>
      </c>
      <c r="AD229" s="225">
        <f>'Prep Partner Performance'!Z237</f>
        <v>0</v>
      </c>
      <c r="AE229" s="225">
        <f>'Prep Partner Performance'!AA237</f>
        <v>0</v>
      </c>
      <c r="AF229" s="225">
        <f>'Prep Partner Performance'!AB237</f>
        <v>0</v>
      </c>
      <c r="AG229" s="225">
        <f>'Prep Partner Performance'!AC237</f>
        <v>0</v>
      </c>
      <c r="AH229" s="225">
        <f>'Prep Partner Performance'!AD237</f>
        <v>0</v>
      </c>
      <c r="AI229" s="225">
        <f>'Prep Partner Performance'!AE237</f>
        <v>0</v>
      </c>
      <c r="AJ229" s="225">
        <f>'Prep Partner Performance'!AF237</f>
        <v>0</v>
      </c>
      <c r="AK229" s="225">
        <f>'Prep Partner Performance'!AG237</f>
        <v>0</v>
      </c>
      <c r="AL229" s="225">
        <f>'Prep Partner Performance'!AH237</f>
        <v>0</v>
      </c>
      <c r="AM229" s="218">
        <f t="shared" si="8"/>
        <v>0</v>
      </c>
      <c r="AN229" s="217" t="str">
        <f>'Prep Partner Performance'!B$3</f>
        <v>PrEP Partner Performance Tool version 2.0.0</v>
      </c>
      <c r="AO229" s="239">
        <f>'Prep Partner Performance'!AJ237</f>
        <v>0</v>
      </c>
    </row>
    <row r="230" spans="1:41" x14ac:dyDescent="0.45">
      <c r="A230" s="218" t="str">
        <f t="shared" si="7"/>
        <v>202205</v>
      </c>
      <c r="B230" s="219">
        <f>'Prep Partner Performance'!AE$2</f>
        <v>2022</v>
      </c>
      <c r="C230" s="220" t="str">
        <f>'Prep Partner Performance'!Z$2</f>
        <v>05</v>
      </c>
      <c r="D230" s="218">
        <f>'Prep Partner Performance'!G$2</f>
        <v>14943</v>
      </c>
      <c r="E230" s="217" t="str">
        <f>'Prep Partner Performance'!C$2</f>
        <v>Kisima Health Centre</v>
      </c>
      <c r="F230" s="239" t="str">
        <f>'Prep Partner Performance'!B$231</f>
        <v>PrEP Drugs Side Effects</v>
      </c>
      <c r="G230" s="217" t="str">
        <f>'Prep Partner Performance'!C238</f>
        <v>Serodiscordant Couple</v>
      </c>
      <c r="H230" s="217" t="str">
        <f>'Prep Partner Performance'!D238</f>
        <v>P01-229</v>
      </c>
      <c r="I230" s="225">
        <f>'Prep Partner Performance'!E238</f>
        <v>0</v>
      </c>
      <c r="J230" s="225">
        <f>'Prep Partner Performance'!F238</f>
        <v>0</v>
      </c>
      <c r="K230" s="225">
        <f>'Prep Partner Performance'!G238</f>
        <v>0</v>
      </c>
      <c r="L230" s="225">
        <f>'Prep Partner Performance'!H238</f>
        <v>0</v>
      </c>
      <c r="M230" s="225">
        <f>'Prep Partner Performance'!I238</f>
        <v>0</v>
      </c>
      <c r="N230" s="225">
        <f>'Prep Partner Performance'!J238</f>
        <v>0</v>
      </c>
      <c r="O230" s="225">
        <f>'Prep Partner Performance'!K238</f>
        <v>0</v>
      </c>
      <c r="P230" s="225">
        <f>'Prep Partner Performance'!L238</f>
        <v>0</v>
      </c>
      <c r="Q230" s="225">
        <f>'Prep Partner Performance'!M238</f>
        <v>0</v>
      </c>
      <c r="R230" s="225">
        <f>'Prep Partner Performance'!N238</f>
        <v>0</v>
      </c>
      <c r="S230" s="225">
        <f>'Prep Partner Performance'!O238</f>
        <v>0</v>
      </c>
      <c r="T230" s="225">
        <f>'Prep Partner Performance'!P238</f>
        <v>0</v>
      </c>
      <c r="U230" s="225">
        <f>'Prep Partner Performance'!Q238</f>
        <v>0</v>
      </c>
      <c r="V230" s="225">
        <f>'Prep Partner Performance'!R238</f>
        <v>0</v>
      </c>
      <c r="W230" s="225">
        <f>'Prep Partner Performance'!S238</f>
        <v>0</v>
      </c>
      <c r="X230" s="225">
        <f>'Prep Partner Performance'!T238</f>
        <v>0</v>
      </c>
      <c r="Y230" s="225">
        <f>'Prep Partner Performance'!U238</f>
        <v>0</v>
      </c>
      <c r="Z230" s="225">
        <f>'Prep Partner Performance'!V238</f>
        <v>0</v>
      </c>
      <c r="AA230" s="225">
        <f>'Prep Partner Performance'!W238</f>
        <v>0</v>
      </c>
      <c r="AB230" s="225">
        <f>'Prep Partner Performance'!X238</f>
        <v>0</v>
      </c>
      <c r="AC230" s="225">
        <f>'Prep Partner Performance'!Y238</f>
        <v>0</v>
      </c>
      <c r="AD230" s="225">
        <f>'Prep Partner Performance'!Z238</f>
        <v>0</v>
      </c>
      <c r="AE230" s="225">
        <f>'Prep Partner Performance'!AA238</f>
        <v>0</v>
      </c>
      <c r="AF230" s="225">
        <f>'Prep Partner Performance'!AB238</f>
        <v>0</v>
      </c>
      <c r="AG230" s="225">
        <f>'Prep Partner Performance'!AC238</f>
        <v>0</v>
      </c>
      <c r="AH230" s="225">
        <f>'Prep Partner Performance'!AD238</f>
        <v>0</v>
      </c>
      <c r="AI230" s="225">
        <f>'Prep Partner Performance'!AE238</f>
        <v>0</v>
      </c>
      <c r="AJ230" s="225">
        <f>'Prep Partner Performance'!AF238</f>
        <v>0</v>
      </c>
      <c r="AK230" s="225">
        <f>'Prep Partner Performance'!AG238</f>
        <v>0</v>
      </c>
      <c r="AL230" s="225">
        <f>'Prep Partner Performance'!AH238</f>
        <v>0</v>
      </c>
      <c r="AM230" s="218">
        <f t="shared" si="8"/>
        <v>0</v>
      </c>
      <c r="AN230" s="217" t="str">
        <f>'Prep Partner Performance'!B$3</f>
        <v>PrEP Partner Performance Tool version 2.0.0</v>
      </c>
      <c r="AO230" s="239">
        <f>'Prep Partner Performance'!AJ238</f>
        <v>0</v>
      </c>
    </row>
    <row r="231" spans="1:41" x14ac:dyDescent="0.45">
      <c r="A231" s="218" t="str">
        <f t="shared" si="7"/>
        <v>202205</v>
      </c>
      <c r="B231" s="219">
        <f>'Prep Partner Performance'!AE$2</f>
        <v>2022</v>
      </c>
      <c r="C231" s="220" t="str">
        <f>'Prep Partner Performance'!Z$2</f>
        <v>05</v>
      </c>
      <c r="D231" s="218">
        <f>'Prep Partner Performance'!G$2</f>
        <v>14943</v>
      </c>
      <c r="E231" s="217" t="str">
        <f>'Prep Partner Performance'!C$2</f>
        <v>Kisima Health Centre</v>
      </c>
      <c r="F231" s="239" t="str">
        <f>'Prep Partner Performance'!B$231</f>
        <v>PrEP Drugs Side Effects</v>
      </c>
      <c r="G231" s="217" t="str">
        <f>'Prep Partner Performance'!C239</f>
        <v>Pregnant and Breast Feeding Women</v>
      </c>
      <c r="H231" s="217" t="str">
        <f>'Prep Partner Performance'!D239</f>
        <v>P01-230</v>
      </c>
      <c r="I231" s="225">
        <f>'Prep Partner Performance'!E239</f>
        <v>0</v>
      </c>
      <c r="J231" s="225">
        <f>'Prep Partner Performance'!F239</f>
        <v>0</v>
      </c>
      <c r="K231" s="225">
        <f>'Prep Partner Performance'!G239</f>
        <v>0</v>
      </c>
      <c r="L231" s="225">
        <f>'Prep Partner Performance'!H239</f>
        <v>0</v>
      </c>
      <c r="M231" s="225">
        <f>'Prep Partner Performance'!I239</f>
        <v>0</v>
      </c>
      <c r="N231" s="225">
        <f>'Prep Partner Performance'!J239</f>
        <v>0</v>
      </c>
      <c r="O231" s="225">
        <f>'Prep Partner Performance'!K239</f>
        <v>0</v>
      </c>
      <c r="P231" s="225">
        <f>'Prep Partner Performance'!L239</f>
        <v>0</v>
      </c>
      <c r="Q231" s="225">
        <f>'Prep Partner Performance'!M239</f>
        <v>0</v>
      </c>
      <c r="R231" s="225">
        <f>'Prep Partner Performance'!N239</f>
        <v>0</v>
      </c>
      <c r="S231" s="225">
        <f>'Prep Partner Performance'!O239</f>
        <v>0</v>
      </c>
      <c r="T231" s="225">
        <f>'Prep Partner Performance'!P239</f>
        <v>0</v>
      </c>
      <c r="U231" s="225">
        <f>'Prep Partner Performance'!Q239</f>
        <v>0</v>
      </c>
      <c r="V231" s="225">
        <f>'Prep Partner Performance'!R239</f>
        <v>0</v>
      </c>
      <c r="W231" s="225">
        <f>'Prep Partner Performance'!S239</f>
        <v>0</v>
      </c>
      <c r="X231" s="225">
        <f>'Prep Partner Performance'!T239</f>
        <v>0</v>
      </c>
      <c r="Y231" s="225">
        <f>'Prep Partner Performance'!U239</f>
        <v>0</v>
      </c>
      <c r="Z231" s="225">
        <f>'Prep Partner Performance'!V239</f>
        <v>0</v>
      </c>
      <c r="AA231" s="225">
        <f>'Prep Partner Performance'!W239</f>
        <v>0</v>
      </c>
      <c r="AB231" s="225">
        <f>'Prep Partner Performance'!X239</f>
        <v>0</v>
      </c>
      <c r="AC231" s="225">
        <f>'Prep Partner Performance'!Y239</f>
        <v>0</v>
      </c>
      <c r="AD231" s="225">
        <f>'Prep Partner Performance'!Z239</f>
        <v>0</v>
      </c>
      <c r="AE231" s="225">
        <f>'Prep Partner Performance'!AA239</f>
        <v>0</v>
      </c>
      <c r="AF231" s="225">
        <f>'Prep Partner Performance'!AB239</f>
        <v>0</v>
      </c>
      <c r="AG231" s="225">
        <f>'Prep Partner Performance'!AC239</f>
        <v>0</v>
      </c>
      <c r="AH231" s="225">
        <f>'Prep Partner Performance'!AD239</f>
        <v>0</v>
      </c>
      <c r="AI231" s="225">
        <f>'Prep Partner Performance'!AE239</f>
        <v>0</v>
      </c>
      <c r="AJ231" s="225">
        <f>'Prep Partner Performance'!AF239</f>
        <v>0</v>
      </c>
      <c r="AK231" s="225">
        <f>'Prep Partner Performance'!AG239</f>
        <v>0</v>
      </c>
      <c r="AL231" s="225">
        <f>'Prep Partner Performance'!AH239</f>
        <v>0</v>
      </c>
      <c r="AM231" s="218">
        <f t="shared" si="8"/>
        <v>0</v>
      </c>
      <c r="AN231" s="217" t="str">
        <f>'Prep Partner Performance'!B$3</f>
        <v>PrEP Partner Performance Tool version 2.0.0</v>
      </c>
      <c r="AO231" s="239">
        <f>'Prep Partner Performance'!AJ239</f>
        <v>0</v>
      </c>
    </row>
    <row r="232" spans="1:41" x14ac:dyDescent="0.45">
      <c r="A232" s="218" t="str">
        <f t="shared" si="7"/>
        <v>202205</v>
      </c>
      <c r="B232" s="219">
        <f>'Prep Partner Performance'!AE$2</f>
        <v>2022</v>
      </c>
      <c r="C232" s="220" t="str">
        <f>'Prep Partner Performance'!Z$2</f>
        <v>05</v>
      </c>
      <c r="D232" s="218">
        <f>'Prep Partner Performance'!G$2</f>
        <v>14943</v>
      </c>
      <c r="E232" s="217" t="str">
        <f>'Prep Partner Performance'!C$2</f>
        <v>Kisima Health Centre</v>
      </c>
      <c r="F232" s="239" t="str">
        <f>'Prep Partner Performance'!B240</f>
        <v>Non-Adherence</v>
      </c>
      <c r="G232" s="217" t="str">
        <f>'Prep Partner Performance'!C240</f>
        <v>Transgender</v>
      </c>
      <c r="H232" s="217" t="str">
        <f>'Prep Partner Performance'!D240</f>
        <v>P01-231</v>
      </c>
      <c r="I232" s="225">
        <f>'Prep Partner Performance'!E240</f>
        <v>0</v>
      </c>
      <c r="J232" s="225">
        <f>'Prep Partner Performance'!F240</f>
        <v>0</v>
      </c>
      <c r="K232" s="225">
        <f>'Prep Partner Performance'!G240</f>
        <v>0</v>
      </c>
      <c r="L232" s="225">
        <f>'Prep Partner Performance'!H240</f>
        <v>0</v>
      </c>
      <c r="M232" s="225">
        <f>'Prep Partner Performance'!I240</f>
        <v>0</v>
      </c>
      <c r="N232" s="225">
        <f>'Prep Partner Performance'!J240</f>
        <v>0</v>
      </c>
      <c r="O232" s="225">
        <f>'Prep Partner Performance'!K240</f>
        <v>0</v>
      </c>
      <c r="P232" s="225">
        <f>'Prep Partner Performance'!L240</f>
        <v>0</v>
      </c>
      <c r="Q232" s="225">
        <f>'Prep Partner Performance'!M240</f>
        <v>0</v>
      </c>
      <c r="R232" s="225">
        <f>'Prep Partner Performance'!N240</f>
        <v>0</v>
      </c>
      <c r="S232" s="225">
        <f>'Prep Partner Performance'!O240</f>
        <v>0</v>
      </c>
      <c r="T232" s="225">
        <f>'Prep Partner Performance'!P240</f>
        <v>0</v>
      </c>
      <c r="U232" s="225">
        <f>'Prep Partner Performance'!Q240</f>
        <v>0</v>
      </c>
      <c r="V232" s="225">
        <f>'Prep Partner Performance'!R240</f>
        <v>0</v>
      </c>
      <c r="W232" s="225">
        <f>'Prep Partner Performance'!S240</f>
        <v>0</v>
      </c>
      <c r="X232" s="225">
        <f>'Prep Partner Performance'!T240</f>
        <v>0</v>
      </c>
      <c r="Y232" s="225">
        <f>'Prep Partner Performance'!U240</f>
        <v>0</v>
      </c>
      <c r="Z232" s="225">
        <f>'Prep Partner Performance'!V240</f>
        <v>0</v>
      </c>
      <c r="AA232" s="225">
        <f>'Prep Partner Performance'!W240</f>
        <v>0</v>
      </c>
      <c r="AB232" s="225">
        <f>'Prep Partner Performance'!X240</f>
        <v>0</v>
      </c>
      <c r="AC232" s="225">
        <f>'Prep Partner Performance'!Y240</f>
        <v>0</v>
      </c>
      <c r="AD232" s="225">
        <f>'Prep Partner Performance'!Z240</f>
        <v>0</v>
      </c>
      <c r="AE232" s="225">
        <f>'Prep Partner Performance'!AA240</f>
        <v>0</v>
      </c>
      <c r="AF232" s="225">
        <f>'Prep Partner Performance'!AB240</f>
        <v>0</v>
      </c>
      <c r="AG232" s="225">
        <f>'Prep Partner Performance'!AC240</f>
        <v>0</v>
      </c>
      <c r="AH232" s="225">
        <f>'Prep Partner Performance'!AD240</f>
        <v>0</v>
      </c>
      <c r="AI232" s="225">
        <f>'Prep Partner Performance'!AE240</f>
        <v>0</v>
      </c>
      <c r="AJ232" s="225">
        <f>'Prep Partner Performance'!AF240</f>
        <v>0</v>
      </c>
      <c r="AK232" s="225">
        <f>'Prep Partner Performance'!AG240</f>
        <v>0</v>
      </c>
      <c r="AL232" s="225">
        <f>'Prep Partner Performance'!AH240</f>
        <v>0</v>
      </c>
      <c r="AM232" s="218">
        <f t="shared" si="8"/>
        <v>0</v>
      </c>
      <c r="AN232" s="217" t="str">
        <f>'Prep Partner Performance'!B$3</f>
        <v>PrEP Partner Performance Tool version 2.0.0</v>
      </c>
      <c r="AO232" s="239">
        <f>'Prep Partner Performance'!AJ240</f>
        <v>0</v>
      </c>
    </row>
    <row r="233" spans="1:41" x14ac:dyDescent="0.45">
      <c r="A233" s="218" t="str">
        <f t="shared" si="7"/>
        <v>202205</v>
      </c>
      <c r="B233" s="219">
        <f>'Prep Partner Performance'!AE$2</f>
        <v>2022</v>
      </c>
      <c r="C233" s="220" t="str">
        <f>'Prep Partner Performance'!Z$2</f>
        <v>05</v>
      </c>
      <c r="D233" s="218">
        <f>'Prep Partner Performance'!G$2</f>
        <v>14943</v>
      </c>
      <c r="E233" s="217" t="str">
        <f>'Prep Partner Performance'!C$2</f>
        <v>Kisima Health Centre</v>
      </c>
      <c r="F233" s="239" t="str">
        <f>'Prep Partner Performance'!B$240</f>
        <v>Non-Adherence</v>
      </c>
      <c r="G233" s="217" t="str">
        <f>'Prep Partner Performance'!C241</f>
        <v>Adolescent Girls and Young Women</v>
      </c>
      <c r="H233" s="217" t="str">
        <f>'Prep Partner Performance'!D241</f>
        <v>P01-232</v>
      </c>
      <c r="I233" s="225">
        <f>'Prep Partner Performance'!E241</f>
        <v>0</v>
      </c>
      <c r="J233" s="225">
        <f>'Prep Partner Performance'!F241</f>
        <v>0</v>
      </c>
      <c r="K233" s="225">
        <f>'Prep Partner Performance'!G241</f>
        <v>0</v>
      </c>
      <c r="L233" s="225">
        <f>'Prep Partner Performance'!H241</f>
        <v>0</v>
      </c>
      <c r="M233" s="225">
        <f>'Prep Partner Performance'!I241</f>
        <v>0</v>
      </c>
      <c r="N233" s="225">
        <f>'Prep Partner Performance'!J241</f>
        <v>0</v>
      </c>
      <c r="O233" s="225">
        <f>'Prep Partner Performance'!K241</f>
        <v>0</v>
      </c>
      <c r="P233" s="225">
        <f>'Prep Partner Performance'!L241</f>
        <v>0</v>
      </c>
      <c r="Q233" s="225">
        <f>'Prep Partner Performance'!M241</f>
        <v>0</v>
      </c>
      <c r="R233" s="225">
        <f>'Prep Partner Performance'!N241</f>
        <v>0</v>
      </c>
      <c r="S233" s="225">
        <f>'Prep Partner Performance'!O241</f>
        <v>0</v>
      </c>
      <c r="T233" s="225">
        <f>'Prep Partner Performance'!P241</f>
        <v>0</v>
      </c>
      <c r="U233" s="225">
        <f>'Prep Partner Performance'!Q241</f>
        <v>0</v>
      </c>
      <c r="V233" s="225">
        <f>'Prep Partner Performance'!R241</f>
        <v>0</v>
      </c>
      <c r="W233" s="225">
        <f>'Prep Partner Performance'!S241</f>
        <v>0</v>
      </c>
      <c r="X233" s="225">
        <f>'Prep Partner Performance'!T241</f>
        <v>0</v>
      </c>
      <c r="Y233" s="225">
        <f>'Prep Partner Performance'!U241</f>
        <v>0</v>
      </c>
      <c r="Z233" s="225">
        <f>'Prep Partner Performance'!V241</f>
        <v>0</v>
      </c>
      <c r="AA233" s="225">
        <f>'Prep Partner Performance'!W241</f>
        <v>0</v>
      </c>
      <c r="AB233" s="225">
        <f>'Prep Partner Performance'!X241</f>
        <v>0</v>
      </c>
      <c r="AC233" s="225">
        <f>'Prep Partner Performance'!Y241</f>
        <v>0</v>
      </c>
      <c r="AD233" s="225">
        <f>'Prep Partner Performance'!Z241</f>
        <v>0</v>
      </c>
      <c r="AE233" s="225">
        <f>'Prep Partner Performance'!AA241</f>
        <v>0</v>
      </c>
      <c r="AF233" s="225">
        <f>'Prep Partner Performance'!AB241</f>
        <v>0</v>
      </c>
      <c r="AG233" s="225">
        <f>'Prep Partner Performance'!AC241</f>
        <v>0</v>
      </c>
      <c r="AH233" s="225">
        <f>'Prep Partner Performance'!AD241</f>
        <v>0</v>
      </c>
      <c r="AI233" s="225">
        <f>'Prep Partner Performance'!AE241</f>
        <v>0</v>
      </c>
      <c r="AJ233" s="225">
        <f>'Prep Partner Performance'!AF241</f>
        <v>0</v>
      </c>
      <c r="AK233" s="225">
        <f>'Prep Partner Performance'!AG241</f>
        <v>0</v>
      </c>
      <c r="AL233" s="225">
        <f>'Prep Partner Performance'!AH241</f>
        <v>0</v>
      </c>
      <c r="AM233" s="218">
        <f t="shared" si="8"/>
        <v>0</v>
      </c>
      <c r="AN233" s="217" t="str">
        <f>'Prep Partner Performance'!B$3</f>
        <v>PrEP Partner Performance Tool version 2.0.0</v>
      </c>
      <c r="AO233" s="239">
        <f>'Prep Partner Performance'!AJ241</f>
        <v>0</v>
      </c>
    </row>
    <row r="234" spans="1:41" x14ac:dyDescent="0.45">
      <c r="A234" s="218" t="str">
        <f t="shared" si="7"/>
        <v>202205</v>
      </c>
      <c r="B234" s="219">
        <f>'Prep Partner Performance'!AE$2</f>
        <v>2022</v>
      </c>
      <c r="C234" s="220" t="str">
        <f>'Prep Partner Performance'!Z$2</f>
        <v>05</v>
      </c>
      <c r="D234" s="218">
        <f>'Prep Partner Performance'!G$2</f>
        <v>14943</v>
      </c>
      <c r="E234" s="217" t="str">
        <f>'Prep Partner Performance'!C$2</f>
        <v>Kisima Health Centre</v>
      </c>
      <c r="F234" s="239" t="str">
        <f>'Prep Partner Performance'!B$240</f>
        <v>Non-Adherence</v>
      </c>
      <c r="G234" s="217" t="str">
        <f>'Prep Partner Performance'!C242</f>
        <v>Men who have Sex With Men</v>
      </c>
      <c r="H234" s="217" t="str">
        <f>'Prep Partner Performance'!D242</f>
        <v>P01-233</v>
      </c>
      <c r="I234" s="225">
        <f>'Prep Partner Performance'!E242</f>
        <v>0</v>
      </c>
      <c r="J234" s="225">
        <f>'Prep Partner Performance'!F242</f>
        <v>0</v>
      </c>
      <c r="K234" s="225">
        <f>'Prep Partner Performance'!G242</f>
        <v>0</v>
      </c>
      <c r="L234" s="225">
        <f>'Prep Partner Performance'!H242</f>
        <v>0</v>
      </c>
      <c r="M234" s="225">
        <f>'Prep Partner Performance'!I242</f>
        <v>0</v>
      </c>
      <c r="N234" s="225">
        <f>'Prep Partner Performance'!J242</f>
        <v>0</v>
      </c>
      <c r="O234" s="225">
        <f>'Prep Partner Performance'!K242</f>
        <v>0</v>
      </c>
      <c r="P234" s="225">
        <f>'Prep Partner Performance'!L242</f>
        <v>0</v>
      </c>
      <c r="Q234" s="225">
        <f>'Prep Partner Performance'!M242</f>
        <v>0</v>
      </c>
      <c r="R234" s="225">
        <f>'Prep Partner Performance'!N242</f>
        <v>0</v>
      </c>
      <c r="S234" s="225">
        <f>'Prep Partner Performance'!O242</f>
        <v>0</v>
      </c>
      <c r="T234" s="225">
        <f>'Prep Partner Performance'!P242</f>
        <v>0</v>
      </c>
      <c r="U234" s="225">
        <f>'Prep Partner Performance'!Q242</f>
        <v>0</v>
      </c>
      <c r="V234" s="225">
        <f>'Prep Partner Performance'!R242</f>
        <v>0</v>
      </c>
      <c r="W234" s="225">
        <f>'Prep Partner Performance'!S242</f>
        <v>0</v>
      </c>
      <c r="X234" s="225">
        <f>'Prep Partner Performance'!T242</f>
        <v>0</v>
      </c>
      <c r="Y234" s="225">
        <f>'Prep Partner Performance'!U242</f>
        <v>0</v>
      </c>
      <c r="Z234" s="225">
        <f>'Prep Partner Performance'!V242</f>
        <v>0</v>
      </c>
      <c r="AA234" s="225">
        <f>'Prep Partner Performance'!W242</f>
        <v>0</v>
      </c>
      <c r="AB234" s="225">
        <f>'Prep Partner Performance'!X242</f>
        <v>0</v>
      </c>
      <c r="AC234" s="225">
        <f>'Prep Partner Performance'!Y242</f>
        <v>0</v>
      </c>
      <c r="AD234" s="225">
        <f>'Prep Partner Performance'!Z242</f>
        <v>0</v>
      </c>
      <c r="AE234" s="225">
        <f>'Prep Partner Performance'!AA242</f>
        <v>0</v>
      </c>
      <c r="AF234" s="225">
        <f>'Prep Partner Performance'!AB242</f>
        <v>0</v>
      </c>
      <c r="AG234" s="225">
        <f>'Prep Partner Performance'!AC242</f>
        <v>0</v>
      </c>
      <c r="AH234" s="225">
        <f>'Prep Partner Performance'!AD242</f>
        <v>0</v>
      </c>
      <c r="AI234" s="225">
        <f>'Prep Partner Performance'!AE242</f>
        <v>0</v>
      </c>
      <c r="AJ234" s="225">
        <f>'Prep Partner Performance'!AF242</f>
        <v>0</v>
      </c>
      <c r="AK234" s="225">
        <f>'Prep Partner Performance'!AG242</f>
        <v>0</v>
      </c>
      <c r="AL234" s="225">
        <f>'Prep Partner Performance'!AH242</f>
        <v>0</v>
      </c>
      <c r="AM234" s="218">
        <f t="shared" si="8"/>
        <v>0</v>
      </c>
      <c r="AN234" s="217" t="str">
        <f>'Prep Partner Performance'!B$3</f>
        <v>PrEP Partner Performance Tool version 2.0.0</v>
      </c>
      <c r="AO234" s="239">
        <f>'Prep Partner Performance'!AJ242</f>
        <v>0</v>
      </c>
    </row>
    <row r="235" spans="1:41" x14ac:dyDescent="0.45">
      <c r="A235" s="218" t="str">
        <f t="shared" si="7"/>
        <v>202205</v>
      </c>
      <c r="B235" s="219">
        <f>'Prep Partner Performance'!AE$2</f>
        <v>2022</v>
      </c>
      <c r="C235" s="220" t="str">
        <f>'Prep Partner Performance'!Z$2</f>
        <v>05</v>
      </c>
      <c r="D235" s="218">
        <f>'Prep Partner Performance'!G$2</f>
        <v>14943</v>
      </c>
      <c r="E235" s="217" t="str">
        <f>'Prep Partner Performance'!C$2</f>
        <v>Kisima Health Centre</v>
      </c>
      <c r="F235" s="239" t="str">
        <f>'Prep Partner Performance'!B$240</f>
        <v>Non-Adherence</v>
      </c>
      <c r="G235" s="217" t="str">
        <f>'Prep Partner Performance'!C243</f>
        <v>Men at high risk</v>
      </c>
      <c r="H235" s="217" t="str">
        <f>'Prep Partner Performance'!D243</f>
        <v>P01-234</v>
      </c>
      <c r="I235" s="225">
        <f>'Prep Partner Performance'!E243</f>
        <v>0</v>
      </c>
      <c r="J235" s="225">
        <f>'Prep Partner Performance'!F243</f>
        <v>0</v>
      </c>
      <c r="K235" s="225">
        <f>'Prep Partner Performance'!G243</f>
        <v>0</v>
      </c>
      <c r="L235" s="225">
        <f>'Prep Partner Performance'!H243</f>
        <v>0</v>
      </c>
      <c r="M235" s="225">
        <f>'Prep Partner Performance'!I243</f>
        <v>0</v>
      </c>
      <c r="N235" s="225">
        <f>'Prep Partner Performance'!J243</f>
        <v>0</v>
      </c>
      <c r="O235" s="225">
        <f>'Prep Partner Performance'!K243</f>
        <v>0</v>
      </c>
      <c r="P235" s="225">
        <f>'Prep Partner Performance'!L243</f>
        <v>0</v>
      </c>
      <c r="Q235" s="225">
        <f>'Prep Partner Performance'!M243</f>
        <v>0</v>
      </c>
      <c r="R235" s="225">
        <f>'Prep Partner Performance'!N243</f>
        <v>0</v>
      </c>
      <c r="S235" s="225">
        <f>'Prep Partner Performance'!O243</f>
        <v>0</v>
      </c>
      <c r="T235" s="225">
        <f>'Prep Partner Performance'!P243</f>
        <v>0</v>
      </c>
      <c r="U235" s="225">
        <f>'Prep Partner Performance'!Q243</f>
        <v>0</v>
      </c>
      <c r="V235" s="225">
        <f>'Prep Partner Performance'!R243</f>
        <v>0</v>
      </c>
      <c r="W235" s="225">
        <f>'Prep Partner Performance'!S243</f>
        <v>0</v>
      </c>
      <c r="X235" s="225">
        <f>'Prep Partner Performance'!T243</f>
        <v>0</v>
      </c>
      <c r="Y235" s="225">
        <f>'Prep Partner Performance'!U243</f>
        <v>0</v>
      </c>
      <c r="Z235" s="225">
        <f>'Prep Partner Performance'!V243</f>
        <v>0</v>
      </c>
      <c r="AA235" s="225">
        <f>'Prep Partner Performance'!W243</f>
        <v>0</v>
      </c>
      <c r="AB235" s="225">
        <f>'Prep Partner Performance'!X243</f>
        <v>0</v>
      </c>
      <c r="AC235" s="225">
        <f>'Prep Partner Performance'!Y243</f>
        <v>0</v>
      </c>
      <c r="AD235" s="225">
        <f>'Prep Partner Performance'!Z243</f>
        <v>0</v>
      </c>
      <c r="AE235" s="225">
        <f>'Prep Partner Performance'!AA243</f>
        <v>0</v>
      </c>
      <c r="AF235" s="225">
        <f>'Prep Partner Performance'!AB243</f>
        <v>0</v>
      </c>
      <c r="AG235" s="225">
        <f>'Prep Partner Performance'!AC243</f>
        <v>0</v>
      </c>
      <c r="AH235" s="225">
        <f>'Prep Partner Performance'!AD243</f>
        <v>0</v>
      </c>
      <c r="AI235" s="225">
        <f>'Prep Partner Performance'!AE243</f>
        <v>0</v>
      </c>
      <c r="AJ235" s="225">
        <f>'Prep Partner Performance'!AF243</f>
        <v>0</v>
      </c>
      <c r="AK235" s="225">
        <f>'Prep Partner Performance'!AG243</f>
        <v>0</v>
      </c>
      <c r="AL235" s="225">
        <f>'Prep Partner Performance'!AH243</f>
        <v>0</v>
      </c>
      <c r="AM235" s="218">
        <f t="shared" si="8"/>
        <v>0</v>
      </c>
      <c r="AN235" s="217" t="str">
        <f>'Prep Partner Performance'!B$3</f>
        <v>PrEP Partner Performance Tool version 2.0.0</v>
      </c>
      <c r="AO235" s="239">
        <f>'Prep Partner Performance'!AJ243</f>
        <v>0</v>
      </c>
    </row>
    <row r="236" spans="1:41" x14ac:dyDescent="0.45">
      <c r="A236" s="218" t="str">
        <f t="shared" si="7"/>
        <v>202205</v>
      </c>
      <c r="B236" s="219">
        <f>'Prep Partner Performance'!AE$2</f>
        <v>2022</v>
      </c>
      <c r="C236" s="220" t="str">
        <f>'Prep Partner Performance'!Z$2</f>
        <v>05</v>
      </c>
      <c r="D236" s="218">
        <f>'Prep Partner Performance'!G$2</f>
        <v>14943</v>
      </c>
      <c r="E236" s="217" t="str">
        <f>'Prep Partner Performance'!C$2</f>
        <v>Kisima Health Centre</v>
      </c>
      <c r="F236" s="239" t="str">
        <f>'Prep Partner Performance'!B$240</f>
        <v>Non-Adherence</v>
      </c>
      <c r="G236" s="217" t="str">
        <f>'Prep Partner Performance'!C244</f>
        <v>Female Sex Workers</v>
      </c>
      <c r="H236" s="217" t="str">
        <f>'Prep Partner Performance'!D244</f>
        <v>P01-235</v>
      </c>
      <c r="I236" s="225">
        <f>'Prep Partner Performance'!E244</f>
        <v>0</v>
      </c>
      <c r="J236" s="225">
        <f>'Prep Partner Performance'!F244</f>
        <v>0</v>
      </c>
      <c r="K236" s="225">
        <f>'Prep Partner Performance'!G244</f>
        <v>0</v>
      </c>
      <c r="L236" s="225">
        <f>'Prep Partner Performance'!H244</f>
        <v>0</v>
      </c>
      <c r="M236" s="225">
        <f>'Prep Partner Performance'!I244</f>
        <v>0</v>
      </c>
      <c r="N236" s="225">
        <f>'Prep Partner Performance'!J244</f>
        <v>0</v>
      </c>
      <c r="O236" s="225">
        <f>'Prep Partner Performance'!K244</f>
        <v>0</v>
      </c>
      <c r="P236" s="225">
        <f>'Prep Partner Performance'!L244</f>
        <v>0</v>
      </c>
      <c r="Q236" s="225">
        <f>'Prep Partner Performance'!M244</f>
        <v>0</v>
      </c>
      <c r="R236" s="225">
        <f>'Prep Partner Performance'!N244</f>
        <v>0</v>
      </c>
      <c r="S236" s="225">
        <f>'Prep Partner Performance'!O244</f>
        <v>0</v>
      </c>
      <c r="T236" s="225">
        <f>'Prep Partner Performance'!P244</f>
        <v>0</v>
      </c>
      <c r="U236" s="225">
        <f>'Prep Partner Performance'!Q244</f>
        <v>0</v>
      </c>
      <c r="V236" s="225">
        <f>'Prep Partner Performance'!R244</f>
        <v>0</v>
      </c>
      <c r="W236" s="225">
        <f>'Prep Partner Performance'!S244</f>
        <v>0</v>
      </c>
      <c r="X236" s="225">
        <f>'Prep Partner Performance'!T244</f>
        <v>0</v>
      </c>
      <c r="Y236" s="225">
        <f>'Prep Partner Performance'!U244</f>
        <v>0</v>
      </c>
      <c r="Z236" s="225">
        <f>'Prep Partner Performance'!V244</f>
        <v>0</v>
      </c>
      <c r="AA236" s="225">
        <f>'Prep Partner Performance'!W244</f>
        <v>0</v>
      </c>
      <c r="AB236" s="225">
        <f>'Prep Partner Performance'!X244</f>
        <v>0</v>
      </c>
      <c r="AC236" s="225">
        <f>'Prep Partner Performance'!Y244</f>
        <v>0</v>
      </c>
      <c r="AD236" s="225">
        <f>'Prep Partner Performance'!Z244</f>
        <v>0</v>
      </c>
      <c r="AE236" s="225">
        <f>'Prep Partner Performance'!AA244</f>
        <v>0</v>
      </c>
      <c r="AF236" s="225">
        <f>'Prep Partner Performance'!AB244</f>
        <v>0</v>
      </c>
      <c r="AG236" s="225">
        <f>'Prep Partner Performance'!AC244</f>
        <v>0</v>
      </c>
      <c r="AH236" s="225">
        <f>'Prep Partner Performance'!AD244</f>
        <v>0</v>
      </c>
      <c r="AI236" s="225">
        <f>'Prep Partner Performance'!AE244</f>
        <v>0</v>
      </c>
      <c r="AJ236" s="225">
        <f>'Prep Partner Performance'!AF244</f>
        <v>0</v>
      </c>
      <c r="AK236" s="225">
        <f>'Prep Partner Performance'!AG244</f>
        <v>0</v>
      </c>
      <c r="AL236" s="225">
        <f>'Prep Partner Performance'!AH244</f>
        <v>0</v>
      </c>
      <c r="AM236" s="218">
        <f t="shared" si="8"/>
        <v>0</v>
      </c>
      <c r="AN236" s="217" t="str">
        <f>'Prep Partner Performance'!B$3</f>
        <v>PrEP Partner Performance Tool version 2.0.0</v>
      </c>
      <c r="AO236" s="239">
        <f>'Prep Partner Performance'!AJ244</f>
        <v>0</v>
      </c>
    </row>
    <row r="237" spans="1:41" x14ac:dyDescent="0.45">
      <c r="A237" s="218" t="str">
        <f t="shared" si="7"/>
        <v>202205</v>
      </c>
      <c r="B237" s="219">
        <f>'Prep Partner Performance'!AE$2</f>
        <v>2022</v>
      </c>
      <c r="C237" s="220" t="str">
        <f>'Prep Partner Performance'!Z$2</f>
        <v>05</v>
      </c>
      <c r="D237" s="218">
        <f>'Prep Partner Performance'!G$2</f>
        <v>14943</v>
      </c>
      <c r="E237" s="217" t="str">
        <f>'Prep Partner Performance'!C$2</f>
        <v>Kisima Health Centre</v>
      </c>
      <c r="F237" s="239" t="str">
        <f>'Prep Partner Performance'!B$240</f>
        <v>Non-Adherence</v>
      </c>
      <c r="G237" s="217" t="str">
        <f>'Prep Partner Performance'!C245</f>
        <v>People who Inject Drugs</v>
      </c>
      <c r="H237" s="217" t="str">
        <f>'Prep Partner Performance'!D245</f>
        <v>P01-236</v>
      </c>
      <c r="I237" s="225">
        <f>'Prep Partner Performance'!E245</f>
        <v>0</v>
      </c>
      <c r="J237" s="225">
        <f>'Prep Partner Performance'!F245</f>
        <v>0</v>
      </c>
      <c r="K237" s="225">
        <f>'Prep Partner Performance'!G245</f>
        <v>0</v>
      </c>
      <c r="L237" s="225">
        <f>'Prep Partner Performance'!H245</f>
        <v>0</v>
      </c>
      <c r="M237" s="225">
        <f>'Prep Partner Performance'!I245</f>
        <v>0</v>
      </c>
      <c r="N237" s="225">
        <f>'Prep Partner Performance'!J245</f>
        <v>0</v>
      </c>
      <c r="O237" s="225">
        <f>'Prep Partner Performance'!K245</f>
        <v>0</v>
      </c>
      <c r="P237" s="225">
        <f>'Prep Partner Performance'!L245</f>
        <v>0</v>
      </c>
      <c r="Q237" s="225">
        <f>'Prep Partner Performance'!M245</f>
        <v>0</v>
      </c>
      <c r="R237" s="225">
        <f>'Prep Partner Performance'!N245</f>
        <v>0</v>
      </c>
      <c r="S237" s="225">
        <f>'Prep Partner Performance'!O245</f>
        <v>0</v>
      </c>
      <c r="T237" s="225">
        <f>'Prep Partner Performance'!P245</f>
        <v>0</v>
      </c>
      <c r="U237" s="225">
        <f>'Prep Partner Performance'!Q245</f>
        <v>0</v>
      </c>
      <c r="V237" s="225">
        <f>'Prep Partner Performance'!R245</f>
        <v>0</v>
      </c>
      <c r="W237" s="225">
        <f>'Prep Partner Performance'!S245</f>
        <v>0</v>
      </c>
      <c r="X237" s="225">
        <f>'Prep Partner Performance'!T245</f>
        <v>0</v>
      </c>
      <c r="Y237" s="225">
        <f>'Prep Partner Performance'!U245</f>
        <v>0</v>
      </c>
      <c r="Z237" s="225">
        <f>'Prep Partner Performance'!V245</f>
        <v>0</v>
      </c>
      <c r="AA237" s="225">
        <f>'Prep Partner Performance'!W245</f>
        <v>0</v>
      </c>
      <c r="AB237" s="225">
        <f>'Prep Partner Performance'!X245</f>
        <v>0</v>
      </c>
      <c r="AC237" s="225">
        <f>'Prep Partner Performance'!Y245</f>
        <v>0</v>
      </c>
      <c r="AD237" s="225">
        <f>'Prep Partner Performance'!Z245</f>
        <v>0</v>
      </c>
      <c r="AE237" s="225">
        <f>'Prep Partner Performance'!AA245</f>
        <v>0</v>
      </c>
      <c r="AF237" s="225">
        <f>'Prep Partner Performance'!AB245</f>
        <v>0</v>
      </c>
      <c r="AG237" s="225">
        <f>'Prep Partner Performance'!AC245</f>
        <v>0</v>
      </c>
      <c r="AH237" s="225">
        <f>'Prep Partner Performance'!AD245</f>
        <v>0</v>
      </c>
      <c r="AI237" s="225">
        <f>'Prep Partner Performance'!AE245</f>
        <v>0</v>
      </c>
      <c r="AJ237" s="225">
        <f>'Prep Partner Performance'!AF245</f>
        <v>0</v>
      </c>
      <c r="AK237" s="225">
        <f>'Prep Partner Performance'!AG245</f>
        <v>0</v>
      </c>
      <c r="AL237" s="225">
        <f>'Prep Partner Performance'!AH245</f>
        <v>0</v>
      </c>
      <c r="AM237" s="218">
        <f t="shared" si="8"/>
        <v>0</v>
      </c>
      <c r="AN237" s="217" t="str">
        <f>'Prep Partner Performance'!B$3</f>
        <v>PrEP Partner Performance Tool version 2.0.0</v>
      </c>
      <c r="AO237" s="239">
        <f>'Prep Partner Performance'!AJ245</f>
        <v>0</v>
      </c>
    </row>
    <row r="238" spans="1:41" x14ac:dyDescent="0.45">
      <c r="A238" s="218" t="str">
        <f t="shared" si="7"/>
        <v>202205</v>
      </c>
      <c r="B238" s="219">
        <f>'Prep Partner Performance'!AE$2</f>
        <v>2022</v>
      </c>
      <c r="C238" s="220" t="str">
        <f>'Prep Partner Performance'!Z$2</f>
        <v>05</v>
      </c>
      <c r="D238" s="218">
        <f>'Prep Partner Performance'!G$2</f>
        <v>14943</v>
      </c>
      <c r="E238" s="217" t="str">
        <f>'Prep Partner Performance'!C$2</f>
        <v>Kisima Health Centre</v>
      </c>
      <c r="F238" s="239" t="str">
        <f>'Prep Partner Performance'!B$240</f>
        <v>Non-Adherence</v>
      </c>
      <c r="G238" s="217" t="str">
        <f>'Prep Partner Performance'!C246</f>
        <v>Other Women</v>
      </c>
      <c r="H238" s="217" t="str">
        <f>'Prep Partner Performance'!D246</f>
        <v>P01-237</v>
      </c>
      <c r="I238" s="225">
        <f>'Prep Partner Performance'!E246</f>
        <v>0</v>
      </c>
      <c r="J238" s="225">
        <f>'Prep Partner Performance'!F246</f>
        <v>0</v>
      </c>
      <c r="K238" s="225">
        <f>'Prep Partner Performance'!G246</f>
        <v>0</v>
      </c>
      <c r="L238" s="225">
        <f>'Prep Partner Performance'!H246</f>
        <v>0</v>
      </c>
      <c r="M238" s="225">
        <f>'Prep Partner Performance'!I246</f>
        <v>0</v>
      </c>
      <c r="N238" s="225">
        <f>'Prep Partner Performance'!J246</f>
        <v>0</v>
      </c>
      <c r="O238" s="225">
        <f>'Prep Partner Performance'!K246</f>
        <v>0</v>
      </c>
      <c r="P238" s="225">
        <f>'Prep Partner Performance'!L246</f>
        <v>0</v>
      </c>
      <c r="Q238" s="225">
        <f>'Prep Partner Performance'!M246</f>
        <v>0</v>
      </c>
      <c r="R238" s="225">
        <f>'Prep Partner Performance'!N246</f>
        <v>0</v>
      </c>
      <c r="S238" s="225">
        <f>'Prep Partner Performance'!O246</f>
        <v>0</v>
      </c>
      <c r="T238" s="225">
        <f>'Prep Partner Performance'!P246</f>
        <v>0</v>
      </c>
      <c r="U238" s="225">
        <f>'Prep Partner Performance'!Q246</f>
        <v>0</v>
      </c>
      <c r="V238" s="225">
        <f>'Prep Partner Performance'!R246</f>
        <v>0</v>
      </c>
      <c r="W238" s="225">
        <f>'Prep Partner Performance'!S246</f>
        <v>0</v>
      </c>
      <c r="X238" s="225">
        <f>'Prep Partner Performance'!T246</f>
        <v>0</v>
      </c>
      <c r="Y238" s="225">
        <f>'Prep Partner Performance'!U246</f>
        <v>0</v>
      </c>
      <c r="Z238" s="225">
        <f>'Prep Partner Performance'!V246</f>
        <v>0</v>
      </c>
      <c r="AA238" s="225">
        <f>'Prep Partner Performance'!W246</f>
        <v>0</v>
      </c>
      <c r="AB238" s="225">
        <f>'Prep Partner Performance'!X246</f>
        <v>0</v>
      </c>
      <c r="AC238" s="225">
        <f>'Prep Partner Performance'!Y246</f>
        <v>0</v>
      </c>
      <c r="AD238" s="225">
        <f>'Prep Partner Performance'!Z246</f>
        <v>0</v>
      </c>
      <c r="AE238" s="225">
        <f>'Prep Partner Performance'!AA246</f>
        <v>0</v>
      </c>
      <c r="AF238" s="225">
        <f>'Prep Partner Performance'!AB246</f>
        <v>0</v>
      </c>
      <c r="AG238" s="225">
        <f>'Prep Partner Performance'!AC246</f>
        <v>0</v>
      </c>
      <c r="AH238" s="225">
        <f>'Prep Partner Performance'!AD246</f>
        <v>0</v>
      </c>
      <c r="AI238" s="225">
        <f>'Prep Partner Performance'!AE246</f>
        <v>0</v>
      </c>
      <c r="AJ238" s="225">
        <f>'Prep Partner Performance'!AF246</f>
        <v>0</v>
      </c>
      <c r="AK238" s="225">
        <f>'Prep Partner Performance'!AG246</f>
        <v>0</v>
      </c>
      <c r="AL238" s="225">
        <f>'Prep Partner Performance'!AH246</f>
        <v>0</v>
      </c>
      <c r="AM238" s="218">
        <f t="shared" si="8"/>
        <v>0</v>
      </c>
      <c r="AN238" s="217" t="str">
        <f>'Prep Partner Performance'!B$3</f>
        <v>PrEP Partner Performance Tool version 2.0.0</v>
      </c>
      <c r="AO238" s="239">
        <f>'Prep Partner Performance'!AJ246</f>
        <v>0</v>
      </c>
    </row>
    <row r="239" spans="1:41" x14ac:dyDescent="0.45">
      <c r="A239" s="218" t="str">
        <f t="shared" si="7"/>
        <v>202205</v>
      </c>
      <c r="B239" s="219">
        <f>'Prep Partner Performance'!AE$2</f>
        <v>2022</v>
      </c>
      <c r="C239" s="220" t="str">
        <f>'Prep Partner Performance'!Z$2</f>
        <v>05</v>
      </c>
      <c r="D239" s="218">
        <f>'Prep Partner Performance'!G$2</f>
        <v>14943</v>
      </c>
      <c r="E239" s="217" t="str">
        <f>'Prep Partner Performance'!C$2</f>
        <v>Kisima Health Centre</v>
      </c>
      <c r="F239" s="239" t="str">
        <f>'Prep Partner Performance'!B$240</f>
        <v>Non-Adherence</v>
      </c>
      <c r="G239" s="217" t="str">
        <f>'Prep Partner Performance'!C247</f>
        <v>Serodiscordant Couple</v>
      </c>
      <c r="H239" s="217" t="str">
        <f>'Prep Partner Performance'!D247</f>
        <v>P01-238</v>
      </c>
      <c r="I239" s="225">
        <f>'Prep Partner Performance'!E247</f>
        <v>0</v>
      </c>
      <c r="J239" s="225">
        <f>'Prep Partner Performance'!F247</f>
        <v>0</v>
      </c>
      <c r="K239" s="225">
        <f>'Prep Partner Performance'!G247</f>
        <v>0</v>
      </c>
      <c r="L239" s="225">
        <f>'Prep Partner Performance'!H247</f>
        <v>0</v>
      </c>
      <c r="M239" s="225">
        <f>'Prep Partner Performance'!I247</f>
        <v>0</v>
      </c>
      <c r="N239" s="225">
        <f>'Prep Partner Performance'!J247</f>
        <v>0</v>
      </c>
      <c r="O239" s="225">
        <f>'Prep Partner Performance'!K247</f>
        <v>0</v>
      </c>
      <c r="P239" s="225">
        <f>'Prep Partner Performance'!L247</f>
        <v>0</v>
      </c>
      <c r="Q239" s="225">
        <f>'Prep Partner Performance'!M247</f>
        <v>0</v>
      </c>
      <c r="R239" s="225">
        <f>'Prep Partner Performance'!N247</f>
        <v>0</v>
      </c>
      <c r="S239" s="225">
        <f>'Prep Partner Performance'!O247</f>
        <v>0</v>
      </c>
      <c r="T239" s="225">
        <f>'Prep Partner Performance'!P247</f>
        <v>0</v>
      </c>
      <c r="U239" s="225">
        <f>'Prep Partner Performance'!Q247</f>
        <v>0</v>
      </c>
      <c r="V239" s="225">
        <f>'Prep Partner Performance'!R247</f>
        <v>0</v>
      </c>
      <c r="W239" s="225">
        <f>'Prep Partner Performance'!S247</f>
        <v>0</v>
      </c>
      <c r="X239" s="225">
        <f>'Prep Partner Performance'!T247</f>
        <v>0</v>
      </c>
      <c r="Y239" s="225">
        <f>'Prep Partner Performance'!U247</f>
        <v>0</v>
      </c>
      <c r="Z239" s="225">
        <f>'Prep Partner Performance'!V247</f>
        <v>0</v>
      </c>
      <c r="AA239" s="225">
        <f>'Prep Partner Performance'!W247</f>
        <v>0</v>
      </c>
      <c r="AB239" s="225">
        <f>'Prep Partner Performance'!X247</f>
        <v>0</v>
      </c>
      <c r="AC239" s="225">
        <f>'Prep Partner Performance'!Y247</f>
        <v>0</v>
      </c>
      <c r="AD239" s="225">
        <f>'Prep Partner Performance'!Z247</f>
        <v>0</v>
      </c>
      <c r="AE239" s="225">
        <f>'Prep Partner Performance'!AA247</f>
        <v>0</v>
      </c>
      <c r="AF239" s="225">
        <f>'Prep Partner Performance'!AB247</f>
        <v>0</v>
      </c>
      <c r="AG239" s="225">
        <f>'Prep Partner Performance'!AC247</f>
        <v>0</v>
      </c>
      <c r="AH239" s="225">
        <f>'Prep Partner Performance'!AD247</f>
        <v>0</v>
      </c>
      <c r="AI239" s="225">
        <f>'Prep Partner Performance'!AE247</f>
        <v>0</v>
      </c>
      <c r="AJ239" s="225">
        <f>'Prep Partner Performance'!AF247</f>
        <v>0</v>
      </c>
      <c r="AK239" s="225">
        <f>'Prep Partner Performance'!AG247</f>
        <v>0</v>
      </c>
      <c r="AL239" s="225">
        <f>'Prep Partner Performance'!AH247</f>
        <v>0</v>
      </c>
      <c r="AM239" s="218">
        <f t="shared" si="8"/>
        <v>0</v>
      </c>
      <c r="AN239" s="217" t="str">
        <f>'Prep Partner Performance'!B$3</f>
        <v>PrEP Partner Performance Tool version 2.0.0</v>
      </c>
      <c r="AO239" s="239">
        <f>'Prep Partner Performance'!AJ247</f>
        <v>0</v>
      </c>
    </row>
    <row r="240" spans="1:41" x14ac:dyDescent="0.45">
      <c r="A240" s="218" t="str">
        <f t="shared" si="7"/>
        <v>202205</v>
      </c>
      <c r="B240" s="219">
        <f>'Prep Partner Performance'!AE$2</f>
        <v>2022</v>
      </c>
      <c r="C240" s="220" t="str">
        <f>'Prep Partner Performance'!Z$2</f>
        <v>05</v>
      </c>
      <c r="D240" s="218">
        <f>'Prep Partner Performance'!G$2</f>
        <v>14943</v>
      </c>
      <c r="E240" s="217" t="str">
        <f>'Prep Partner Performance'!C$2</f>
        <v>Kisima Health Centre</v>
      </c>
      <c r="F240" s="239" t="str">
        <f>'Prep Partner Performance'!B$240</f>
        <v>Non-Adherence</v>
      </c>
      <c r="G240" s="217" t="str">
        <f>'Prep Partner Performance'!C248</f>
        <v>Pregnant and Breast Feeding Women</v>
      </c>
      <c r="H240" s="217" t="str">
        <f>'Prep Partner Performance'!D248</f>
        <v>P01-239</v>
      </c>
      <c r="I240" s="225">
        <f>'Prep Partner Performance'!E248</f>
        <v>0</v>
      </c>
      <c r="J240" s="225">
        <f>'Prep Partner Performance'!F248</f>
        <v>0</v>
      </c>
      <c r="K240" s="225">
        <f>'Prep Partner Performance'!G248</f>
        <v>0</v>
      </c>
      <c r="L240" s="225">
        <f>'Prep Partner Performance'!H248</f>
        <v>0</v>
      </c>
      <c r="M240" s="225">
        <f>'Prep Partner Performance'!I248</f>
        <v>0</v>
      </c>
      <c r="N240" s="225">
        <f>'Prep Partner Performance'!J248</f>
        <v>0</v>
      </c>
      <c r="O240" s="225">
        <f>'Prep Partner Performance'!K248</f>
        <v>0</v>
      </c>
      <c r="P240" s="225">
        <f>'Prep Partner Performance'!L248</f>
        <v>0</v>
      </c>
      <c r="Q240" s="225">
        <f>'Prep Partner Performance'!M248</f>
        <v>0</v>
      </c>
      <c r="R240" s="225">
        <f>'Prep Partner Performance'!N248</f>
        <v>0</v>
      </c>
      <c r="S240" s="225">
        <f>'Prep Partner Performance'!O248</f>
        <v>0</v>
      </c>
      <c r="T240" s="225">
        <f>'Prep Partner Performance'!P248</f>
        <v>0</v>
      </c>
      <c r="U240" s="225">
        <f>'Prep Partner Performance'!Q248</f>
        <v>0</v>
      </c>
      <c r="V240" s="225">
        <f>'Prep Partner Performance'!R248</f>
        <v>0</v>
      </c>
      <c r="W240" s="225">
        <f>'Prep Partner Performance'!S248</f>
        <v>0</v>
      </c>
      <c r="X240" s="225">
        <f>'Prep Partner Performance'!T248</f>
        <v>0</v>
      </c>
      <c r="Y240" s="225">
        <f>'Prep Partner Performance'!U248</f>
        <v>0</v>
      </c>
      <c r="Z240" s="225">
        <f>'Prep Partner Performance'!V248</f>
        <v>0</v>
      </c>
      <c r="AA240" s="225">
        <f>'Prep Partner Performance'!W248</f>
        <v>0</v>
      </c>
      <c r="AB240" s="225">
        <f>'Prep Partner Performance'!X248</f>
        <v>0</v>
      </c>
      <c r="AC240" s="225">
        <f>'Prep Partner Performance'!Y248</f>
        <v>0</v>
      </c>
      <c r="AD240" s="225">
        <f>'Prep Partner Performance'!Z248</f>
        <v>0</v>
      </c>
      <c r="AE240" s="225">
        <f>'Prep Partner Performance'!AA248</f>
        <v>0</v>
      </c>
      <c r="AF240" s="225">
        <f>'Prep Partner Performance'!AB248</f>
        <v>0</v>
      </c>
      <c r="AG240" s="225">
        <f>'Prep Partner Performance'!AC248</f>
        <v>0</v>
      </c>
      <c r="AH240" s="225">
        <f>'Prep Partner Performance'!AD248</f>
        <v>0</v>
      </c>
      <c r="AI240" s="225">
        <f>'Prep Partner Performance'!AE248</f>
        <v>0</v>
      </c>
      <c r="AJ240" s="225">
        <f>'Prep Partner Performance'!AF248</f>
        <v>0</v>
      </c>
      <c r="AK240" s="225">
        <f>'Prep Partner Performance'!AG248</f>
        <v>0</v>
      </c>
      <c r="AL240" s="225">
        <f>'Prep Partner Performance'!AH248</f>
        <v>0</v>
      </c>
      <c r="AM240" s="218">
        <f t="shared" si="8"/>
        <v>0</v>
      </c>
      <c r="AN240" s="217" t="str">
        <f>'Prep Partner Performance'!B$3</f>
        <v>PrEP Partner Performance Tool version 2.0.0</v>
      </c>
      <c r="AO240" s="239">
        <f>'Prep Partner Performance'!AJ248</f>
        <v>0</v>
      </c>
    </row>
    <row r="241" spans="1:41" x14ac:dyDescent="0.45">
      <c r="A241" s="218" t="str">
        <f t="shared" si="7"/>
        <v>202205</v>
      </c>
      <c r="B241" s="219">
        <f>'Prep Partner Performance'!AE$2</f>
        <v>2022</v>
      </c>
      <c r="C241" s="220" t="str">
        <f>'Prep Partner Performance'!Z$2</f>
        <v>05</v>
      </c>
      <c r="D241" s="218">
        <f>'Prep Partner Performance'!G$2</f>
        <v>14943</v>
      </c>
      <c r="E241" s="217" t="str">
        <f>'Prep Partner Performance'!C$2</f>
        <v>Kisima Health Centre</v>
      </c>
      <c r="F241" s="239" t="str">
        <f>'Prep Partner Performance'!B249</f>
        <v>Viral suppression of HIV+ partner</v>
      </c>
      <c r="G241" s="217" t="str">
        <f>'Prep Partner Performance'!C249</f>
        <v>Transgender</v>
      </c>
      <c r="H241" s="217" t="str">
        <f>'Prep Partner Performance'!D249</f>
        <v>P01-240</v>
      </c>
      <c r="I241" s="225">
        <f>'Prep Partner Performance'!E249</f>
        <v>0</v>
      </c>
      <c r="J241" s="225">
        <f>'Prep Partner Performance'!F249</f>
        <v>0</v>
      </c>
      <c r="K241" s="225">
        <f>'Prep Partner Performance'!G249</f>
        <v>0</v>
      </c>
      <c r="L241" s="225">
        <f>'Prep Partner Performance'!H249</f>
        <v>0</v>
      </c>
      <c r="M241" s="225">
        <f>'Prep Partner Performance'!I249</f>
        <v>0</v>
      </c>
      <c r="N241" s="225">
        <f>'Prep Partner Performance'!J249</f>
        <v>0</v>
      </c>
      <c r="O241" s="225">
        <f>'Prep Partner Performance'!K249</f>
        <v>0</v>
      </c>
      <c r="P241" s="225">
        <f>'Prep Partner Performance'!L249</f>
        <v>0</v>
      </c>
      <c r="Q241" s="225">
        <f>'Prep Partner Performance'!M249</f>
        <v>0</v>
      </c>
      <c r="R241" s="225">
        <f>'Prep Partner Performance'!N249</f>
        <v>0</v>
      </c>
      <c r="S241" s="225">
        <f>'Prep Partner Performance'!O249</f>
        <v>0</v>
      </c>
      <c r="T241" s="225">
        <f>'Prep Partner Performance'!P249</f>
        <v>0</v>
      </c>
      <c r="U241" s="225">
        <f>'Prep Partner Performance'!Q249</f>
        <v>0</v>
      </c>
      <c r="V241" s="225">
        <f>'Prep Partner Performance'!R249</f>
        <v>0</v>
      </c>
      <c r="W241" s="225">
        <f>'Prep Partner Performance'!S249</f>
        <v>0</v>
      </c>
      <c r="X241" s="225">
        <f>'Prep Partner Performance'!T249</f>
        <v>0</v>
      </c>
      <c r="Y241" s="225">
        <f>'Prep Partner Performance'!U249</f>
        <v>0</v>
      </c>
      <c r="Z241" s="225">
        <f>'Prep Partner Performance'!V249</f>
        <v>0</v>
      </c>
      <c r="AA241" s="225">
        <f>'Prep Partner Performance'!W249</f>
        <v>0</v>
      </c>
      <c r="AB241" s="225">
        <f>'Prep Partner Performance'!X249</f>
        <v>0</v>
      </c>
      <c r="AC241" s="225">
        <f>'Prep Partner Performance'!Y249</f>
        <v>0</v>
      </c>
      <c r="AD241" s="225">
        <f>'Prep Partner Performance'!Z249</f>
        <v>0</v>
      </c>
      <c r="AE241" s="225">
        <f>'Prep Partner Performance'!AA249</f>
        <v>0</v>
      </c>
      <c r="AF241" s="225">
        <f>'Prep Partner Performance'!AB249</f>
        <v>0</v>
      </c>
      <c r="AG241" s="225">
        <f>'Prep Partner Performance'!AC249</f>
        <v>0</v>
      </c>
      <c r="AH241" s="225">
        <f>'Prep Partner Performance'!AD249</f>
        <v>0</v>
      </c>
      <c r="AI241" s="225">
        <f>'Prep Partner Performance'!AE249</f>
        <v>0</v>
      </c>
      <c r="AJ241" s="225">
        <f>'Prep Partner Performance'!AF249</f>
        <v>0</v>
      </c>
      <c r="AK241" s="225">
        <f>'Prep Partner Performance'!AG249</f>
        <v>0</v>
      </c>
      <c r="AL241" s="225">
        <f>'Prep Partner Performance'!AH249</f>
        <v>0</v>
      </c>
      <c r="AM241" s="218">
        <f t="shared" si="8"/>
        <v>0</v>
      </c>
      <c r="AN241" s="217" t="str">
        <f>'Prep Partner Performance'!B$3</f>
        <v>PrEP Partner Performance Tool version 2.0.0</v>
      </c>
      <c r="AO241" s="239">
        <f>'Prep Partner Performance'!AJ249</f>
        <v>0</v>
      </c>
    </row>
    <row r="242" spans="1:41" x14ac:dyDescent="0.45">
      <c r="A242" s="218" t="str">
        <f t="shared" si="7"/>
        <v>202205</v>
      </c>
      <c r="B242" s="219">
        <f>'Prep Partner Performance'!AE$2</f>
        <v>2022</v>
      </c>
      <c r="C242" s="220" t="str">
        <f>'Prep Partner Performance'!Z$2</f>
        <v>05</v>
      </c>
      <c r="D242" s="218">
        <f>'Prep Partner Performance'!G$2</f>
        <v>14943</v>
      </c>
      <c r="E242" s="217" t="str">
        <f>'Prep Partner Performance'!C$2</f>
        <v>Kisima Health Centre</v>
      </c>
      <c r="F242" s="239" t="str">
        <f>'Prep Partner Performance'!B$249</f>
        <v>Viral suppression of HIV+ partner</v>
      </c>
      <c r="G242" s="217" t="str">
        <f>'Prep Partner Performance'!C250</f>
        <v>Adolescent Girls and Young Women</v>
      </c>
      <c r="H242" s="217" t="str">
        <f>'Prep Partner Performance'!D250</f>
        <v>P01-241</v>
      </c>
      <c r="I242" s="225">
        <f>'Prep Partner Performance'!E250</f>
        <v>0</v>
      </c>
      <c r="J242" s="225">
        <f>'Prep Partner Performance'!F250</f>
        <v>0</v>
      </c>
      <c r="K242" s="225">
        <f>'Prep Partner Performance'!G250</f>
        <v>0</v>
      </c>
      <c r="L242" s="225">
        <f>'Prep Partner Performance'!H250</f>
        <v>0</v>
      </c>
      <c r="M242" s="225">
        <f>'Prep Partner Performance'!I250</f>
        <v>0</v>
      </c>
      <c r="N242" s="225">
        <f>'Prep Partner Performance'!J250</f>
        <v>0</v>
      </c>
      <c r="O242" s="225">
        <f>'Prep Partner Performance'!K250</f>
        <v>0</v>
      </c>
      <c r="P242" s="225">
        <f>'Prep Partner Performance'!L250</f>
        <v>0</v>
      </c>
      <c r="Q242" s="225">
        <f>'Prep Partner Performance'!M250</f>
        <v>0</v>
      </c>
      <c r="R242" s="225">
        <f>'Prep Partner Performance'!N250</f>
        <v>0</v>
      </c>
      <c r="S242" s="225">
        <f>'Prep Partner Performance'!O250</f>
        <v>0</v>
      </c>
      <c r="T242" s="225">
        <f>'Prep Partner Performance'!P250</f>
        <v>0</v>
      </c>
      <c r="U242" s="225">
        <f>'Prep Partner Performance'!Q250</f>
        <v>0</v>
      </c>
      <c r="V242" s="225">
        <f>'Prep Partner Performance'!R250</f>
        <v>0</v>
      </c>
      <c r="W242" s="225">
        <f>'Prep Partner Performance'!S250</f>
        <v>0</v>
      </c>
      <c r="X242" s="225">
        <f>'Prep Partner Performance'!T250</f>
        <v>0</v>
      </c>
      <c r="Y242" s="225">
        <f>'Prep Partner Performance'!U250</f>
        <v>0</v>
      </c>
      <c r="Z242" s="225">
        <f>'Prep Partner Performance'!V250</f>
        <v>0</v>
      </c>
      <c r="AA242" s="225">
        <f>'Prep Partner Performance'!W250</f>
        <v>0</v>
      </c>
      <c r="AB242" s="225">
        <f>'Prep Partner Performance'!X250</f>
        <v>0</v>
      </c>
      <c r="AC242" s="225">
        <f>'Prep Partner Performance'!Y250</f>
        <v>0</v>
      </c>
      <c r="AD242" s="225">
        <f>'Prep Partner Performance'!Z250</f>
        <v>0</v>
      </c>
      <c r="AE242" s="225">
        <f>'Prep Partner Performance'!AA250</f>
        <v>0</v>
      </c>
      <c r="AF242" s="225">
        <f>'Prep Partner Performance'!AB250</f>
        <v>0</v>
      </c>
      <c r="AG242" s="225">
        <f>'Prep Partner Performance'!AC250</f>
        <v>0</v>
      </c>
      <c r="AH242" s="225">
        <f>'Prep Partner Performance'!AD250</f>
        <v>0</v>
      </c>
      <c r="AI242" s="225">
        <f>'Prep Partner Performance'!AE250</f>
        <v>0</v>
      </c>
      <c r="AJ242" s="225">
        <f>'Prep Partner Performance'!AF250</f>
        <v>0</v>
      </c>
      <c r="AK242" s="225">
        <f>'Prep Partner Performance'!AG250</f>
        <v>0</v>
      </c>
      <c r="AL242" s="225">
        <f>'Prep Partner Performance'!AH250</f>
        <v>0</v>
      </c>
      <c r="AM242" s="218">
        <f t="shared" si="8"/>
        <v>0</v>
      </c>
      <c r="AN242" s="217" t="str">
        <f>'Prep Partner Performance'!B$3</f>
        <v>PrEP Partner Performance Tool version 2.0.0</v>
      </c>
      <c r="AO242" s="239">
        <f>'Prep Partner Performance'!AJ250</f>
        <v>0</v>
      </c>
    </row>
    <row r="243" spans="1:41" x14ac:dyDescent="0.45">
      <c r="A243" s="218" t="str">
        <f t="shared" si="7"/>
        <v>202205</v>
      </c>
      <c r="B243" s="219">
        <f>'Prep Partner Performance'!AE$2</f>
        <v>2022</v>
      </c>
      <c r="C243" s="220" t="str">
        <f>'Prep Partner Performance'!Z$2</f>
        <v>05</v>
      </c>
      <c r="D243" s="218">
        <f>'Prep Partner Performance'!G$2</f>
        <v>14943</v>
      </c>
      <c r="E243" s="217" t="str">
        <f>'Prep Partner Performance'!C$2</f>
        <v>Kisima Health Centre</v>
      </c>
      <c r="F243" s="239" t="str">
        <f>'Prep Partner Performance'!B$249</f>
        <v>Viral suppression of HIV+ partner</v>
      </c>
      <c r="G243" s="217" t="str">
        <f>'Prep Partner Performance'!C251</f>
        <v>Men who have Sex With Men</v>
      </c>
      <c r="H243" s="217" t="str">
        <f>'Prep Partner Performance'!D251</f>
        <v>P01-242</v>
      </c>
      <c r="I243" s="225">
        <f>'Prep Partner Performance'!E251</f>
        <v>0</v>
      </c>
      <c r="J243" s="225">
        <f>'Prep Partner Performance'!F251</f>
        <v>0</v>
      </c>
      <c r="K243" s="225">
        <f>'Prep Partner Performance'!G251</f>
        <v>0</v>
      </c>
      <c r="L243" s="225">
        <f>'Prep Partner Performance'!H251</f>
        <v>0</v>
      </c>
      <c r="M243" s="225">
        <f>'Prep Partner Performance'!I251</f>
        <v>0</v>
      </c>
      <c r="N243" s="225">
        <f>'Prep Partner Performance'!J251</f>
        <v>0</v>
      </c>
      <c r="O243" s="225">
        <f>'Prep Partner Performance'!K251</f>
        <v>0</v>
      </c>
      <c r="P243" s="225">
        <f>'Prep Partner Performance'!L251</f>
        <v>0</v>
      </c>
      <c r="Q243" s="225">
        <f>'Prep Partner Performance'!M251</f>
        <v>0</v>
      </c>
      <c r="R243" s="225">
        <f>'Prep Partner Performance'!N251</f>
        <v>0</v>
      </c>
      <c r="S243" s="225">
        <f>'Prep Partner Performance'!O251</f>
        <v>0</v>
      </c>
      <c r="T243" s="225">
        <f>'Prep Partner Performance'!P251</f>
        <v>0</v>
      </c>
      <c r="U243" s="225">
        <f>'Prep Partner Performance'!Q251</f>
        <v>0</v>
      </c>
      <c r="V243" s="225">
        <f>'Prep Partner Performance'!R251</f>
        <v>0</v>
      </c>
      <c r="W243" s="225">
        <f>'Prep Partner Performance'!S251</f>
        <v>0</v>
      </c>
      <c r="X243" s="225">
        <f>'Prep Partner Performance'!T251</f>
        <v>0</v>
      </c>
      <c r="Y243" s="225">
        <f>'Prep Partner Performance'!U251</f>
        <v>0</v>
      </c>
      <c r="Z243" s="225">
        <f>'Prep Partner Performance'!V251</f>
        <v>0</v>
      </c>
      <c r="AA243" s="225">
        <f>'Prep Partner Performance'!W251</f>
        <v>0</v>
      </c>
      <c r="AB243" s="225">
        <f>'Prep Partner Performance'!X251</f>
        <v>0</v>
      </c>
      <c r="AC243" s="225">
        <f>'Prep Partner Performance'!Y251</f>
        <v>0</v>
      </c>
      <c r="AD243" s="225">
        <f>'Prep Partner Performance'!Z251</f>
        <v>0</v>
      </c>
      <c r="AE243" s="225">
        <f>'Prep Partner Performance'!AA251</f>
        <v>0</v>
      </c>
      <c r="AF243" s="225">
        <f>'Prep Partner Performance'!AB251</f>
        <v>0</v>
      </c>
      <c r="AG243" s="225">
        <f>'Prep Partner Performance'!AC251</f>
        <v>0</v>
      </c>
      <c r="AH243" s="225">
        <f>'Prep Partner Performance'!AD251</f>
        <v>0</v>
      </c>
      <c r="AI243" s="225">
        <f>'Prep Partner Performance'!AE251</f>
        <v>0</v>
      </c>
      <c r="AJ243" s="225">
        <f>'Prep Partner Performance'!AF251</f>
        <v>0</v>
      </c>
      <c r="AK243" s="225">
        <f>'Prep Partner Performance'!AG251</f>
        <v>0</v>
      </c>
      <c r="AL243" s="225">
        <f>'Prep Partner Performance'!AH251</f>
        <v>0</v>
      </c>
      <c r="AM243" s="218">
        <f t="shared" si="8"/>
        <v>0</v>
      </c>
      <c r="AN243" s="217" t="str">
        <f>'Prep Partner Performance'!B$3</f>
        <v>PrEP Partner Performance Tool version 2.0.0</v>
      </c>
      <c r="AO243" s="239">
        <f>'Prep Partner Performance'!AJ251</f>
        <v>0</v>
      </c>
    </row>
    <row r="244" spans="1:41" x14ac:dyDescent="0.45">
      <c r="A244" s="218" t="str">
        <f t="shared" si="7"/>
        <v>202205</v>
      </c>
      <c r="B244" s="219">
        <f>'Prep Partner Performance'!AE$2</f>
        <v>2022</v>
      </c>
      <c r="C244" s="220" t="str">
        <f>'Prep Partner Performance'!Z$2</f>
        <v>05</v>
      </c>
      <c r="D244" s="218">
        <f>'Prep Partner Performance'!G$2</f>
        <v>14943</v>
      </c>
      <c r="E244" s="217" t="str">
        <f>'Prep Partner Performance'!C$2</f>
        <v>Kisima Health Centre</v>
      </c>
      <c r="F244" s="239" t="str">
        <f>'Prep Partner Performance'!B$249</f>
        <v>Viral suppression of HIV+ partner</v>
      </c>
      <c r="G244" s="217" t="str">
        <f>'Prep Partner Performance'!C252</f>
        <v>Men at high risk</v>
      </c>
      <c r="H244" s="217" t="str">
        <f>'Prep Partner Performance'!D252</f>
        <v>P01-243</v>
      </c>
      <c r="I244" s="225">
        <f>'Prep Partner Performance'!E252</f>
        <v>0</v>
      </c>
      <c r="J244" s="225">
        <f>'Prep Partner Performance'!F252</f>
        <v>0</v>
      </c>
      <c r="K244" s="225">
        <f>'Prep Partner Performance'!G252</f>
        <v>0</v>
      </c>
      <c r="L244" s="225">
        <f>'Prep Partner Performance'!H252</f>
        <v>0</v>
      </c>
      <c r="M244" s="225">
        <f>'Prep Partner Performance'!I252</f>
        <v>0</v>
      </c>
      <c r="N244" s="225">
        <f>'Prep Partner Performance'!J252</f>
        <v>0</v>
      </c>
      <c r="O244" s="225">
        <f>'Prep Partner Performance'!K252</f>
        <v>0</v>
      </c>
      <c r="P244" s="225">
        <f>'Prep Partner Performance'!L252</f>
        <v>0</v>
      </c>
      <c r="Q244" s="225">
        <f>'Prep Partner Performance'!M252</f>
        <v>0</v>
      </c>
      <c r="R244" s="225">
        <f>'Prep Partner Performance'!N252</f>
        <v>0</v>
      </c>
      <c r="S244" s="225">
        <f>'Prep Partner Performance'!O252</f>
        <v>0</v>
      </c>
      <c r="T244" s="225">
        <f>'Prep Partner Performance'!P252</f>
        <v>0</v>
      </c>
      <c r="U244" s="225">
        <f>'Prep Partner Performance'!Q252</f>
        <v>0</v>
      </c>
      <c r="V244" s="225">
        <f>'Prep Partner Performance'!R252</f>
        <v>0</v>
      </c>
      <c r="W244" s="225">
        <f>'Prep Partner Performance'!S252</f>
        <v>0</v>
      </c>
      <c r="X244" s="225">
        <f>'Prep Partner Performance'!T252</f>
        <v>0</v>
      </c>
      <c r="Y244" s="225">
        <f>'Prep Partner Performance'!U252</f>
        <v>0</v>
      </c>
      <c r="Z244" s="225">
        <f>'Prep Partner Performance'!V252</f>
        <v>0</v>
      </c>
      <c r="AA244" s="225">
        <f>'Prep Partner Performance'!W252</f>
        <v>0</v>
      </c>
      <c r="AB244" s="225">
        <f>'Prep Partner Performance'!X252</f>
        <v>0</v>
      </c>
      <c r="AC244" s="225">
        <f>'Prep Partner Performance'!Y252</f>
        <v>0</v>
      </c>
      <c r="AD244" s="225">
        <f>'Prep Partner Performance'!Z252</f>
        <v>0</v>
      </c>
      <c r="AE244" s="225">
        <f>'Prep Partner Performance'!AA252</f>
        <v>0</v>
      </c>
      <c r="AF244" s="225">
        <f>'Prep Partner Performance'!AB252</f>
        <v>0</v>
      </c>
      <c r="AG244" s="225">
        <f>'Prep Partner Performance'!AC252</f>
        <v>0</v>
      </c>
      <c r="AH244" s="225">
        <f>'Prep Partner Performance'!AD252</f>
        <v>0</v>
      </c>
      <c r="AI244" s="225">
        <f>'Prep Partner Performance'!AE252</f>
        <v>0</v>
      </c>
      <c r="AJ244" s="225">
        <f>'Prep Partner Performance'!AF252</f>
        <v>0</v>
      </c>
      <c r="AK244" s="225">
        <f>'Prep Partner Performance'!AG252</f>
        <v>0</v>
      </c>
      <c r="AL244" s="225">
        <f>'Prep Partner Performance'!AH252</f>
        <v>0</v>
      </c>
      <c r="AM244" s="218">
        <f t="shared" si="8"/>
        <v>0</v>
      </c>
      <c r="AN244" s="217" t="str">
        <f>'Prep Partner Performance'!B$3</f>
        <v>PrEP Partner Performance Tool version 2.0.0</v>
      </c>
      <c r="AO244" s="239">
        <f>'Prep Partner Performance'!AJ252</f>
        <v>0</v>
      </c>
    </row>
    <row r="245" spans="1:41" x14ac:dyDescent="0.45">
      <c r="A245" s="218" t="str">
        <f t="shared" si="7"/>
        <v>202205</v>
      </c>
      <c r="B245" s="219">
        <f>'Prep Partner Performance'!AE$2</f>
        <v>2022</v>
      </c>
      <c r="C245" s="220" t="str">
        <f>'Prep Partner Performance'!Z$2</f>
        <v>05</v>
      </c>
      <c r="D245" s="218">
        <f>'Prep Partner Performance'!G$2</f>
        <v>14943</v>
      </c>
      <c r="E245" s="217" t="str">
        <f>'Prep Partner Performance'!C$2</f>
        <v>Kisima Health Centre</v>
      </c>
      <c r="F245" s="239" t="str">
        <f>'Prep Partner Performance'!B$249</f>
        <v>Viral suppression of HIV+ partner</v>
      </c>
      <c r="G245" s="217" t="str">
        <f>'Prep Partner Performance'!C253</f>
        <v>Female Sex Workers</v>
      </c>
      <c r="H245" s="217" t="str">
        <f>'Prep Partner Performance'!D253</f>
        <v>P01-244</v>
      </c>
      <c r="I245" s="225">
        <f>'Prep Partner Performance'!E253</f>
        <v>0</v>
      </c>
      <c r="J245" s="225">
        <f>'Prep Partner Performance'!F253</f>
        <v>0</v>
      </c>
      <c r="K245" s="225">
        <f>'Prep Partner Performance'!G253</f>
        <v>0</v>
      </c>
      <c r="L245" s="225">
        <f>'Prep Partner Performance'!H253</f>
        <v>0</v>
      </c>
      <c r="M245" s="225">
        <f>'Prep Partner Performance'!I253</f>
        <v>0</v>
      </c>
      <c r="N245" s="225">
        <f>'Prep Partner Performance'!J253</f>
        <v>0</v>
      </c>
      <c r="O245" s="225">
        <f>'Prep Partner Performance'!K253</f>
        <v>0</v>
      </c>
      <c r="P245" s="225">
        <f>'Prep Partner Performance'!L253</f>
        <v>0</v>
      </c>
      <c r="Q245" s="225">
        <f>'Prep Partner Performance'!M253</f>
        <v>0</v>
      </c>
      <c r="R245" s="225">
        <f>'Prep Partner Performance'!N253</f>
        <v>0</v>
      </c>
      <c r="S245" s="225">
        <f>'Prep Partner Performance'!O253</f>
        <v>0</v>
      </c>
      <c r="T245" s="225">
        <f>'Prep Partner Performance'!P253</f>
        <v>0</v>
      </c>
      <c r="U245" s="225">
        <f>'Prep Partner Performance'!Q253</f>
        <v>0</v>
      </c>
      <c r="V245" s="225">
        <f>'Prep Partner Performance'!R253</f>
        <v>0</v>
      </c>
      <c r="W245" s="225">
        <f>'Prep Partner Performance'!S253</f>
        <v>0</v>
      </c>
      <c r="X245" s="225">
        <f>'Prep Partner Performance'!T253</f>
        <v>0</v>
      </c>
      <c r="Y245" s="225">
        <f>'Prep Partner Performance'!U253</f>
        <v>0</v>
      </c>
      <c r="Z245" s="225">
        <f>'Prep Partner Performance'!V253</f>
        <v>0</v>
      </c>
      <c r="AA245" s="225">
        <f>'Prep Partner Performance'!W253</f>
        <v>0</v>
      </c>
      <c r="AB245" s="225">
        <f>'Prep Partner Performance'!X253</f>
        <v>0</v>
      </c>
      <c r="AC245" s="225">
        <f>'Prep Partner Performance'!Y253</f>
        <v>0</v>
      </c>
      <c r="AD245" s="225">
        <f>'Prep Partner Performance'!Z253</f>
        <v>0</v>
      </c>
      <c r="AE245" s="225">
        <f>'Prep Partner Performance'!AA253</f>
        <v>0</v>
      </c>
      <c r="AF245" s="225">
        <f>'Prep Partner Performance'!AB253</f>
        <v>0</v>
      </c>
      <c r="AG245" s="225">
        <f>'Prep Partner Performance'!AC253</f>
        <v>0</v>
      </c>
      <c r="AH245" s="225">
        <f>'Prep Partner Performance'!AD253</f>
        <v>0</v>
      </c>
      <c r="AI245" s="225">
        <f>'Prep Partner Performance'!AE253</f>
        <v>0</v>
      </c>
      <c r="AJ245" s="225">
        <f>'Prep Partner Performance'!AF253</f>
        <v>0</v>
      </c>
      <c r="AK245" s="225">
        <f>'Prep Partner Performance'!AG253</f>
        <v>0</v>
      </c>
      <c r="AL245" s="225">
        <f>'Prep Partner Performance'!AH253</f>
        <v>0</v>
      </c>
      <c r="AM245" s="218">
        <f t="shared" si="8"/>
        <v>0</v>
      </c>
      <c r="AN245" s="217" t="str">
        <f>'Prep Partner Performance'!B$3</f>
        <v>PrEP Partner Performance Tool version 2.0.0</v>
      </c>
      <c r="AO245" s="239">
        <f>'Prep Partner Performance'!AJ253</f>
        <v>0</v>
      </c>
    </row>
    <row r="246" spans="1:41" x14ac:dyDescent="0.45">
      <c r="A246" s="218" t="str">
        <f t="shared" si="7"/>
        <v>202205</v>
      </c>
      <c r="B246" s="219">
        <f>'Prep Partner Performance'!AE$2</f>
        <v>2022</v>
      </c>
      <c r="C246" s="220" t="str">
        <f>'Prep Partner Performance'!Z$2</f>
        <v>05</v>
      </c>
      <c r="D246" s="218">
        <f>'Prep Partner Performance'!G$2</f>
        <v>14943</v>
      </c>
      <c r="E246" s="217" t="str">
        <f>'Prep Partner Performance'!C$2</f>
        <v>Kisima Health Centre</v>
      </c>
      <c r="F246" s="239" t="str">
        <f>'Prep Partner Performance'!B$249</f>
        <v>Viral suppression of HIV+ partner</v>
      </c>
      <c r="G246" s="217" t="str">
        <f>'Prep Partner Performance'!C254</f>
        <v>People who Inject Drugs</v>
      </c>
      <c r="H246" s="217" t="str">
        <f>'Prep Partner Performance'!D254</f>
        <v>P01-245</v>
      </c>
      <c r="I246" s="225">
        <f>'Prep Partner Performance'!E254</f>
        <v>0</v>
      </c>
      <c r="J246" s="225">
        <f>'Prep Partner Performance'!F254</f>
        <v>0</v>
      </c>
      <c r="K246" s="225">
        <f>'Prep Partner Performance'!G254</f>
        <v>0</v>
      </c>
      <c r="L246" s="225">
        <f>'Prep Partner Performance'!H254</f>
        <v>0</v>
      </c>
      <c r="M246" s="225">
        <f>'Prep Partner Performance'!I254</f>
        <v>0</v>
      </c>
      <c r="N246" s="225">
        <f>'Prep Partner Performance'!J254</f>
        <v>0</v>
      </c>
      <c r="O246" s="225">
        <f>'Prep Partner Performance'!K254</f>
        <v>0</v>
      </c>
      <c r="P246" s="225">
        <f>'Prep Partner Performance'!L254</f>
        <v>0</v>
      </c>
      <c r="Q246" s="225">
        <f>'Prep Partner Performance'!M254</f>
        <v>0</v>
      </c>
      <c r="R246" s="225">
        <f>'Prep Partner Performance'!N254</f>
        <v>0</v>
      </c>
      <c r="S246" s="225">
        <f>'Prep Partner Performance'!O254</f>
        <v>0</v>
      </c>
      <c r="T246" s="225">
        <f>'Prep Partner Performance'!P254</f>
        <v>0</v>
      </c>
      <c r="U246" s="225">
        <f>'Prep Partner Performance'!Q254</f>
        <v>0</v>
      </c>
      <c r="V246" s="225">
        <f>'Prep Partner Performance'!R254</f>
        <v>0</v>
      </c>
      <c r="W246" s="225">
        <f>'Prep Partner Performance'!S254</f>
        <v>0</v>
      </c>
      <c r="X246" s="225">
        <f>'Prep Partner Performance'!T254</f>
        <v>0</v>
      </c>
      <c r="Y246" s="225">
        <f>'Prep Partner Performance'!U254</f>
        <v>0</v>
      </c>
      <c r="Z246" s="225">
        <f>'Prep Partner Performance'!V254</f>
        <v>0</v>
      </c>
      <c r="AA246" s="225">
        <f>'Prep Partner Performance'!W254</f>
        <v>0</v>
      </c>
      <c r="AB246" s="225">
        <f>'Prep Partner Performance'!X254</f>
        <v>0</v>
      </c>
      <c r="AC246" s="225">
        <f>'Prep Partner Performance'!Y254</f>
        <v>0</v>
      </c>
      <c r="AD246" s="225">
        <f>'Prep Partner Performance'!Z254</f>
        <v>0</v>
      </c>
      <c r="AE246" s="225">
        <f>'Prep Partner Performance'!AA254</f>
        <v>0</v>
      </c>
      <c r="AF246" s="225">
        <f>'Prep Partner Performance'!AB254</f>
        <v>0</v>
      </c>
      <c r="AG246" s="225">
        <f>'Prep Partner Performance'!AC254</f>
        <v>0</v>
      </c>
      <c r="AH246" s="225">
        <f>'Prep Partner Performance'!AD254</f>
        <v>0</v>
      </c>
      <c r="AI246" s="225">
        <f>'Prep Partner Performance'!AE254</f>
        <v>0</v>
      </c>
      <c r="AJ246" s="225">
        <f>'Prep Partner Performance'!AF254</f>
        <v>0</v>
      </c>
      <c r="AK246" s="225">
        <f>'Prep Partner Performance'!AG254</f>
        <v>0</v>
      </c>
      <c r="AL246" s="225">
        <f>'Prep Partner Performance'!AH254</f>
        <v>0</v>
      </c>
      <c r="AM246" s="218">
        <f t="shared" si="8"/>
        <v>0</v>
      </c>
      <c r="AN246" s="217" t="str">
        <f>'Prep Partner Performance'!B$3</f>
        <v>PrEP Partner Performance Tool version 2.0.0</v>
      </c>
      <c r="AO246" s="239">
        <f>'Prep Partner Performance'!AJ254</f>
        <v>0</v>
      </c>
    </row>
    <row r="247" spans="1:41" x14ac:dyDescent="0.45">
      <c r="A247" s="218" t="str">
        <f t="shared" si="7"/>
        <v>202205</v>
      </c>
      <c r="B247" s="219">
        <f>'Prep Partner Performance'!AE$2</f>
        <v>2022</v>
      </c>
      <c r="C247" s="220" t="str">
        <f>'Prep Partner Performance'!Z$2</f>
        <v>05</v>
      </c>
      <c r="D247" s="218">
        <f>'Prep Partner Performance'!G$2</f>
        <v>14943</v>
      </c>
      <c r="E247" s="217" t="str">
        <f>'Prep Partner Performance'!C$2</f>
        <v>Kisima Health Centre</v>
      </c>
      <c r="F247" s="239" t="str">
        <f>'Prep Partner Performance'!B$249</f>
        <v>Viral suppression of HIV+ partner</v>
      </c>
      <c r="G247" s="217" t="str">
        <f>'Prep Partner Performance'!C255</f>
        <v>Other Women</v>
      </c>
      <c r="H247" s="217" t="str">
        <f>'Prep Partner Performance'!D255</f>
        <v>P01-246</v>
      </c>
      <c r="I247" s="225">
        <f>'Prep Partner Performance'!E255</f>
        <v>0</v>
      </c>
      <c r="J247" s="225">
        <f>'Prep Partner Performance'!F255</f>
        <v>0</v>
      </c>
      <c r="K247" s="225">
        <f>'Prep Partner Performance'!G255</f>
        <v>0</v>
      </c>
      <c r="L247" s="225">
        <f>'Prep Partner Performance'!H255</f>
        <v>0</v>
      </c>
      <c r="M247" s="225">
        <f>'Prep Partner Performance'!I255</f>
        <v>0</v>
      </c>
      <c r="N247" s="225">
        <f>'Prep Partner Performance'!J255</f>
        <v>0</v>
      </c>
      <c r="O247" s="225">
        <f>'Prep Partner Performance'!K255</f>
        <v>0</v>
      </c>
      <c r="P247" s="225">
        <f>'Prep Partner Performance'!L255</f>
        <v>0</v>
      </c>
      <c r="Q247" s="225">
        <f>'Prep Partner Performance'!M255</f>
        <v>0</v>
      </c>
      <c r="R247" s="225">
        <f>'Prep Partner Performance'!N255</f>
        <v>0</v>
      </c>
      <c r="S247" s="225">
        <f>'Prep Partner Performance'!O255</f>
        <v>0</v>
      </c>
      <c r="T247" s="225">
        <f>'Prep Partner Performance'!P255</f>
        <v>0</v>
      </c>
      <c r="U247" s="225">
        <f>'Prep Partner Performance'!Q255</f>
        <v>0</v>
      </c>
      <c r="V247" s="225">
        <f>'Prep Partner Performance'!R255</f>
        <v>0</v>
      </c>
      <c r="W247" s="225">
        <f>'Prep Partner Performance'!S255</f>
        <v>0</v>
      </c>
      <c r="X247" s="225">
        <f>'Prep Partner Performance'!T255</f>
        <v>0</v>
      </c>
      <c r="Y247" s="225">
        <f>'Prep Partner Performance'!U255</f>
        <v>0</v>
      </c>
      <c r="Z247" s="225">
        <f>'Prep Partner Performance'!V255</f>
        <v>0</v>
      </c>
      <c r="AA247" s="225">
        <f>'Prep Partner Performance'!W255</f>
        <v>0</v>
      </c>
      <c r="AB247" s="225">
        <f>'Prep Partner Performance'!X255</f>
        <v>0</v>
      </c>
      <c r="AC247" s="225">
        <f>'Prep Partner Performance'!Y255</f>
        <v>0</v>
      </c>
      <c r="AD247" s="225">
        <f>'Prep Partner Performance'!Z255</f>
        <v>0</v>
      </c>
      <c r="AE247" s="225">
        <f>'Prep Partner Performance'!AA255</f>
        <v>0</v>
      </c>
      <c r="AF247" s="225">
        <f>'Prep Partner Performance'!AB255</f>
        <v>0</v>
      </c>
      <c r="AG247" s="225">
        <f>'Prep Partner Performance'!AC255</f>
        <v>0</v>
      </c>
      <c r="AH247" s="225">
        <f>'Prep Partner Performance'!AD255</f>
        <v>0</v>
      </c>
      <c r="AI247" s="225">
        <f>'Prep Partner Performance'!AE255</f>
        <v>0</v>
      </c>
      <c r="AJ247" s="225">
        <f>'Prep Partner Performance'!AF255</f>
        <v>0</v>
      </c>
      <c r="AK247" s="225">
        <f>'Prep Partner Performance'!AG255</f>
        <v>0</v>
      </c>
      <c r="AL247" s="225">
        <f>'Prep Partner Performance'!AH255</f>
        <v>0</v>
      </c>
      <c r="AM247" s="218">
        <f t="shared" si="8"/>
        <v>0</v>
      </c>
      <c r="AN247" s="217" t="str">
        <f>'Prep Partner Performance'!B$3</f>
        <v>PrEP Partner Performance Tool version 2.0.0</v>
      </c>
      <c r="AO247" s="239">
        <f>'Prep Partner Performance'!AJ255</f>
        <v>0</v>
      </c>
    </row>
    <row r="248" spans="1:41" x14ac:dyDescent="0.45">
      <c r="A248" s="218" t="str">
        <f t="shared" si="7"/>
        <v>202205</v>
      </c>
      <c r="B248" s="219">
        <f>'Prep Partner Performance'!AE$2</f>
        <v>2022</v>
      </c>
      <c r="C248" s="220" t="str">
        <f>'Prep Partner Performance'!Z$2</f>
        <v>05</v>
      </c>
      <c r="D248" s="218">
        <f>'Prep Partner Performance'!G$2</f>
        <v>14943</v>
      </c>
      <c r="E248" s="217" t="str">
        <f>'Prep Partner Performance'!C$2</f>
        <v>Kisima Health Centre</v>
      </c>
      <c r="F248" s="239" t="str">
        <f>'Prep Partner Performance'!B$249</f>
        <v>Viral suppression of HIV+ partner</v>
      </c>
      <c r="G248" s="217" t="str">
        <f>'Prep Partner Performance'!C256</f>
        <v>Serodiscordant Couple</v>
      </c>
      <c r="H248" s="217" t="str">
        <f>'Prep Partner Performance'!D256</f>
        <v>P01-247</v>
      </c>
      <c r="I248" s="225">
        <f>'Prep Partner Performance'!E256</f>
        <v>0</v>
      </c>
      <c r="J248" s="225">
        <f>'Prep Partner Performance'!F256</f>
        <v>0</v>
      </c>
      <c r="K248" s="225">
        <f>'Prep Partner Performance'!G256</f>
        <v>0</v>
      </c>
      <c r="L248" s="225">
        <f>'Prep Partner Performance'!H256</f>
        <v>0</v>
      </c>
      <c r="M248" s="225">
        <f>'Prep Partner Performance'!I256</f>
        <v>0</v>
      </c>
      <c r="N248" s="225">
        <f>'Prep Partner Performance'!J256</f>
        <v>0</v>
      </c>
      <c r="O248" s="225">
        <f>'Prep Partner Performance'!K256</f>
        <v>0</v>
      </c>
      <c r="P248" s="225">
        <f>'Prep Partner Performance'!L256</f>
        <v>0</v>
      </c>
      <c r="Q248" s="225">
        <f>'Prep Partner Performance'!M256</f>
        <v>0</v>
      </c>
      <c r="R248" s="225">
        <f>'Prep Partner Performance'!N256</f>
        <v>0</v>
      </c>
      <c r="S248" s="225">
        <f>'Prep Partner Performance'!O256</f>
        <v>0</v>
      </c>
      <c r="T248" s="225">
        <f>'Prep Partner Performance'!P256</f>
        <v>0</v>
      </c>
      <c r="U248" s="225">
        <f>'Prep Partner Performance'!Q256</f>
        <v>0</v>
      </c>
      <c r="V248" s="225">
        <f>'Prep Partner Performance'!R256</f>
        <v>0</v>
      </c>
      <c r="W248" s="225">
        <f>'Prep Partner Performance'!S256</f>
        <v>0</v>
      </c>
      <c r="X248" s="225">
        <f>'Prep Partner Performance'!T256</f>
        <v>0</v>
      </c>
      <c r="Y248" s="225">
        <f>'Prep Partner Performance'!U256</f>
        <v>0</v>
      </c>
      <c r="Z248" s="225">
        <f>'Prep Partner Performance'!V256</f>
        <v>0</v>
      </c>
      <c r="AA248" s="225">
        <f>'Prep Partner Performance'!W256</f>
        <v>0</v>
      </c>
      <c r="AB248" s="225">
        <f>'Prep Partner Performance'!X256</f>
        <v>0</v>
      </c>
      <c r="AC248" s="225">
        <f>'Prep Partner Performance'!Y256</f>
        <v>0</v>
      </c>
      <c r="AD248" s="225">
        <f>'Prep Partner Performance'!Z256</f>
        <v>0</v>
      </c>
      <c r="AE248" s="225">
        <f>'Prep Partner Performance'!AA256</f>
        <v>0</v>
      </c>
      <c r="AF248" s="225">
        <f>'Prep Partner Performance'!AB256</f>
        <v>0</v>
      </c>
      <c r="AG248" s="225">
        <f>'Prep Partner Performance'!AC256</f>
        <v>0</v>
      </c>
      <c r="AH248" s="225">
        <f>'Prep Partner Performance'!AD256</f>
        <v>0</v>
      </c>
      <c r="AI248" s="225">
        <f>'Prep Partner Performance'!AE256</f>
        <v>0</v>
      </c>
      <c r="AJ248" s="225">
        <f>'Prep Partner Performance'!AF256</f>
        <v>0</v>
      </c>
      <c r="AK248" s="225">
        <f>'Prep Partner Performance'!AG256</f>
        <v>0</v>
      </c>
      <c r="AL248" s="225">
        <f>'Prep Partner Performance'!AH256</f>
        <v>0</v>
      </c>
      <c r="AM248" s="218">
        <f t="shared" si="8"/>
        <v>0</v>
      </c>
      <c r="AN248" s="217" t="str">
        <f>'Prep Partner Performance'!B$3</f>
        <v>PrEP Partner Performance Tool version 2.0.0</v>
      </c>
      <c r="AO248" s="239">
        <f>'Prep Partner Performance'!AJ256</f>
        <v>0</v>
      </c>
    </row>
    <row r="249" spans="1:41" x14ac:dyDescent="0.45">
      <c r="A249" s="218" t="str">
        <f t="shared" si="7"/>
        <v>202205</v>
      </c>
      <c r="B249" s="219">
        <f>'Prep Partner Performance'!AE$2</f>
        <v>2022</v>
      </c>
      <c r="C249" s="220" t="str">
        <f>'Prep Partner Performance'!Z$2</f>
        <v>05</v>
      </c>
      <c r="D249" s="218">
        <f>'Prep Partner Performance'!G$2</f>
        <v>14943</v>
      </c>
      <c r="E249" s="217" t="str">
        <f>'Prep Partner Performance'!C$2</f>
        <v>Kisima Health Centre</v>
      </c>
      <c r="F249" s="239" t="str">
        <f>'Prep Partner Performance'!B$249</f>
        <v>Viral suppression of HIV+ partner</v>
      </c>
      <c r="G249" s="217" t="str">
        <f>'Prep Partner Performance'!C257</f>
        <v>Pregnant and Breast Feeding Women</v>
      </c>
      <c r="H249" s="217" t="str">
        <f>'Prep Partner Performance'!D257</f>
        <v>P01-248</v>
      </c>
      <c r="I249" s="225">
        <f>'Prep Partner Performance'!E257</f>
        <v>0</v>
      </c>
      <c r="J249" s="225">
        <f>'Prep Partner Performance'!F257</f>
        <v>0</v>
      </c>
      <c r="K249" s="225">
        <f>'Prep Partner Performance'!G257</f>
        <v>0</v>
      </c>
      <c r="L249" s="225">
        <f>'Prep Partner Performance'!H257</f>
        <v>0</v>
      </c>
      <c r="M249" s="225">
        <f>'Prep Partner Performance'!I257</f>
        <v>0</v>
      </c>
      <c r="N249" s="225">
        <f>'Prep Partner Performance'!J257</f>
        <v>0</v>
      </c>
      <c r="O249" s="225">
        <f>'Prep Partner Performance'!K257</f>
        <v>0</v>
      </c>
      <c r="P249" s="225">
        <f>'Prep Partner Performance'!L257</f>
        <v>0</v>
      </c>
      <c r="Q249" s="225">
        <f>'Prep Partner Performance'!M257</f>
        <v>0</v>
      </c>
      <c r="R249" s="225">
        <f>'Prep Partner Performance'!N257</f>
        <v>0</v>
      </c>
      <c r="S249" s="225">
        <f>'Prep Partner Performance'!O257</f>
        <v>0</v>
      </c>
      <c r="T249" s="225">
        <f>'Prep Partner Performance'!P257</f>
        <v>0</v>
      </c>
      <c r="U249" s="225">
        <f>'Prep Partner Performance'!Q257</f>
        <v>0</v>
      </c>
      <c r="V249" s="225">
        <f>'Prep Partner Performance'!R257</f>
        <v>0</v>
      </c>
      <c r="W249" s="225">
        <f>'Prep Partner Performance'!S257</f>
        <v>0</v>
      </c>
      <c r="X249" s="225">
        <f>'Prep Partner Performance'!T257</f>
        <v>0</v>
      </c>
      <c r="Y249" s="225">
        <f>'Prep Partner Performance'!U257</f>
        <v>0</v>
      </c>
      <c r="Z249" s="225">
        <f>'Prep Partner Performance'!V257</f>
        <v>0</v>
      </c>
      <c r="AA249" s="225">
        <f>'Prep Partner Performance'!W257</f>
        <v>0</v>
      </c>
      <c r="AB249" s="225">
        <f>'Prep Partner Performance'!X257</f>
        <v>0</v>
      </c>
      <c r="AC249" s="225">
        <f>'Prep Partner Performance'!Y257</f>
        <v>0</v>
      </c>
      <c r="AD249" s="225">
        <f>'Prep Partner Performance'!Z257</f>
        <v>0</v>
      </c>
      <c r="AE249" s="225">
        <f>'Prep Partner Performance'!AA257</f>
        <v>0</v>
      </c>
      <c r="AF249" s="225">
        <f>'Prep Partner Performance'!AB257</f>
        <v>0</v>
      </c>
      <c r="AG249" s="225">
        <f>'Prep Partner Performance'!AC257</f>
        <v>0</v>
      </c>
      <c r="AH249" s="225">
        <f>'Prep Partner Performance'!AD257</f>
        <v>0</v>
      </c>
      <c r="AI249" s="225">
        <f>'Prep Partner Performance'!AE257</f>
        <v>0</v>
      </c>
      <c r="AJ249" s="225">
        <f>'Prep Partner Performance'!AF257</f>
        <v>0</v>
      </c>
      <c r="AK249" s="225">
        <f>'Prep Partner Performance'!AG257</f>
        <v>0</v>
      </c>
      <c r="AL249" s="225">
        <f>'Prep Partner Performance'!AH257</f>
        <v>0</v>
      </c>
      <c r="AM249" s="218">
        <f t="shared" si="8"/>
        <v>0</v>
      </c>
      <c r="AN249" s="217" t="str">
        <f>'Prep Partner Performance'!B$3</f>
        <v>PrEP Partner Performance Tool version 2.0.0</v>
      </c>
      <c r="AO249" s="239">
        <f>'Prep Partner Performance'!AJ257</f>
        <v>0</v>
      </c>
    </row>
    <row r="250" spans="1:41" x14ac:dyDescent="0.45">
      <c r="A250" s="218" t="str">
        <f t="shared" si="7"/>
        <v>202205</v>
      </c>
      <c r="B250" s="219">
        <f>'Prep Partner Performance'!AE$2</f>
        <v>2022</v>
      </c>
      <c r="C250" s="220" t="str">
        <f>'Prep Partner Performance'!Z$2</f>
        <v>05</v>
      </c>
      <c r="D250" s="218">
        <f>'Prep Partner Performance'!G$2</f>
        <v>14943</v>
      </c>
      <c r="E250" s="217" t="str">
        <f>'Prep Partner Performance'!C$2</f>
        <v>Kisima Health Centre</v>
      </c>
      <c r="F250" s="239" t="str">
        <f>'Prep Partner Performance'!B258</f>
        <v>Too many HIV Tests</v>
      </c>
      <c r="G250" s="217" t="str">
        <f>'Prep Partner Performance'!C258</f>
        <v>Transgender</v>
      </c>
      <c r="H250" s="217" t="str">
        <f>'Prep Partner Performance'!D258</f>
        <v>P01-249</v>
      </c>
      <c r="I250" s="225">
        <f>'Prep Partner Performance'!E258</f>
        <v>0</v>
      </c>
      <c r="J250" s="225">
        <f>'Prep Partner Performance'!F258</f>
        <v>0</v>
      </c>
      <c r="K250" s="225">
        <f>'Prep Partner Performance'!G258</f>
        <v>0</v>
      </c>
      <c r="L250" s="225">
        <f>'Prep Partner Performance'!H258</f>
        <v>0</v>
      </c>
      <c r="M250" s="225">
        <f>'Prep Partner Performance'!I258</f>
        <v>0</v>
      </c>
      <c r="N250" s="225">
        <f>'Prep Partner Performance'!J258</f>
        <v>0</v>
      </c>
      <c r="O250" s="225">
        <f>'Prep Partner Performance'!K258</f>
        <v>0</v>
      </c>
      <c r="P250" s="225">
        <f>'Prep Partner Performance'!L258</f>
        <v>0</v>
      </c>
      <c r="Q250" s="225">
        <f>'Prep Partner Performance'!M258</f>
        <v>0</v>
      </c>
      <c r="R250" s="225">
        <f>'Prep Partner Performance'!N258</f>
        <v>0</v>
      </c>
      <c r="S250" s="225">
        <f>'Prep Partner Performance'!O258</f>
        <v>0</v>
      </c>
      <c r="T250" s="225">
        <f>'Prep Partner Performance'!P258</f>
        <v>0</v>
      </c>
      <c r="U250" s="225">
        <f>'Prep Partner Performance'!Q258</f>
        <v>0</v>
      </c>
      <c r="V250" s="225">
        <f>'Prep Partner Performance'!R258</f>
        <v>0</v>
      </c>
      <c r="W250" s="225">
        <f>'Prep Partner Performance'!S258</f>
        <v>0</v>
      </c>
      <c r="X250" s="225">
        <f>'Prep Partner Performance'!T258</f>
        <v>0</v>
      </c>
      <c r="Y250" s="225">
        <f>'Prep Partner Performance'!U258</f>
        <v>0</v>
      </c>
      <c r="Z250" s="225">
        <f>'Prep Partner Performance'!V258</f>
        <v>0</v>
      </c>
      <c r="AA250" s="225">
        <f>'Prep Partner Performance'!W258</f>
        <v>0</v>
      </c>
      <c r="AB250" s="225">
        <f>'Prep Partner Performance'!X258</f>
        <v>0</v>
      </c>
      <c r="AC250" s="225">
        <f>'Prep Partner Performance'!Y258</f>
        <v>0</v>
      </c>
      <c r="AD250" s="225">
        <f>'Prep Partner Performance'!Z258</f>
        <v>0</v>
      </c>
      <c r="AE250" s="225">
        <f>'Prep Partner Performance'!AA258</f>
        <v>0</v>
      </c>
      <c r="AF250" s="225">
        <f>'Prep Partner Performance'!AB258</f>
        <v>0</v>
      </c>
      <c r="AG250" s="225">
        <f>'Prep Partner Performance'!AC258</f>
        <v>0</v>
      </c>
      <c r="AH250" s="225">
        <f>'Prep Partner Performance'!AD258</f>
        <v>0</v>
      </c>
      <c r="AI250" s="225">
        <f>'Prep Partner Performance'!AE258</f>
        <v>0</v>
      </c>
      <c r="AJ250" s="225">
        <f>'Prep Partner Performance'!AF258</f>
        <v>0</v>
      </c>
      <c r="AK250" s="225">
        <f>'Prep Partner Performance'!AG258</f>
        <v>0</v>
      </c>
      <c r="AL250" s="225">
        <f>'Prep Partner Performance'!AH258</f>
        <v>0</v>
      </c>
      <c r="AM250" s="218">
        <f t="shared" si="8"/>
        <v>0</v>
      </c>
      <c r="AN250" s="217" t="str">
        <f>'Prep Partner Performance'!B$3</f>
        <v>PrEP Partner Performance Tool version 2.0.0</v>
      </c>
      <c r="AO250" s="239">
        <f>'Prep Partner Performance'!AJ258</f>
        <v>0</v>
      </c>
    </row>
    <row r="251" spans="1:41" x14ac:dyDescent="0.45">
      <c r="A251" s="218" t="str">
        <f t="shared" ref="A251:A314" si="9">B251&amp;C251</f>
        <v>202205</v>
      </c>
      <c r="B251" s="219">
        <f>'Prep Partner Performance'!AE$2</f>
        <v>2022</v>
      </c>
      <c r="C251" s="220" t="str">
        <f>'Prep Partner Performance'!Z$2</f>
        <v>05</v>
      </c>
      <c r="D251" s="218">
        <f>'Prep Partner Performance'!G$2</f>
        <v>14943</v>
      </c>
      <c r="E251" s="217" t="str">
        <f>'Prep Partner Performance'!C$2</f>
        <v>Kisima Health Centre</v>
      </c>
      <c r="F251" s="239" t="str">
        <f>'Prep Partner Performance'!B$258</f>
        <v>Too many HIV Tests</v>
      </c>
      <c r="G251" s="217" t="str">
        <f>'Prep Partner Performance'!C259</f>
        <v>Adolescent Girls and Young Women</v>
      </c>
      <c r="H251" s="217" t="str">
        <f>'Prep Partner Performance'!D259</f>
        <v>P01-250</v>
      </c>
      <c r="I251" s="225">
        <f>'Prep Partner Performance'!E259</f>
        <v>0</v>
      </c>
      <c r="J251" s="225">
        <f>'Prep Partner Performance'!F259</f>
        <v>0</v>
      </c>
      <c r="K251" s="225">
        <f>'Prep Partner Performance'!G259</f>
        <v>0</v>
      </c>
      <c r="L251" s="225">
        <f>'Prep Partner Performance'!H259</f>
        <v>0</v>
      </c>
      <c r="M251" s="225">
        <f>'Prep Partner Performance'!I259</f>
        <v>0</v>
      </c>
      <c r="N251" s="225">
        <f>'Prep Partner Performance'!J259</f>
        <v>0</v>
      </c>
      <c r="O251" s="225">
        <f>'Prep Partner Performance'!K259</f>
        <v>0</v>
      </c>
      <c r="P251" s="225">
        <f>'Prep Partner Performance'!L259</f>
        <v>0</v>
      </c>
      <c r="Q251" s="225">
        <f>'Prep Partner Performance'!M259</f>
        <v>0</v>
      </c>
      <c r="R251" s="225">
        <f>'Prep Partner Performance'!N259</f>
        <v>0</v>
      </c>
      <c r="S251" s="225">
        <f>'Prep Partner Performance'!O259</f>
        <v>0</v>
      </c>
      <c r="T251" s="225">
        <f>'Prep Partner Performance'!P259</f>
        <v>0</v>
      </c>
      <c r="U251" s="225">
        <f>'Prep Partner Performance'!Q259</f>
        <v>0</v>
      </c>
      <c r="V251" s="225">
        <f>'Prep Partner Performance'!R259</f>
        <v>0</v>
      </c>
      <c r="W251" s="225">
        <f>'Prep Partner Performance'!S259</f>
        <v>0</v>
      </c>
      <c r="X251" s="225">
        <f>'Prep Partner Performance'!T259</f>
        <v>0</v>
      </c>
      <c r="Y251" s="225">
        <f>'Prep Partner Performance'!U259</f>
        <v>0</v>
      </c>
      <c r="Z251" s="225">
        <f>'Prep Partner Performance'!V259</f>
        <v>0</v>
      </c>
      <c r="AA251" s="225">
        <f>'Prep Partner Performance'!W259</f>
        <v>0</v>
      </c>
      <c r="AB251" s="225">
        <f>'Prep Partner Performance'!X259</f>
        <v>0</v>
      </c>
      <c r="AC251" s="225">
        <f>'Prep Partner Performance'!Y259</f>
        <v>0</v>
      </c>
      <c r="AD251" s="225">
        <f>'Prep Partner Performance'!Z259</f>
        <v>0</v>
      </c>
      <c r="AE251" s="225">
        <f>'Prep Partner Performance'!AA259</f>
        <v>0</v>
      </c>
      <c r="AF251" s="225">
        <f>'Prep Partner Performance'!AB259</f>
        <v>0</v>
      </c>
      <c r="AG251" s="225">
        <f>'Prep Partner Performance'!AC259</f>
        <v>0</v>
      </c>
      <c r="AH251" s="225">
        <f>'Prep Partner Performance'!AD259</f>
        <v>0</v>
      </c>
      <c r="AI251" s="225">
        <f>'Prep Partner Performance'!AE259</f>
        <v>0</v>
      </c>
      <c r="AJ251" s="225">
        <f>'Prep Partner Performance'!AF259</f>
        <v>0</v>
      </c>
      <c r="AK251" s="225">
        <f>'Prep Partner Performance'!AG259</f>
        <v>0</v>
      </c>
      <c r="AL251" s="225">
        <f>'Prep Partner Performance'!AH259</f>
        <v>0</v>
      </c>
      <c r="AM251" s="218">
        <f t="shared" si="8"/>
        <v>0</v>
      </c>
      <c r="AN251" s="217" t="str">
        <f>'Prep Partner Performance'!B$3</f>
        <v>PrEP Partner Performance Tool version 2.0.0</v>
      </c>
      <c r="AO251" s="239">
        <f>'Prep Partner Performance'!AJ259</f>
        <v>0</v>
      </c>
    </row>
    <row r="252" spans="1:41" x14ac:dyDescent="0.45">
      <c r="A252" s="218" t="str">
        <f t="shared" si="9"/>
        <v>202205</v>
      </c>
      <c r="B252" s="219">
        <f>'Prep Partner Performance'!AE$2</f>
        <v>2022</v>
      </c>
      <c r="C252" s="220" t="str">
        <f>'Prep Partner Performance'!Z$2</f>
        <v>05</v>
      </c>
      <c r="D252" s="218">
        <f>'Prep Partner Performance'!G$2</f>
        <v>14943</v>
      </c>
      <c r="E252" s="217" t="str">
        <f>'Prep Partner Performance'!C$2</f>
        <v>Kisima Health Centre</v>
      </c>
      <c r="F252" s="239" t="str">
        <f>'Prep Partner Performance'!B$258</f>
        <v>Too many HIV Tests</v>
      </c>
      <c r="G252" s="217" t="str">
        <f>'Prep Partner Performance'!C260</f>
        <v>Men who have Sex With Men</v>
      </c>
      <c r="H252" s="217" t="str">
        <f>'Prep Partner Performance'!D260</f>
        <v>P01-251</v>
      </c>
      <c r="I252" s="225">
        <f>'Prep Partner Performance'!E260</f>
        <v>0</v>
      </c>
      <c r="J252" s="225">
        <f>'Prep Partner Performance'!F260</f>
        <v>0</v>
      </c>
      <c r="K252" s="225">
        <f>'Prep Partner Performance'!G260</f>
        <v>0</v>
      </c>
      <c r="L252" s="225">
        <f>'Prep Partner Performance'!H260</f>
        <v>0</v>
      </c>
      <c r="M252" s="225">
        <f>'Prep Partner Performance'!I260</f>
        <v>0</v>
      </c>
      <c r="N252" s="225">
        <f>'Prep Partner Performance'!J260</f>
        <v>0</v>
      </c>
      <c r="O252" s="225">
        <f>'Prep Partner Performance'!K260</f>
        <v>0</v>
      </c>
      <c r="P252" s="225">
        <f>'Prep Partner Performance'!L260</f>
        <v>0</v>
      </c>
      <c r="Q252" s="225">
        <f>'Prep Partner Performance'!M260</f>
        <v>0</v>
      </c>
      <c r="R252" s="225">
        <f>'Prep Partner Performance'!N260</f>
        <v>0</v>
      </c>
      <c r="S252" s="225">
        <f>'Prep Partner Performance'!O260</f>
        <v>0</v>
      </c>
      <c r="T252" s="225">
        <f>'Prep Partner Performance'!P260</f>
        <v>0</v>
      </c>
      <c r="U252" s="225">
        <f>'Prep Partner Performance'!Q260</f>
        <v>0</v>
      </c>
      <c r="V252" s="225">
        <f>'Prep Partner Performance'!R260</f>
        <v>0</v>
      </c>
      <c r="W252" s="225">
        <f>'Prep Partner Performance'!S260</f>
        <v>0</v>
      </c>
      <c r="X252" s="225">
        <f>'Prep Partner Performance'!T260</f>
        <v>0</v>
      </c>
      <c r="Y252" s="225">
        <f>'Prep Partner Performance'!U260</f>
        <v>0</v>
      </c>
      <c r="Z252" s="225">
        <f>'Prep Partner Performance'!V260</f>
        <v>0</v>
      </c>
      <c r="AA252" s="225">
        <f>'Prep Partner Performance'!W260</f>
        <v>0</v>
      </c>
      <c r="AB252" s="225">
        <f>'Prep Partner Performance'!X260</f>
        <v>0</v>
      </c>
      <c r="AC252" s="225">
        <f>'Prep Partner Performance'!Y260</f>
        <v>0</v>
      </c>
      <c r="AD252" s="225">
        <f>'Prep Partner Performance'!Z260</f>
        <v>0</v>
      </c>
      <c r="AE252" s="225">
        <f>'Prep Partner Performance'!AA260</f>
        <v>0</v>
      </c>
      <c r="AF252" s="225">
        <f>'Prep Partner Performance'!AB260</f>
        <v>0</v>
      </c>
      <c r="AG252" s="225">
        <f>'Prep Partner Performance'!AC260</f>
        <v>0</v>
      </c>
      <c r="AH252" s="225">
        <f>'Prep Partner Performance'!AD260</f>
        <v>0</v>
      </c>
      <c r="AI252" s="225">
        <f>'Prep Partner Performance'!AE260</f>
        <v>0</v>
      </c>
      <c r="AJ252" s="225">
        <f>'Prep Partner Performance'!AF260</f>
        <v>0</v>
      </c>
      <c r="AK252" s="225">
        <f>'Prep Partner Performance'!AG260</f>
        <v>0</v>
      </c>
      <c r="AL252" s="225">
        <f>'Prep Partner Performance'!AH260</f>
        <v>0</v>
      </c>
      <c r="AM252" s="218">
        <f t="shared" si="8"/>
        <v>0</v>
      </c>
      <c r="AN252" s="217" t="str">
        <f>'Prep Partner Performance'!B$3</f>
        <v>PrEP Partner Performance Tool version 2.0.0</v>
      </c>
      <c r="AO252" s="239">
        <f>'Prep Partner Performance'!AJ260</f>
        <v>0</v>
      </c>
    </row>
    <row r="253" spans="1:41" x14ac:dyDescent="0.45">
      <c r="A253" s="218" t="str">
        <f t="shared" si="9"/>
        <v>202205</v>
      </c>
      <c r="B253" s="219">
        <f>'Prep Partner Performance'!AE$2</f>
        <v>2022</v>
      </c>
      <c r="C253" s="220" t="str">
        <f>'Prep Partner Performance'!Z$2</f>
        <v>05</v>
      </c>
      <c r="D253" s="218">
        <f>'Prep Partner Performance'!G$2</f>
        <v>14943</v>
      </c>
      <c r="E253" s="217" t="str">
        <f>'Prep Partner Performance'!C$2</f>
        <v>Kisima Health Centre</v>
      </c>
      <c r="F253" s="239" t="str">
        <f>'Prep Partner Performance'!B$258</f>
        <v>Too many HIV Tests</v>
      </c>
      <c r="G253" s="217" t="str">
        <f>'Prep Partner Performance'!C261</f>
        <v>Men at high risk</v>
      </c>
      <c r="H253" s="217" t="str">
        <f>'Prep Partner Performance'!D261</f>
        <v>P01-252</v>
      </c>
      <c r="I253" s="225">
        <f>'Prep Partner Performance'!E261</f>
        <v>0</v>
      </c>
      <c r="J253" s="225">
        <f>'Prep Partner Performance'!F261</f>
        <v>0</v>
      </c>
      <c r="K253" s="225">
        <f>'Prep Partner Performance'!G261</f>
        <v>0</v>
      </c>
      <c r="L253" s="225">
        <f>'Prep Partner Performance'!H261</f>
        <v>0</v>
      </c>
      <c r="M253" s="225">
        <f>'Prep Partner Performance'!I261</f>
        <v>0</v>
      </c>
      <c r="N253" s="225">
        <f>'Prep Partner Performance'!J261</f>
        <v>0</v>
      </c>
      <c r="O253" s="225">
        <f>'Prep Partner Performance'!K261</f>
        <v>0</v>
      </c>
      <c r="P253" s="225">
        <f>'Prep Partner Performance'!L261</f>
        <v>0</v>
      </c>
      <c r="Q253" s="225">
        <f>'Prep Partner Performance'!M261</f>
        <v>0</v>
      </c>
      <c r="R253" s="225">
        <f>'Prep Partner Performance'!N261</f>
        <v>0</v>
      </c>
      <c r="S253" s="225">
        <f>'Prep Partner Performance'!O261</f>
        <v>0</v>
      </c>
      <c r="T253" s="225">
        <f>'Prep Partner Performance'!P261</f>
        <v>0</v>
      </c>
      <c r="U253" s="225">
        <f>'Prep Partner Performance'!Q261</f>
        <v>0</v>
      </c>
      <c r="V253" s="225">
        <f>'Prep Partner Performance'!R261</f>
        <v>0</v>
      </c>
      <c r="W253" s="225">
        <f>'Prep Partner Performance'!S261</f>
        <v>0</v>
      </c>
      <c r="X253" s="225">
        <f>'Prep Partner Performance'!T261</f>
        <v>0</v>
      </c>
      <c r="Y253" s="225">
        <f>'Prep Partner Performance'!U261</f>
        <v>0</v>
      </c>
      <c r="Z253" s="225">
        <f>'Prep Partner Performance'!V261</f>
        <v>0</v>
      </c>
      <c r="AA253" s="225">
        <f>'Prep Partner Performance'!W261</f>
        <v>0</v>
      </c>
      <c r="AB253" s="225">
        <f>'Prep Partner Performance'!X261</f>
        <v>0</v>
      </c>
      <c r="AC253" s="225">
        <f>'Prep Partner Performance'!Y261</f>
        <v>0</v>
      </c>
      <c r="AD253" s="225">
        <f>'Prep Partner Performance'!Z261</f>
        <v>0</v>
      </c>
      <c r="AE253" s="225">
        <f>'Prep Partner Performance'!AA261</f>
        <v>0</v>
      </c>
      <c r="AF253" s="225">
        <f>'Prep Partner Performance'!AB261</f>
        <v>0</v>
      </c>
      <c r="AG253" s="225">
        <f>'Prep Partner Performance'!AC261</f>
        <v>0</v>
      </c>
      <c r="AH253" s="225">
        <f>'Prep Partner Performance'!AD261</f>
        <v>0</v>
      </c>
      <c r="AI253" s="225">
        <f>'Prep Partner Performance'!AE261</f>
        <v>0</v>
      </c>
      <c r="AJ253" s="225">
        <f>'Prep Partner Performance'!AF261</f>
        <v>0</v>
      </c>
      <c r="AK253" s="225">
        <f>'Prep Partner Performance'!AG261</f>
        <v>0</v>
      </c>
      <c r="AL253" s="225">
        <f>'Prep Partner Performance'!AH261</f>
        <v>0</v>
      </c>
      <c r="AM253" s="218">
        <f t="shared" si="8"/>
        <v>0</v>
      </c>
      <c r="AN253" s="217" t="str">
        <f>'Prep Partner Performance'!B$3</f>
        <v>PrEP Partner Performance Tool version 2.0.0</v>
      </c>
      <c r="AO253" s="239">
        <f>'Prep Partner Performance'!AJ261</f>
        <v>0</v>
      </c>
    </row>
    <row r="254" spans="1:41" x14ac:dyDescent="0.45">
      <c r="A254" s="218" t="str">
        <f t="shared" si="9"/>
        <v>202205</v>
      </c>
      <c r="B254" s="219">
        <f>'Prep Partner Performance'!AE$2</f>
        <v>2022</v>
      </c>
      <c r="C254" s="220" t="str">
        <f>'Prep Partner Performance'!Z$2</f>
        <v>05</v>
      </c>
      <c r="D254" s="218">
        <f>'Prep Partner Performance'!G$2</f>
        <v>14943</v>
      </c>
      <c r="E254" s="217" t="str">
        <f>'Prep Partner Performance'!C$2</f>
        <v>Kisima Health Centre</v>
      </c>
      <c r="F254" s="239" t="str">
        <f>'Prep Partner Performance'!B$258</f>
        <v>Too many HIV Tests</v>
      </c>
      <c r="G254" s="217" t="str">
        <f>'Prep Partner Performance'!C262</f>
        <v>Female Sex Workers</v>
      </c>
      <c r="H254" s="217" t="str">
        <f>'Prep Partner Performance'!D262</f>
        <v>P01-253</v>
      </c>
      <c r="I254" s="225">
        <f>'Prep Partner Performance'!E262</f>
        <v>0</v>
      </c>
      <c r="J254" s="225">
        <f>'Prep Partner Performance'!F262</f>
        <v>0</v>
      </c>
      <c r="K254" s="225">
        <f>'Prep Partner Performance'!G262</f>
        <v>0</v>
      </c>
      <c r="L254" s="225">
        <f>'Prep Partner Performance'!H262</f>
        <v>0</v>
      </c>
      <c r="M254" s="225">
        <f>'Prep Partner Performance'!I262</f>
        <v>0</v>
      </c>
      <c r="N254" s="225">
        <f>'Prep Partner Performance'!J262</f>
        <v>0</v>
      </c>
      <c r="O254" s="225">
        <f>'Prep Partner Performance'!K262</f>
        <v>0</v>
      </c>
      <c r="P254" s="225">
        <f>'Prep Partner Performance'!L262</f>
        <v>0</v>
      </c>
      <c r="Q254" s="225">
        <f>'Prep Partner Performance'!M262</f>
        <v>0</v>
      </c>
      <c r="R254" s="225">
        <f>'Prep Partner Performance'!N262</f>
        <v>0</v>
      </c>
      <c r="S254" s="225">
        <f>'Prep Partner Performance'!O262</f>
        <v>0</v>
      </c>
      <c r="T254" s="225">
        <f>'Prep Partner Performance'!P262</f>
        <v>0</v>
      </c>
      <c r="U254" s="225">
        <f>'Prep Partner Performance'!Q262</f>
        <v>0</v>
      </c>
      <c r="V254" s="225">
        <f>'Prep Partner Performance'!R262</f>
        <v>0</v>
      </c>
      <c r="W254" s="225">
        <f>'Prep Partner Performance'!S262</f>
        <v>0</v>
      </c>
      <c r="X254" s="225">
        <f>'Prep Partner Performance'!T262</f>
        <v>0</v>
      </c>
      <c r="Y254" s="225">
        <f>'Prep Partner Performance'!U262</f>
        <v>0</v>
      </c>
      <c r="Z254" s="225">
        <f>'Prep Partner Performance'!V262</f>
        <v>0</v>
      </c>
      <c r="AA254" s="225">
        <f>'Prep Partner Performance'!W262</f>
        <v>0</v>
      </c>
      <c r="AB254" s="225">
        <f>'Prep Partner Performance'!X262</f>
        <v>0</v>
      </c>
      <c r="AC254" s="225">
        <f>'Prep Partner Performance'!Y262</f>
        <v>0</v>
      </c>
      <c r="AD254" s="225">
        <f>'Prep Partner Performance'!Z262</f>
        <v>0</v>
      </c>
      <c r="AE254" s="225">
        <f>'Prep Partner Performance'!AA262</f>
        <v>0</v>
      </c>
      <c r="AF254" s="225">
        <f>'Prep Partner Performance'!AB262</f>
        <v>0</v>
      </c>
      <c r="AG254" s="225">
        <f>'Prep Partner Performance'!AC262</f>
        <v>0</v>
      </c>
      <c r="AH254" s="225">
        <f>'Prep Partner Performance'!AD262</f>
        <v>0</v>
      </c>
      <c r="AI254" s="225">
        <f>'Prep Partner Performance'!AE262</f>
        <v>0</v>
      </c>
      <c r="AJ254" s="225">
        <f>'Prep Partner Performance'!AF262</f>
        <v>0</v>
      </c>
      <c r="AK254" s="225">
        <f>'Prep Partner Performance'!AG262</f>
        <v>0</v>
      </c>
      <c r="AL254" s="225">
        <f>'Prep Partner Performance'!AH262</f>
        <v>0</v>
      </c>
      <c r="AM254" s="218">
        <f t="shared" si="8"/>
        <v>0</v>
      </c>
      <c r="AN254" s="217" t="str">
        <f>'Prep Partner Performance'!B$3</f>
        <v>PrEP Partner Performance Tool version 2.0.0</v>
      </c>
      <c r="AO254" s="239">
        <f>'Prep Partner Performance'!AJ262</f>
        <v>0</v>
      </c>
    </row>
    <row r="255" spans="1:41" x14ac:dyDescent="0.45">
      <c r="A255" s="218" t="str">
        <f t="shared" si="9"/>
        <v>202205</v>
      </c>
      <c r="B255" s="219">
        <f>'Prep Partner Performance'!AE$2</f>
        <v>2022</v>
      </c>
      <c r="C255" s="220" t="str">
        <f>'Prep Partner Performance'!Z$2</f>
        <v>05</v>
      </c>
      <c r="D255" s="218">
        <f>'Prep Partner Performance'!G$2</f>
        <v>14943</v>
      </c>
      <c r="E255" s="217" t="str">
        <f>'Prep Partner Performance'!C$2</f>
        <v>Kisima Health Centre</v>
      </c>
      <c r="F255" s="239" t="str">
        <f>'Prep Partner Performance'!B$258</f>
        <v>Too many HIV Tests</v>
      </c>
      <c r="G255" s="217" t="str">
        <f>'Prep Partner Performance'!C263</f>
        <v>People who Inject Drugs</v>
      </c>
      <c r="H255" s="217" t="str">
        <f>'Prep Partner Performance'!D263</f>
        <v>P01-254</v>
      </c>
      <c r="I255" s="225">
        <f>'Prep Partner Performance'!E263</f>
        <v>0</v>
      </c>
      <c r="J255" s="225">
        <f>'Prep Partner Performance'!F263</f>
        <v>0</v>
      </c>
      <c r="K255" s="225">
        <f>'Prep Partner Performance'!G263</f>
        <v>0</v>
      </c>
      <c r="L255" s="225">
        <f>'Prep Partner Performance'!H263</f>
        <v>0</v>
      </c>
      <c r="M255" s="225">
        <f>'Prep Partner Performance'!I263</f>
        <v>0</v>
      </c>
      <c r="N255" s="225">
        <f>'Prep Partner Performance'!J263</f>
        <v>0</v>
      </c>
      <c r="O255" s="225">
        <f>'Prep Partner Performance'!K263</f>
        <v>0</v>
      </c>
      <c r="P255" s="225">
        <f>'Prep Partner Performance'!L263</f>
        <v>0</v>
      </c>
      <c r="Q255" s="225">
        <f>'Prep Partner Performance'!M263</f>
        <v>0</v>
      </c>
      <c r="R255" s="225">
        <f>'Prep Partner Performance'!N263</f>
        <v>0</v>
      </c>
      <c r="S255" s="225">
        <f>'Prep Partner Performance'!O263</f>
        <v>0</v>
      </c>
      <c r="T255" s="225">
        <f>'Prep Partner Performance'!P263</f>
        <v>0</v>
      </c>
      <c r="U255" s="225">
        <f>'Prep Partner Performance'!Q263</f>
        <v>0</v>
      </c>
      <c r="V255" s="225">
        <f>'Prep Partner Performance'!R263</f>
        <v>0</v>
      </c>
      <c r="W255" s="225">
        <f>'Prep Partner Performance'!S263</f>
        <v>0</v>
      </c>
      <c r="X255" s="225">
        <f>'Prep Partner Performance'!T263</f>
        <v>0</v>
      </c>
      <c r="Y255" s="225">
        <f>'Prep Partner Performance'!U263</f>
        <v>0</v>
      </c>
      <c r="Z255" s="225">
        <f>'Prep Partner Performance'!V263</f>
        <v>0</v>
      </c>
      <c r="AA255" s="225">
        <f>'Prep Partner Performance'!W263</f>
        <v>0</v>
      </c>
      <c r="AB255" s="225">
        <f>'Prep Partner Performance'!X263</f>
        <v>0</v>
      </c>
      <c r="AC255" s="225">
        <f>'Prep Partner Performance'!Y263</f>
        <v>0</v>
      </c>
      <c r="AD255" s="225">
        <f>'Prep Partner Performance'!Z263</f>
        <v>0</v>
      </c>
      <c r="AE255" s="225">
        <f>'Prep Partner Performance'!AA263</f>
        <v>0</v>
      </c>
      <c r="AF255" s="225">
        <f>'Prep Partner Performance'!AB263</f>
        <v>0</v>
      </c>
      <c r="AG255" s="225">
        <f>'Prep Partner Performance'!AC263</f>
        <v>0</v>
      </c>
      <c r="AH255" s="225">
        <f>'Prep Partner Performance'!AD263</f>
        <v>0</v>
      </c>
      <c r="AI255" s="225">
        <f>'Prep Partner Performance'!AE263</f>
        <v>0</v>
      </c>
      <c r="AJ255" s="225">
        <f>'Prep Partner Performance'!AF263</f>
        <v>0</v>
      </c>
      <c r="AK255" s="225">
        <f>'Prep Partner Performance'!AG263</f>
        <v>0</v>
      </c>
      <c r="AL255" s="225">
        <f>'Prep Partner Performance'!AH263</f>
        <v>0</v>
      </c>
      <c r="AM255" s="218">
        <f t="shared" si="8"/>
        <v>0</v>
      </c>
      <c r="AN255" s="217" t="str">
        <f>'Prep Partner Performance'!B$3</f>
        <v>PrEP Partner Performance Tool version 2.0.0</v>
      </c>
      <c r="AO255" s="239">
        <f>'Prep Partner Performance'!AJ263</f>
        <v>0</v>
      </c>
    </row>
    <row r="256" spans="1:41" x14ac:dyDescent="0.45">
      <c r="A256" s="218" t="str">
        <f t="shared" si="9"/>
        <v>202205</v>
      </c>
      <c r="B256" s="219">
        <f>'Prep Partner Performance'!AE$2</f>
        <v>2022</v>
      </c>
      <c r="C256" s="220" t="str">
        <f>'Prep Partner Performance'!Z$2</f>
        <v>05</v>
      </c>
      <c r="D256" s="218">
        <f>'Prep Partner Performance'!G$2</f>
        <v>14943</v>
      </c>
      <c r="E256" s="217" t="str">
        <f>'Prep Partner Performance'!C$2</f>
        <v>Kisima Health Centre</v>
      </c>
      <c r="F256" s="239" t="str">
        <f>'Prep Partner Performance'!B$258</f>
        <v>Too many HIV Tests</v>
      </c>
      <c r="G256" s="217" t="str">
        <f>'Prep Partner Performance'!C264</f>
        <v>Other Women</v>
      </c>
      <c r="H256" s="217" t="str">
        <f>'Prep Partner Performance'!D264</f>
        <v>P01-255</v>
      </c>
      <c r="I256" s="225">
        <f>'Prep Partner Performance'!E264</f>
        <v>0</v>
      </c>
      <c r="J256" s="225">
        <f>'Prep Partner Performance'!F264</f>
        <v>0</v>
      </c>
      <c r="K256" s="225">
        <f>'Prep Partner Performance'!G264</f>
        <v>0</v>
      </c>
      <c r="L256" s="225">
        <f>'Prep Partner Performance'!H264</f>
        <v>0</v>
      </c>
      <c r="M256" s="225">
        <f>'Prep Partner Performance'!I264</f>
        <v>0</v>
      </c>
      <c r="N256" s="225">
        <f>'Prep Partner Performance'!J264</f>
        <v>0</v>
      </c>
      <c r="O256" s="225">
        <f>'Prep Partner Performance'!K264</f>
        <v>0</v>
      </c>
      <c r="P256" s="225">
        <f>'Prep Partner Performance'!L264</f>
        <v>0</v>
      </c>
      <c r="Q256" s="225">
        <f>'Prep Partner Performance'!M264</f>
        <v>0</v>
      </c>
      <c r="R256" s="225">
        <f>'Prep Partner Performance'!N264</f>
        <v>0</v>
      </c>
      <c r="S256" s="225">
        <f>'Prep Partner Performance'!O264</f>
        <v>0</v>
      </c>
      <c r="T256" s="225">
        <f>'Prep Partner Performance'!P264</f>
        <v>0</v>
      </c>
      <c r="U256" s="225">
        <f>'Prep Partner Performance'!Q264</f>
        <v>0</v>
      </c>
      <c r="V256" s="225">
        <f>'Prep Partner Performance'!R264</f>
        <v>0</v>
      </c>
      <c r="W256" s="225">
        <f>'Prep Partner Performance'!S264</f>
        <v>0</v>
      </c>
      <c r="X256" s="225">
        <f>'Prep Partner Performance'!T264</f>
        <v>0</v>
      </c>
      <c r="Y256" s="225">
        <f>'Prep Partner Performance'!U264</f>
        <v>0</v>
      </c>
      <c r="Z256" s="225">
        <f>'Prep Partner Performance'!V264</f>
        <v>0</v>
      </c>
      <c r="AA256" s="225">
        <f>'Prep Partner Performance'!W264</f>
        <v>0</v>
      </c>
      <c r="AB256" s="225">
        <f>'Prep Partner Performance'!X264</f>
        <v>0</v>
      </c>
      <c r="AC256" s="225">
        <f>'Prep Partner Performance'!Y264</f>
        <v>0</v>
      </c>
      <c r="AD256" s="225">
        <f>'Prep Partner Performance'!Z264</f>
        <v>0</v>
      </c>
      <c r="AE256" s="225">
        <f>'Prep Partner Performance'!AA264</f>
        <v>0</v>
      </c>
      <c r="AF256" s="225">
        <f>'Prep Partner Performance'!AB264</f>
        <v>0</v>
      </c>
      <c r="AG256" s="225">
        <f>'Prep Partner Performance'!AC264</f>
        <v>0</v>
      </c>
      <c r="AH256" s="225">
        <f>'Prep Partner Performance'!AD264</f>
        <v>0</v>
      </c>
      <c r="AI256" s="225">
        <f>'Prep Partner Performance'!AE264</f>
        <v>0</v>
      </c>
      <c r="AJ256" s="225">
        <f>'Prep Partner Performance'!AF264</f>
        <v>0</v>
      </c>
      <c r="AK256" s="225">
        <f>'Prep Partner Performance'!AG264</f>
        <v>0</v>
      </c>
      <c r="AL256" s="225">
        <f>'Prep Partner Performance'!AH264</f>
        <v>0</v>
      </c>
      <c r="AM256" s="218">
        <f t="shared" si="8"/>
        <v>0</v>
      </c>
      <c r="AN256" s="217" t="str">
        <f>'Prep Partner Performance'!B$3</f>
        <v>PrEP Partner Performance Tool version 2.0.0</v>
      </c>
      <c r="AO256" s="239">
        <f>'Prep Partner Performance'!AJ264</f>
        <v>0</v>
      </c>
    </row>
    <row r="257" spans="1:41" x14ac:dyDescent="0.45">
      <c r="A257" s="218" t="str">
        <f t="shared" si="9"/>
        <v>202205</v>
      </c>
      <c r="B257" s="219">
        <f>'Prep Partner Performance'!AE$2</f>
        <v>2022</v>
      </c>
      <c r="C257" s="220" t="str">
        <f>'Prep Partner Performance'!Z$2</f>
        <v>05</v>
      </c>
      <c r="D257" s="218">
        <f>'Prep Partner Performance'!G$2</f>
        <v>14943</v>
      </c>
      <c r="E257" s="217" t="str">
        <f>'Prep Partner Performance'!C$2</f>
        <v>Kisima Health Centre</v>
      </c>
      <c r="F257" s="239" t="str">
        <f>'Prep Partner Performance'!B$258</f>
        <v>Too many HIV Tests</v>
      </c>
      <c r="G257" s="217" t="str">
        <f>'Prep Partner Performance'!C265</f>
        <v>Serodiscordant Couple</v>
      </c>
      <c r="H257" s="217" t="str">
        <f>'Prep Partner Performance'!D265</f>
        <v>P01-256</v>
      </c>
      <c r="I257" s="225">
        <f>'Prep Partner Performance'!E265</f>
        <v>0</v>
      </c>
      <c r="J257" s="225">
        <f>'Prep Partner Performance'!F265</f>
        <v>0</v>
      </c>
      <c r="K257" s="225">
        <f>'Prep Partner Performance'!G265</f>
        <v>0</v>
      </c>
      <c r="L257" s="225">
        <f>'Prep Partner Performance'!H265</f>
        <v>0</v>
      </c>
      <c r="M257" s="225">
        <f>'Prep Partner Performance'!I265</f>
        <v>0</v>
      </c>
      <c r="N257" s="225">
        <f>'Prep Partner Performance'!J265</f>
        <v>0</v>
      </c>
      <c r="O257" s="225">
        <f>'Prep Partner Performance'!K265</f>
        <v>0</v>
      </c>
      <c r="P257" s="225">
        <f>'Prep Partner Performance'!L265</f>
        <v>0</v>
      </c>
      <c r="Q257" s="225">
        <f>'Prep Partner Performance'!M265</f>
        <v>0</v>
      </c>
      <c r="R257" s="225">
        <f>'Prep Partner Performance'!N265</f>
        <v>0</v>
      </c>
      <c r="S257" s="225">
        <f>'Prep Partner Performance'!O265</f>
        <v>0</v>
      </c>
      <c r="T257" s="225">
        <f>'Prep Partner Performance'!P265</f>
        <v>0</v>
      </c>
      <c r="U257" s="225">
        <f>'Prep Partner Performance'!Q265</f>
        <v>0</v>
      </c>
      <c r="V257" s="225">
        <f>'Prep Partner Performance'!R265</f>
        <v>0</v>
      </c>
      <c r="W257" s="225">
        <f>'Prep Partner Performance'!S265</f>
        <v>0</v>
      </c>
      <c r="X257" s="225">
        <f>'Prep Partner Performance'!T265</f>
        <v>0</v>
      </c>
      <c r="Y257" s="225">
        <f>'Prep Partner Performance'!U265</f>
        <v>0</v>
      </c>
      <c r="Z257" s="225">
        <f>'Prep Partner Performance'!V265</f>
        <v>0</v>
      </c>
      <c r="AA257" s="225">
        <f>'Prep Partner Performance'!W265</f>
        <v>0</v>
      </c>
      <c r="AB257" s="225">
        <f>'Prep Partner Performance'!X265</f>
        <v>0</v>
      </c>
      <c r="AC257" s="225">
        <f>'Prep Partner Performance'!Y265</f>
        <v>0</v>
      </c>
      <c r="AD257" s="225">
        <f>'Prep Partner Performance'!Z265</f>
        <v>0</v>
      </c>
      <c r="AE257" s="225">
        <f>'Prep Partner Performance'!AA265</f>
        <v>0</v>
      </c>
      <c r="AF257" s="225">
        <f>'Prep Partner Performance'!AB265</f>
        <v>0</v>
      </c>
      <c r="AG257" s="225">
        <f>'Prep Partner Performance'!AC265</f>
        <v>0</v>
      </c>
      <c r="AH257" s="225">
        <f>'Prep Partner Performance'!AD265</f>
        <v>0</v>
      </c>
      <c r="AI257" s="225">
        <f>'Prep Partner Performance'!AE265</f>
        <v>0</v>
      </c>
      <c r="AJ257" s="225">
        <f>'Prep Partner Performance'!AF265</f>
        <v>0</v>
      </c>
      <c r="AK257" s="225">
        <f>'Prep Partner Performance'!AG265</f>
        <v>0</v>
      </c>
      <c r="AL257" s="225">
        <f>'Prep Partner Performance'!AH265</f>
        <v>0</v>
      </c>
      <c r="AM257" s="218">
        <f t="shared" si="8"/>
        <v>0</v>
      </c>
      <c r="AN257" s="217" t="str">
        <f>'Prep Partner Performance'!B$3</f>
        <v>PrEP Partner Performance Tool version 2.0.0</v>
      </c>
      <c r="AO257" s="239">
        <f>'Prep Partner Performance'!AJ265</f>
        <v>0</v>
      </c>
    </row>
    <row r="258" spans="1:41" x14ac:dyDescent="0.45">
      <c r="A258" s="218" t="str">
        <f t="shared" si="9"/>
        <v>202205</v>
      </c>
      <c r="B258" s="219">
        <f>'Prep Partner Performance'!AE$2</f>
        <v>2022</v>
      </c>
      <c r="C258" s="220" t="str">
        <f>'Prep Partner Performance'!Z$2</f>
        <v>05</v>
      </c>
      <c r="D258" s="218">
        <f>'Prep Partner Performance'!G$2</f>
        <v>14943</v>
      </c>
      <c r="E258" s="217" t="str">
        <f>'Prep Partner Performance'!C$2</f>
        <v>Kisima Health Centre</v>
      </c>
      <c r="F258" s="239" t="str">
        <f>'Prep Partner Performance'!B$258</f>
        <v>Too many HIV Tests</v>
      </c>
      <c r="G258" s="217" t="str">
        <f>'Prep Partner Performance'!C266</f>
        <v>Pregnant and Breast Feeding Women</v>
      </c>
      <c r="H258" s="217" t="str">
        <f>'Prep Partner Performance'!D266</f>
        <v>P01-257</v>
      </c>
      <c r="I258" s="225">
        <f>'Prep Partner Performance'!E266</f>
        <v>0</v>
      </c>
      <c r="J258" s="225">
        <f>'Prep Partner Performance'!F266</f>
        <v>0</v>
      </c>
      <c r="K258" s="225">
        <f>'Prep Partner Performance'!G266</f>
        <v>0</v>
      </c>
      <c r="L258" s="225">
        <f>'Prep Partner Performance'!H266</f>
        <v>0</v>
      </c>
      <c r="M258" s="225">
        <f>'Prep Partner Performance'!I266</f>
        <v>0</v>
      </c>
      <c r="N258" s="225">
        <f>'Prep Partner Performance'!J266</f>
        <v>0</v>
      </c>
      <c r="O258" s="225">
        <f>'Prep Partner Performance'!K266</f>
        <v>0</v>
      </c>
      <c r="P258" s="225">
        <f>'Prep Partner Performance'!L266</f>
        <v>0</v>
      </c>
      <c r="Q258" s="225">
        <f>'Prep Partner Performance'!M266</f>
        <v>0</v>
      </c>
      <c r="R258" s="225">
        <f>'Prep Partner Performance'!N266</f>
        <v>0</v>
      </c>
      <c r="S258" s="225">
        <f>'Prep Partner Performance'!O266</f>
        <v>0</v>
      </c>
      <c r="T258" s="225">
        <f>'Prep Partner Performance'!P266</f>
        <v>0</v>
      </c>
      <c r="U258" s="225">
        <f>'Prep Partner Performance'!Q266</f>
        <v>0</v>
      </c>
      <c r="V258" s="225">
        <f>'Prep Partner Performance'!R266</f>
        <v>0</v>
      </c>
      <c r="W258" s="225">
        <f>'Prep Partner Performance'!S266</f>
        <v>0</v>
      </c>
      <c r="X258" s="225">
        <f>'Prep Partner Performance'!T266</f>
        <v>0</v>
      </c>
      <c r="Y258" s="225">
        <f>'Prep Partner Performance'!U266</f>
        <v>0</v>
      </c>
      <c r="Z258" s="225">
        <f>'Prep Partner Performance'!V266</f>
        <v>0</v>
      </c>
      <c r="AA258" s="225">
        <f>'Prep Partner Performance'!W266</f>
        <v>0</v>
      </c>
      <c r="AB258" s="225">
        <f>'Prep Partner Performance'!X266</f>
        <v>0</v>
      </c>
      <c r="AC258" s="225">
        <f>'Prep Partner Performance'!Y266</f>
        <v>0</v>
      </c>
      <c r="AD258" s="225">
        <f>'Prep Partner Performance'!Z266</f>
        <v>0</v>
      </c>
      <c r="AE258" s="225">
        <f>'Prep Partner Performance'!AA266</f>
        <v>0</v>
      </c>
      <c r="AF258" s="225">
        <f>'Prep Partner Performance'!AB266</f>
        <v>0</v>
      </c>
      <c r="AG258" s="225">
        <f>'Prep Partner Performance'!AC266</f>
        <v>0</v>
      </c>
      <c r="AH258" s="225">
        <f>'Prep Partner Performance'!AD266</f>
        <v>0</v>
      </c>
      <c r="AI258" s="225">
        <f>'Prep Partner Performance'!AE266</f>
        <v>0</v>
      </c>
      <c r="AJ258" s="225">
        <f>'Prep Partner Performance'!AF266</f>
        <v>0</v>
      </c>
      <c r="AK258" s="225">
        <f>'Prep Partner Performance'!AG266</f>
        <v>0</v>
      </c>
      <c r="AL258" s="225">
        <f>'Prep Partner Performance'!AH266</f>
        <v>0</v>
      </c>
      <c r="AM258" s="218">
        <f t="shared" si="8"/>
        <v>0</v>
      </c>
      <c r="AN258" s="217" t="str">
        <f>'Prep Partner Performance'!B$3</f>
        <v>PrEP Partner Performance Tool version 2.0.0</v>
      </c>
      <c r="AO258" s="239">
        <f>'Prep Partner Performance'!AJ266</f>
        <v>0</v>
      </c>
    </row>
    <row r="259" spans="1:41" x14ac:dyDescent="0.45">
      <c r="A259" s="218" t="str">
        <f t="shared" si="9"/>
        <v>202205</v>
      </c>
      <c r="B259" s="219">
        <f>'Prep Partner Performance'!AE$2</f>
        <v>2022</v>
      </c>
      <c r="C259" s="220" t="str">
        <f>'Prep Partner Performance'!Z$2</f>
        <v>05</v>
      </c>
      <c r="D259" s="218">
        <f>'Prep Partner Performance'!G$2</f>
        <v>14943</v>
      </c>
      <c r="E259" s="217" t="str">
        <f>'Prep Partner Performance'!C$2</f>
        <v>Kisima Health Centre</v>
      </c>
      <c r="F259" s="239" t="str">
        <f>'Prep Partner Performance'!B267</f>
        <v>Partner Refusal</v>
      </c>
      <c r="G259" s="217" t="str">
        <f>'Prep Partner Performance'!C267</f>
        <v>Transgender</v>
      </c>
      <c r="H259" s="217" t="str">
        <f>'Prep Partner Performance'!D267</f>
        <v>P01-258</v>
      </c>
      <c r="I259" s="225">
        <f>'Prep Partner Performance'!E267</f>
        <v>0</v>
      </c>
      <c r="J259" s="225">
        <f>'Prep Partner Performance'!F267</f>
        <v>0</v>
      </c>
      <c r="K259" s="225">
        <f>'Prep Partner Performance'!G267</f>
        <v>0</v>
      </c>
      <c r="L259" s="225">
        <f>'Prep Partner Performance'!H267</f>
        <v>0</v>
      </c>
      <c r="M259" s="225">
        <f>'Prep Partner Performance'!I267</f>
        <v>0</v>
      </c>
      <c r="N259" s="225">
        <f>'Prep Partner Performance'!J267</f>
        <v>0</v>
      </c>
      <c r="O259" s="225">
        <f>'Prep Partner Performance'!K267</f>
        <v>0</v>
      </c>
      <c r="P259" s="225">
        <f>'Prep Partner Performance'!L267</f>
        <v>0</v>
      </c>
      <c r="Q259" s="225">
        <f>'Prep Partner Performance'!M267</f>
        <v>0</v>
      </c>
      <c r="R259" s="225">
        <f>'Prep Partner Performance'!N267</f>
        <v>0</v>
      </c>
      <c r="S259" s="225">
        <f>'Prep Partner Performance'!O267</f>
        <v>0</v>
      </c>
      <c r="T259" s="225">
        <f>'Prep Partner Performance'!P267</f>
        <v>0</v>
      </c>
      <c r="U259" s="225">
        <f>'Prep Partner Performance'!Q267</f>
        <v>0</v>
      </c>
      <c r="V259" s="225">
        <f>'Prep Partner Performance'!R267</f>
        <v>0</v>
      </c>
      <c r="W259" s="225">
        <f>'Prep Partner Performance'!S267</f>
        <v>0</v>
      </c>
      <c r="X259" s="225">
        <f>'Prep Partner Performance'!T267</f>
        <v>0</v>
      </c>
      <c r="Y259" s="225">
        <f>'Prep Partner Performance'!U267</f>
        <v>0</v>
      </c>
      <c r="Z259" s="225">
        <f>'Prep Partner Performance'!V267</f>
        <v>0</v>
      </c>
      <c r="AA259" s="225">
        <f>'Prep Partner Performance'!W267</f>
        <v>0</v>
      </c>
      <c r="AB259" s="225">
        <f>'Prep Partner Performance'!X267</f>
        <v>0</v>
      </c>
      <c r="AC259" s="225">
        <f>'Prep Partner Performance'!Y267</f>
        <v>0</v>
      </c>
      <c r="AD259" s="225">
        <f>'Prep Partner Performance'!Z267</f>
        <v>0</v>
      </c>
      <c r="AE259" s="225">
        <f>'Prep Partner Performance'!AA267</f>
        <v>0</v>
      </c>
      <c r="AF259" s="225">
        <f>'Prep Partner Performance'!AB267</f>
        <v>0</v>
      </c>
      <c r="AG259" s="225">
        <f>'Prep Partner Performance'!AC267</f>
        <v>0</v>
      </c>
      <c r="AH259" s="225">
        <f>'Prep Partner Performance'!AD267</f>
        <v>0</v>
      </c>
      <c r="AI259" s="225">
        <f>'Prep Partner Performance'!AE267</f>
        <v>0</v>
      </c>
      <c r="AJ259" s="225">
        <f>'Prep Partner Performance'!AF267</f>
        <v>0</v>
      </c>
      <c r="AK259" s="225">
        <f>'Prep Partner Performance'!AG267</f>
        <v>0</v>
      </c>
      <c r="AL259" s="225">
        <f>'Prep Partner Performance'!AH267</f>
        <v>0</v>
      </c>
      <c r="AM259" s="218">
        <f t="shared" ref="AM259:AM323" si="10">SUM(I259:AL259)</f>
        <v>0</v>
      </c>
      <c r="AN259" s="217" t="str">
        <f>'Prep Partner Performance'!B$3</f>
        <v>PrEP Partner Performance Tool version 2.0.0</v>
      </c>
      <c r="AO259" s="239">
        <f>'Prep Partner Performance'!AJ267</f>
        <v>0</v>
      </c>
    </row>
    <row r="260" spans="1:41" x14ac:dyDescent="0.45">
      <c r="A260" s="218" t="str">
        <f t="shared" si="9"/>
        <v>202205</v>
      </c>
      <c r="B260" s="219">
        <f>'Prep Partner Performance'!AE$2</f>
        <v>2022</v>
      </c>
      <c r="C260" s="220" t="str">
        <f>'Prep Partner Performance'!Z$2</f>
        <v>05</v>
      </c>
      <c r="D260" s="218">
        <f>'Prep Partner Performance'!G$2</f>
        <v>14943</v>
      </c>
      <c r="E260" s="217" t="str">
        <f>'Prep Partner Performance'!C$2</f>
        <v>Kisima Health Centre</v>
      </c>
      <c r="F260" s="239" t="str">
        <f>'Prep Partner Performance'!B$267</f>
        <v>Partner Refusal</v>
      </c>
      <c r="G260" s="217" t="str">
        <f>'Prep Partner Performance'!C268</f>
        <v>Adolescent Girls and Young Women</v>
      </c>
      <c r="H260" s="217" t="str">
        <f>'Prep Partner Performance'!D268</f>
        <v>P01-259</v>
      </c>
      <c r="I260" s="225">
        <f>'Prep Partner Performance'!E268</f>
        <v>0</v>
      </c>
      <c r="J260" s="225">
        <f>'Prep Partner Performance'!F268</f>
        <v>0</v>
      </c>
      <c r="K260" s="225">
        <f>'Prep Partner Performance'!G268</f>
        <v>0</v>
      </c>
      <c r="L260" s="225">
        <f>'Prep Partner Performance'!H268</f>
        <v>0</v>
      </c>
      <c r="M260" s="225">
        <f>'Prep Partner Performance'!I268</f>
        <v>0</v>
      </c>
      <c r="N260" s="225">
        <f>'Prep Partner Performance'!J268</f>
        <v>0</v>
      </c>
      <c r="O260" s="225">
        <f>'Prep Partner Performance'!K268</f>
        <v>0</v>
      </c>
      <c r="P260" s="225">
        <f>'Prep Partner Performance'!L268</f>
        <v>0</v>
      </c>
      <c r="Q260" s="225">
        <f>'Prep Partner Performance'!M268</f>
        <v>0</v>
      </c>
      <c r="R260" s="225">
        <f>'Prep Partner Performance'!N268</f>
        <v>0</v>
      </c>
      <c r="S260" s="225">
        <f>'Prep Partner Performance'!O268</f>
        <v>0</v>
      </c>
      <c r="T260" s="225">
        <f>'Prep Partner Performance'!P268</f>
        <v>0</v>
      </c>
      <c r="U260" s="225">
        <f>'Prep Partner Performance'!Q268</f>
        <v>0</v>
      </c>
      <c r="V260" s="225">
        <f>'Prep Partner Performance'!R268</f>
        <v>0</v>
      </c>
      <c r="W260" s="225">
        <f>'Prep Partner Performance'!S268</f>
        <v>0</v>
      </c>
      <c r="X260" s="225">
        <f>'Prep Partner Performance'!T268</f>
        <v>0</v>
      </c>
      <c r="Y260" s="225">
        <f>'Prep Partner Performance'!U268</f>
        <v>0</v>
      </c>
      <c r="Z260" s="225">
        <f>'Prep Partner Performance'!V268</f>
        <v>0</v>
      </c>
      <c r="AA260" s="225">
        <f>'Prep Partner Performance'!W268</f>
        <v>0</v>
      </c>
      <c r="AB260" s="225">
        <f>'Prep Partner Performance'!X268</f>
        <v>0</v>
      </c>
      <c r="AC260" s="225">
        <f>'Prep Partner Performance'!Y268</f>
        <v>0</v>
      </c>
      <c r="AD260" s="225">
        <f>'Prep Partner Performance'!Z268</f>
        <v>0</v>
      </c>
      <c r="AE260" s="225">
        <f>'Prep Partner Performance'!AA268</f>
        <v>0</v>
      </c>
      <c r="AF260" s="225">
        <f>'Prep Partner Performance'!AB268</f>
        <v>0</v>
      </c>
      <c r="AG260" s="225">
        <f>'Prep Partner Performance'!AC268</f>
        <v>0</v>
      </c>
      <c r="AH260" s="225">
        <f>'Prep Partner Performance'!AD268</f>
        <v>0</v>
      </c>
      <c r="AI260" s="225">
        <f>'Prep Partner Performance'!AE268</f>
        <v>0</v>
      </c>
      <c r="AJ260" s="225">
        <f>'Prep Partner Performance'!AF268</f>
        <v>0</v>
      </c>
      <c r="AK260" s="225">
        <f>'Prep Partner Performance'!AG268</f>
        <v>0</v>
      </c>
      <c r="AL260" s="225">
        <f>'Prep Partner Performance'!AH268</f>
        <v>0</v>
      </c>
      <c r="AM260" s="218">
        <f t="shared" si="10"/>
        <v>0</v>
      </c>
      <c r="AN260" s="217" t="str">
        <f>'Prep Partner Performance'!B$3</f>
        <v>PrEP Partner Performance Tool version 2.0.0</v>
      </c>
      <c r="AO260" s="239">
        <f>'Prep Partner Performance'!AJ268</f>
        <v>0</v>
      </c>
    </row>
    <row r="261" spans="1:41" x14ac:dyDescent="0.45">
      <c r="A261" s="218" t="str">
        <f t="shared" si="9"/>
        <v>202205</v>
      </c>
      <c r="B261" s="219">
        <f>'Prep Partner Performance'!AE$2</f>
        <v>2022</v>
      </c>
      <c r="C261" s="220" t="str">
        <f>'Prep Partner Performance'!Z$2</f>
        <v>05</v>
      </c>
      <c r="D261" s="218">
        <f>'Prep Partner Performance'!G$2</f>
        <v>14943</v>
      </c>
      <c r="E261" s="217" t="str">
        <f>'Prep Partner Performance'!C$2</f>
        <v>Kisima Health Centre</v>
      </c>
      <c r="F261" s="239" t="str">
        <f>'Prep Partner Performance'!B$267</f>
        <v>Partner Refusal</v>
      </c>
      <c r="G261" s="217" t="str">
        <f>'Prep Partner Performance'!C269</f>
        <v>Men who have Sex With Men</v>
      </c>
      <c r="H261" s="217" t="str">
        <f>'Prep Partner Performance'!D269</f>
        <v>P01-260</v>
      </c>
      <c r="I261" s="225">
        <f>'Prep Partner Performance'!E269</f>
        <v>0</v>
      </c>
      <c r="J261" s="225">
        <f>'Prep Partner Performance'!F269</f>
        <v>0</v>
      </c>
      <c r="K261" s="225">
        <f>'Prep Partner Performance'!G269</f>
        <v>0</v>
      </c>
      <c r="L261" s="225">
        <f>'Prep Partner Performance'!H269</f>
        <v>0</v>
      </c>
      <c r="M261" s="225">
        <f>'Prep Partner Performance'!I269</f>
        <v>0</v>
      </c>
      <c r="N261" s="225">
        <f>'Prep Partner Performance'!J269</f>
        <v>0</v>
      </c>
      <c r="O261" s="225">
        <f>'Prep Partner Performance'!K269</f>
        <v>0</v>
      </c>
      <c r="P261" s="225">
        <f>'Prep Partner Performance'!L269</f>
        <v>0</v>
      </c>
      <c r="Q261" s="225">
        <f>'Prep Partner Performance'!M269</f>
        <v>0</v>
      </c>
      <c r="R261" s="225">
        <f>'Prep Partner Performance'!N269</f>
        <v>0</v>
      </c>
      <c r="S261" s="225">
        <f>'Prep Partner Performance'!O269</f>
        <v>0</v>
      </c>
      <c r="T261" s="225">
        <f>'Prep Partner Performance'!P269</f>
        <v>0</v>
      </c>
      <c r="U261" s="225">
        <f>'Prep Partner Performance'!Q269</f>
        <v>0</v>
      </c>
      <c r="V261" s="225">
        <f>'Prep Partner Performance'!R269</f>
        <v>0</v>
      </c>
      <c r="W261" s="225">
        <f>'Prep Partner Performance'!S269</f>
        <v>0</v>
      </c>
      <c r="X261" s="225">
        <f>'Prep Partner Performance'!T269</f>
        <v>0</v>
      </c>
      <c r="Y261" s="225">
        <f>'Prep Partner Performance'!U269</f>
        <v>0</v>
      </c>
      <c r="Z261" s="225">
        <f>'Prep Partner Performance'!V269</f>
        <v>0</v>
      </c>
      <c r="AA261" s="225">
        <f>'Prep Partner Performance'!W269</f>
        <v>0</v>
      </c>
      <c r="AB261" s="225">
        <f>'Prep Partner Performance'!X269</f>
        <v>0</v>
      </c>
      <c r="AC261" s="225">
        <f>'Prep Partner Performance'!Y269</f>
        <v>0</v>
      </c>
      <c r="AD261" s="225">
        <f>'Prep Partner Performance'!Z269</f>
        <v>0</v>
      </c>
      <c r="AE261" s="225">
        <f>'Prep Partner Performance'!AA269</f>
        <v>0</v>
      </c>
      <c r="AF261" s="225">
        <f>'Prep Partner Performance'!AB269</f>
        <v>0</v>
      </c>
      <c r="AG261" s="225">
        <f>'Prep Partner Performance'!AC269</f>
        <v>0</v>
      </c>
      <c r="AH261" s="225">
        <f>'Prep Partner Performance'!AD269</f>
        <v>0</v>
      </c>
      <c r="AI261" s="225">
        <f>'Prep Partner Performance'!AE269</f>
        <v>0</v>
      </c>
      <c r="AJ261" s="225">
        <f>'Prep Partner Performance'!AF269</f>
        <v>0</v>
      </c>
      <c r="AK261" s="225">
        <f>'Prep Partner Performance'!AG269</f>
        <v>0</v>
      </c>
      <c r="AL261" s="225">
        <f>'Prep Partner Performance'!AH269</f>
        <v>0</v>
      </c>
      <c r="AM261" s="218">
        <f t="shared" si="10"/>
        <v>0</v>
      </c>
      <c r="AN261" s="217" t="str">
        <f>'Prep Partner Performance'!B$3</f>
        <v>PrEP Partner Performance Tool version 2.0.0</v>
      </c>
      <c r="AO261" s="239">
        <f>'Prep Partner Performance'!AJ269</f>
        <v>0</v>
      </c>
    </row>
    <row r="262" spans="1:41" x14ac:dyDescent="0.45">
      <c r="A262" s="218" t="str">
        <f t="shared" si="9"/>
        <v>202205</v>
      </c>
      <c r="B262" s="219">
        <f>'Prep Partner Performance'!AE$2</f>
        <v>2022</v>
      </c>
      <c r="C262" s="220" t="str">
        <f>'Prep Partner Performance'!Z$2</f>
        <v>05</v>
      </c>
      <c r="D262" s="218">
        <f>'Prep Partner Performance'!G$2</f>
        <v>14943</v>
      </c>
      <c r="E262" s="217" t="str">
        <f>'Prep Partner Performance'!C$2</f>
        <v>Kisima Health Centre</v>
      </c>
      <c r="F262" s="239" t="str">
        <f>'Prep Partner Performance'!B$267</f>
        <v>Partner Refusal</v>
      </c>
      <c r="G262" s="217" t="str">
        <f>'Prep Partner Performance'!C270</f>
        <v>Men at high risk</v>
      </c>
      <c r="H262" s="217" t="str">
        <f>'Prep Partner Performance'!D270</f>
        <v>P01-261</v>
      </c>
      <c r="I262" s="225">
        <f>'Prep Partner Performance'!E270</f>
        <v>0</v>
      </c>
      <c r="J262" s="225">
        <f>'Prep Partner Performance'!F270</f>
        <v>0</v>
      </c>
      <c r="K262" s="225">
        <f>'Prep Partner Performance'!G270</f>
        <v>0</v>
      </c>
      <c r="L262" s="225">
        <f>'Prep Partner Performance'!H270</f>
        <v>0</v>
      </c>
      <c r="M262" s="225">
        <f>'Prep Partner Performance'!I270</f>
        <v>0</v>
      </c>
      <c r="N262" s="225">
        <f>'Prep Partner Performance'!J270</f>
        <v>0</v>
      </c>
      <c r="O262" s="225">
        <f>'Prep Partner Performance'!K270</f>
        <v>0</v>
      </c>
      <c r="P262" s="225">
        <f>'Prep Partner Performance'!L270</f>
        <v>0</v>
      </c>
      <c r="Q262" s="225">
        <f>'Prep Partner Performance'!M270</f>
        <v>0</v>
      </c>
      <c r="R262" s="225">
        <f>'Prep Partner Performance'!N270</f>
        <v>0</v>
      </c>
      <c r="S262" s="225">
        <f>'Prep Partner Performance'!O270</f>
        <v>0</v>
      </c>
      <c r="T262" s="225">
        <f>'Prep Partner Performance'!P270</f>
        <v>0</v>
      </c>
      <c r="U262" s="225">
        <f>'Prep Partner Performance'!Q270</f>
        <v>0</v>
      </c>
      <c r="V262" s="225">
        <f>'Prep Partner Performance'!R270</f>
        <v>0</v>
      </c>
      <c r="W262" s="225">
        <f>'Prep Partner Performance'!S270</f>
        <v>0</v>
      </c>
      <c r="X262" s="225">
        <f>'Prep Partner Performance'!T270</f>
        <v>0</v>
      </c>
      <c r="Y262" s="225">
        <f>'Prep Partner Performance'!U270</f>
        <v>0</v>
      </c>
      <c r="Z262" s="225">
        <f>'Prep Partner Performance'!V270</f>
        <v>0</v>
      </c>
      <c r="AA262" s="225">
        <f>'Prep Partner Performance'!W270</f>
        <v>0</v>
      </c>
      <c r="AB262" s="225">
        <f>'Prep Partner Performance'!X270</f>
        <v>0</v>
      </c>
      <c r="AC262" s="225">
        <f>'Prep Partner Performance'!Y270</f>
        <v>0</v>
      </c>
      <c r="AD262" s="225">
        <f>'Prep Partner Performance'!Z270</f>
        <v>0</v>
      </c>
      <c r="AE262" s="225">
        <f>'Prep Partner Performance'!AA270</f>
        <v>0</v>
      </c>
      <c r="AF262" s="225">
        <f>'Prep Partner Performance'!AB270</f>
        <v>0</v>
      </c>
      <c r="AG262" s="225">
        <f>'Prep Partner Performance'!AC270</f>
        <v>0</v>
      </c>
      <c r="AH262" s="225">
        <f>'Prep Partner Performance'!AD270</f>
        <v>0</v>
      </c>
      <c r="AI262" s="225">
        <f>'Prep Partner Performance'!AE270</f>
        <v>0</v>
      </c>
      <c r="AJ262" s="225">
        <f>'Prep Partner Performance'!AF270</f>
        <v>0</v>
      </c>
      <c r="AK262" s="225">
        <f>'Prep Partner Performance'!AG270</f>
        <v>0</v>
      </c>
      <c r="AL262" s="225">
        <f>'Prep Partner Performance'!AH270</f>
        <v>0</v>
      </c>
      <c r="AM262" s="218">
        <f t="shared" si="10"/>
        <v>0</v>
      </c>
      <c r="AN262" s="217" t="str">
        <f>'Prep Partner Performance'!B$3</f>
        <v>PrEP Partner Performance Tool version 2.0.0</v>
      </c>
      <c r="AO262" s="239">
        <f>'Prep Partner Performance'!AJ270</f>
        <v>0</v>
      </c>
    </row>
    <row r="263" spans="1:41" x14ac:dyDescent="0.45">
      <c r="A263" s="218" t="str">
        <f t="shared" si="9"/>
        <v>202205</v>
      </c>
      <c r="B263" s="219">
        <f>'Prep Partner Performance'!AE$2</f>
        <v>2022</v>
      </c>
      <c r="C263" s="220" t="str">
        <f>'Prep Partner Performance'!Z$2</f>
        <v>05</v>
      </c>
      <c r="D263" s="218">
        <f>'Prep Partner Performance'!G$2</f>
        <v>14943</v>
      </c>
      <c r="E263" s="217" t="str">
        <f>'Prep Partner Performance'!C$2</f>
        <v>Kisima Health Centre</v>
      </c>
      <c r="F263" s="239" t="str">
        <f>'Prep Partner Performance'!B$267</f>
        <v>Partner Refusal</v>
      </c>
      <c r="G263" s="217" t="str">
        <f>'Prep Partner Performance'!C271</f>
        <v>Female Sex Workers</v>
      </c>
      <c r="H263" s="217" t="str">
        <f>'Prep Partner Performance'!D271</f>
        <v>P01-262</v>
      </c>
      <c r="I263" s="225">
        <f>'Prep Partner Performance'!E271</f>
        <v>0</v>
      </c>
      <c r="J263" s="225">
        <f>'Prep Partner Performance'!F271</f>
        <v>0</v>
      </c>
      <c r="K263" s="225">
        <f>'Prep Partner Performance'!G271</f>
        <v>0</v>
      </c>
      <c r="L263" s="225">
        <f>'Prep Partner Performance'!H271</f>
        <v>0</v>
      </c>
      <c r="M263" s="225">
        <f>'Prep Partner Performance'!I271</f>
        <v>0</v>
      </c>
      <c r="N263" s="225">
        <f>'Prep Partner Performance'!J271</f>
        <v>0</v>
      </c>
      <c r="O263" s="225">
        <f>'Prep Partner Performance'!K271</f>
        <v>0</v>
      </c>
      <c r="P263" s="225">
        <f>'Prep Partner Performance'!L271</f>
        <v>0</v>
      </c>
      <c r="Q263" s="225">
        <f>'Prep Partner Performance'!M271</f>
        <v>0</v>
      </c>
      <c r="R263" s="225">
        <f>'Prep Partner Performance'!N271</f>
        <v>0</v>
      </c>
      <c r="S263" s="225">
        <f>'Prep Partner Performance'!O271</f>
        <v>0</v>
      </c>
      <c r="T263" s="225">
        <f>'Prep Partner Performance'!P271</f>
        <v>0</v>
      </c>
      <c r="U263" s="225">
        <f>'Prep Partner Performance'!Q271</f>
        <v>0</v>
      </c>
      <c r="V263" s="225">
        <f>'Prep Partner Performance'!R271</f>
        <v>0</v>
      </c>
      <c r="W263" s="225">
        <f>'Prep Partner Performance'!S271</f>
        <v>0</v>
      </c>
      <c r="X263" s="225">
        <f>'Prep Partner Performance'!T271</f>
        <v>0</v>
      </c>
      <c r="Y263" s="225">
        <f>'Prep Partner Performance'!U271</f>
        <v>0</v>
      </c>
      <c r="Z263" s="225">
        <f>'Prep Partner Performance'!V271</f>
        <v>0</v>
      </c>
      <c r="AA263" s="225">
        <f>'Prep Partner Performance'!W271</f>
        <v>0</v>
      </c>
      <c r="AB263" s="225">
        <f>'Prep Partner Performance'!X271</f>
        <v>0</v>
      </c>
      <c r="AC263" s="225">
        <f>'Prep Partner Performance'!Y271</f>
        <v>0</v>
      </c>
      <c r="AD263" s="225">
        <f>'Prep Partner Performance'!Z271</f>
        <v>0</v>
      </c>
      <c r="AE263" s="225">
        <f>'Prep Partner Performance'!AA271</f>
        <v>0</v>
      </c>
      <c r="AF263" s="225">
        <f>'Prep Partner Performance'!AB271</f>
        <v>0</v>
      </c>
      <c r="AG263" s="225">
        <f>'Prep Partner Performance'!AC271</f>
        <v>0</v>
      </c>
      <c r="AH263" s="225">
        <f>'Prep Partner Performance'!AD271</f>
        <v>0</v>
      </c>
      <c r="AI263" s="225">
        <f>'Prep Partner Performance'!AE271</f>
        <v>0</v>
      </c>
      <c r="AJ263" s="225">
        <f>'Prep Partner Performance'!AF271</f>
        <v>0</v>
      </c>
      <c r="AK263" s="225">
        <f>'Prep Partner Performance'!AG271</f>
        <v>0</v>
      </c>
      <c r="AL263" s="225">
        <f>'Prep Partner Performance'!AH271</f>
        <v>0</v>
      </c>
      <c r="AM263" s="218">
        <f t="shared" si="10"/>
        <v>0</v>
      </c>
      <c r="AN263" s="217" t="str">
        <f>'Prep Partner Performance'!B$3</f>
        <v>PrEP Partner Performance Tool version 2.0.0</v>
      </c>
      <c r="AO263" s="239">
        <f>'Prep Partner Performance'!AJ271</f>
        <v>0</v>
      </c>
    </row>
    <row r="264" spans="1:41" x14ac:dyDescent="0.45">
      <c r="A264" s="218" t="str">
        <f t="shared" si="9"/>
        <v>202205</v>
      </c>
      <c r="B264" s="219">
        <f>'Prep Partner Performance'!AE$2</f>
        <v>2022</v>
      </c>
      <c r="C264" s="220" t="str">
        <f>'Prep Partner Performance'!Z$2</f>
        <v>05</v>
      </c>
      <c r="D264" s="218">
        <f>'Prep Partner Performance'!G$2</f>
        <v>14943</v>
      </c>
      <c r="E264" s="217" t="str">
        <f>'Prep Partner Performance'!C$2</f>
        <v>Kisima Health Centre</v>
      </c>
      <c r="F264" s="239" t="str">
        <f>'Prep Partner Performance'!B$267</f>
        <v>Partner Refusal</v>
      </c>
      <c r="G264" s="217" t="str">
        <f>'Prep Partner Performance'!C272</f>
        <v>People who Inject Drugs</v>
      </c>
      <c r="H264" s="217" t="str">
        <f>'Prep Partner Performance'!D272</f>
        <v>P01-263</v>
      </c>
      <c r="I264" s="225">
        <f>'Prep Partner Performance'!E272</f>
        <v>0</v>
      </c>
      <c r="J264" s="225">
        <f>'Prep Partner Performance'!F272</f>
        <v>0</v>
      </c>
      <c r="K264" s="225">
        <f>'Prep Partner Performance'!G272</f>
        <v>0</v>
      </c>
      <c r="L264" s="225">
        <f>'Prep Partner Performance'!H272</f>
        <v>0</v>
      </c>
      <c r="M264" s="225">
        <f>'Prep Partner Performance'!I272</f>
        <v>0</v>
      </c>
      <c r="N264" s="225">
        <f>'Prep Partner Performance'!J272</f>
        <v>0</v>
      </c>
      <c r="O264" s="225">
        <f>'Prep Partner Performance'!K272</f>
        <v>0</v>
      </c>
      <c r="P264" s="225">
        <f>'Prep Partner Performance'!L272</f>
        <v>0</v>
      </c>
      <c r="Q264" s="225">
        <f>'Prep Partner Performance'!M272</f>
        <v>0</v>
      </c>
      <c r="R264" s="225">
        <f>'Prep Partner Performance'!N272</f>
        <v>0</v>
      </c>
      <c r="S264" s="225">
        <f>'Prep Partner Performance'!O272</f>
        <v>0</v>
      </c>
      <c r="T264" s="225">
        <f>'Prep Partner Performance'!P272</f>
        <v>0</v>
      </c>
      <c r="U264" s="225">
        <f>'Prep Partner Performance'!Q272</f>
        <v>0</v>
      </c>
      <c r="V264" s="225">
        <f>'Prep Partner Performance'!R272</f>
        <v>0</v>
      </c>
      <c r="W264" s="225">
        <f>'Prep Partner Performance'!S272</f>
        <v>0</v>
      </c>
      <c r="X264" s="225">
        <f>'Prep Partner Performance'!T272</f>
        <v>0</v>
      </c>
      <c r="Y264" s="225">
        <f>'Prep Partner Performance'!U272</f>
        <v>0</v>
      </c>
      <c r="Z264" s="225">
        <f>'Prep Partner Performance'!V272</f>
        <v>0</v>
      </c>
      <c r="AA264" s="225">
        <f>'Prep Partner Performance'!W272</f>
        <v>0</v>
      </c>
      <c r="AB264" s="225">
        <f>'Prep Partner Performance'!X272</f>
        <v>0</v>
      </c>
      <c r="AC264" s="225">
        <f>'Prep Partner Performance'!Y272</f>
        <v>0</v>
      </c>
      <c r="AD264" s="225">
        <f>'Prep Partner Performance'!Z272</f>
        <v>0</v>
      </c>
      <c r="AE264" s="225">
        <f>'Prep Partner Performance'!AA272</f>
        <v>0</v>
      </c>
      <c r="AF264" s="225">
        <f>'Prep Partner Performance'!AB272</f>
        <v>0</v>
      </c>
      <c r="AG264" s="225">
        <f>'Prep Partner Performance'!AC272</f>
        <v>0</v>
      </c>
      <c r="AH264" s="225">
        <f>'Prep Partner Performance'!AD272</f>
        <v>0</v>
      </c>
      <c r="AI264" s="225">
        <f>'Prep Partner Performance'!AE272</f>
        <v>0</v>
      </c>
      <c r="AJ264" s="225">
        <f>'Prep Partner Performance'!AF272</f>
        <v>0</v>
      </c>
      <c r="AK264" s="225">
        <f>'Prep Partner Performance'!AG272</f>
        <v>0</v>
      </c>
      <c r="AL264" s="225">
        <f>'Prep Partner Performance'!AH272</f>
        <v>0</v>
      </c>
      <c r="AM264" s="218">
        <f t="shared" si="10"/>
        <v>0</v>
      </c>
      <c r="AN264" s="217" t="str">
        <f>'Prep Partner Performance'!B$3</f>
        <v>PrEP Partner Performance Tool version 2.0.0</v>
      </c>
      <c r="AO264" s="239">
        <f>'Prep Partner Performance'!AJ272</f>
        <v>0</v>
      </c>
    </row>
    <row r="265" spans="1:41" x14ac:dyDescent="0.45">
      <c r="A265" s="218" t="str">
        <f t="shared" si="9"/>
        <v>202205</v>
      </c>
      <c r="B265" s="219">
        <f>'Prep Partner Performance'!AE$2</f>
        <v>2022</v>
      </c>
      <c r="C265" s="220" t="str">
        <f>'Prep Partner Performance'!Z$2</f>
        <v>05</v>
      </c>
      <c r="D265" s="218">
        <f>'Prep Partner Performance'!G$2</f>
        <v>14943</v>
      </c>
      <c r="E265" s="217" t="str">
        <f>'Prep Partner Performance'!C$2</f>
        <v>Kisima Health Centre</v>
      </c>
      <c r="F265" s="239" t="str">
        <f>'Prep Partner Performance'!B$267</f>
        <v>Partner Refusal</v>
      </c>
      <c r="G265" s="217" t="str">
        <f>'Prep Partner Performance'!C273</f>
        <v>Other Women</v>
      </c>
      <c r="H265" s="217" t="str">
        <f>'Prep Partner Performance'!D273</f>
        <v>P01-264</v>
      </c>
      <c r="I265" s="225">
        <f>'Prep Partner Performance'!E273</f>
        <v>0</v>
      </c>
      <c r="J265" s="225">
        <f>'Prep Partner Performance'!F273</f>
        <v>0</v>
      </c>
      <c r="K265" s="225">
        <f>'Prep Partner Performance'!G273</f>
        <v>0</v>
      </c>
      <c r="L265" s="225">
        <f>'Prep Partner Performance'!H273</f>
        <v>0</v>
      </c>
      <c r="M265" s="225">
        <f>'Prep Partner Performance'!I273</f>
        <v>0</v>
      </c>
      <c r="N265" s="225">
        <f>'Prep Partner Performance'!J273</f>
        <v>0</v>
      </c>
      <c r="O265" s="225">
        <f>'Prep Partner Performance'!K273</f>
        <v>0</v>
      </c>
      <c r="P265" s="225">
        <f>'Prep Partner Performance'!L273</f>
        <v>0</v>
      </c>
      <c r="Q265" s="225">
        <f>'Prep Partner Performance'!M273</f>
        <v>0</v>
      </c>
      <c r="R265" s="225">
        <f>'Prep Partner Performance'!N273</f>
        <v>0</v>
      </c>
      <c r="S265" s="225">
        <f>'Prep Partner Performance'!O273</f>
        <v>0</v>
      </c>
      <c r="T265" s="225">
        <f>'Prep Partner Performance'!P273</f>
        <v>0</v>
      </c>
      <c r="U265" s="225">
        <f>'Prep Partner Performance'!Q273</f>
        <v>0</v>
      </c>
      <c r="V265" s="225">
        <f>'Prep Partner Performance'!R273</f>
        <v>0</v>
      </c>
      <c r="W265" s="225">
        <f>'Prep Partner Performance'!S273</f>
        <v>0</v>
      </c>
      <c r="X265" s="225">
        <f>'Prep Partner Performance'!T273</f>
        <v>0</v>
      </c>
      <c r="Y265" s="225">
        <f>'Prep Partner Performance'!U273</f>
        <v>0</v>
      </c>
      <c r="Z265" s="225">
        <f>'Prep Partner Performance'!V273</f>
        <v>0</v>
      </c>
      <c r="AA265" s="225">
        <f>'Prep Partner Performance'!W273</f>
        <v>0</v>
      </c>
      <c r="AB265" s="225">
        <f>'Prep Partner Performance'!X273</f>
        <v>0</v>
      </c>
      <c r="AC265" s="225">
        <f>'Prep Partner Performance'!Y273</f>
        <v>0</v>
      </c>
      <c r="AD265" s="225">
        <f>'Prep Partner Performance'!Z273</f>
        <v>0</v>
      </c>
      <c r="AE265" s="225">
        <f>'Prep Partner Performance'!AA273</f>
        <v>0</v>
      </c>
      <c r="AF265" s="225">
        <f>'Prep Partner Performance'!AB273</f>
        <v>0</v>
      </c>
      <c r="AG265" s="225">
        <f>'Prep Partner Performance'!AC273</f>
        <v>0</v>
      </c>
      <c r="AH265" s="225">
        <f>'Prep Partner Performance'!AD273</f>
        <v>0</v>
      </c>
      <c r="AI265" s="225">
        <f>'Prep Partner Performance'!AE273</f>
        <v>0</v>
      </c>
      <c r="AJ265" s="225">
        <f>'Prep Partner Performance'!AF273</f>
        <v>0</v>
      </c>
      <c r="AK265" s="225">
        <f>'Prep Partner Performance'!AG273</f>
        <v>0</v>
      </c>
      <c r="AL265" s="225">
        <f>'Prep Partner Performance'!AH273</f>
        <v>0</v>
      </c>
      <c r="AM265" s="218">
        <f t="shared" si="10"/>
        <v>0</v>
      </c>
      <c r="AN265" s="217" t="str">
        <f>'Prep Partner Performance'!B$3</f>
        <v>PrEP Partner Performance Tool version 2.0.0</v>
      </c>
      <c r="AO265" s="239">
        <f>'Prep Partner Performance'!AJ273</f>
        <v>0</v>
      </c>
    </row>
    <row r="266" spans="1:41" x14ac:dyDescent="0.45">
      <c r="A266" s="218" t="str">
        <f t="shared" si="9"/>
        <v>202205</v>
      </c>
      <c r="B266" s="219">
        <f>'Prep Partner Performance'!AE$2</f>
        <v>2022</v>
      </c>
      <c r="C266" s="220" t="str">
        <f>'Prep Partner Performance'!Z$2</f>
        <v>05</v>
      </c>
      <c r="D266" s="218">
        <f>'Prep Partner Performance'!G$2</f>
        <v>14943</v>
      </c>
      <c r="E266" s="217" t="str">
        <f>'Prep Partner Performance'!C$2</f>
        <v>Kisima Health Centre</v>
      </c>
      <c r="F266" s="239" t="str">
        <f>'Prep Partner Performance'!B$267</f>
        <v>Partner Refusal</v>
      </c>
      <c r="G266" s="217" t="str">
        <f>'Prep Partner Performance'!C274</f>
        <v>Serodiscordant Couple</v>
      </c>
      <c r="H266" s="217" t="str">
        <f>'Prep Partner Performance'!D274</f>
        <v>P01-265</v>
      </c>
      <c r="I266" s="225">
        <f>'Prep Partner Performance'!E274</f>
        <v>0</v>
      </c>
      <c r="J266" s="225">
        <f>'Prep Partner Performance'!F274</f>
        <v>0</v>
      </c>
      <c r="K266" s="225">
        <f>'Prep Partner Performance'!G274</f>
        <v>0</v>
      </c>
      <c r="L266" s="225">
        <f>'Prep Partner Performance'!H274</f>
        <v>0</v>
      </c>
      <c r="M266" s="225">
        <f>'Prep Partner Performance'!I274</f>
        <v>0</v>
      </c>
      <c r="N266" s="225">
        <f>'Prep Partner Performance'!J274</f>
        <v>0</v>
      </c>
      <c r="O266" s="225">
        <f>'Prep Partner Performance'!K274</f>
        <v>0</v>
      </c>
      <c r="P266" s="225">
        <f>'Prep Partner Performance'!L274</f>
        <v>0</v>
      </c>
      <c r="Q266" s="225">
        <f>'Prep Partner Performance'!M274</f>
        <v>0</v>
      </c>
      <c r="R266" s="225">
        <f>'Prep Partner Performance'!N274</f>
        <v>0</v>
      </c>
      <c r="S266" s="225">
        <f>'Prep Partner Performance'!O274</f>
        <v>0</v>
      </c>
      <c r="T266" s="225">
        <f>'Prep Partner Performance'!P274</f>
        <v>0</v>
      </c>
      <c r="U266" s="225">
        <f>'Prep Partner Performance'!Q274</f>
        <v>0</v>
      </c>
      <c r="V266" s="225">
        <f>'Prep Partner Performance'!R274</f>
        <v>0</v>
      </c>
      <c r="W266" s="225">
        <f>'Prep Partner Performance'!S274</f>
        <v>0</v>
      </c>
      <c r="X266" s="225">
        <f>'Prep Partner Performance'!T274</f>
        <v>0</v>
      </c>
      <c r="Y266" s="225">
        <f>'Prep Partner Performance'!U274</f>
        <v>0</v>
      </c>
      <c r="Z266" s="225">
        <f>'Prep Partner Performance'!V274</f>
        <v>0</v>
      </c>
      <c r="AA266" s="225">
        <f>'Prep Partner Performance'!W274</f>
        <v>0</v>
      </c>
      <c r="AB266" s="225">
        <f>'Prep Partner Performance'!X274</f>
        <v>0</v>
      </c>
      <c r="AC266" s="225">
        <f>'Prep Partner Performance'!Y274</f>
        <v>0</v>
      </c>
      <c r="AD266" s="225">
        <f>'Prep Partner Performance'!Z274</f>
        <v>0</v>
      </c>
      <c r="AE266" s="225">
        <f>'Prep Partner Performance'!AA274</f>
        <v>0</v>
      </c>
      <c r="AF266" s="225">
        <f>'Prep Partner Performance'!AB274</f>
        <v>0</v>
      </c>
      <c r="AG266" s="225">
        <f>'Prep Partner Performance'!AC274</f>
        <v>0</v>
      </c>
      <c r="AH266" s="225">
        <f>'Prep Partner Performance'!AD274</f>
        <v>0</v>
      </c>
      <c r="AI266" s="225">
        <f>'Prep Partner Performance'!AE274</f>
        <v>0</v>
      </c>
      <c r="AJ266" s="225">
        <f>'Prep Partner Performance'!AF274</f>
        <v>0</v>
      </c>
      <c r="AK266" s="225">
        <f>'Prep Partner Performance'!AG274</f>
        <v>0</v>
      </c>
      <c r="AL266" s="225">
        <f>'Prep Partner Performance'!AH274</f>
        <v>0</v>
      </c>
      <c r="AM266" s="218">
        <f t="shared" si="10"/>
        <v>0</v>
      </c>
      <c r="AN266" s="217" t="str">
        <f>'Prep Partner Performance'!B$3</f>
        <v>PrEP Partner Performance Tool version 2.0.0</v>
      </c>
      <c r="AO266" s="239">
        <f>'Prep Partner Performance'!AJ274</f>
        <v>0</v>
      </c>
    </row>
    <row r="267" spans="1:41" x14ac:dyDescent="0.45">
      <c r="A267" s="218" t="str">
        <f t="shared" si="9"/>
        <v>202205</v>
      </c>
      <c r="B267" s="219">
        <f>'Prep Partner Performance'!AE$2</f>
        <v>2022</v>
      </c>
      <c r="C267" s="220" t="str">
        <f>'Prep Partner Performance'!Z$2</f>
        <v>05</v>
      </c>
      <c r="D267" s="218">
        <f>'Prep Partner Performance'!G$2</f>
        <v>14943</v>
      </c>
      <c r="E267" s="217" t="str">
        <f>'Prep Partner Performance'!C$2</f>
        <v>Kisima Health Centre</v>
      </c>
      <c r="F267" s="239" t="str">
        <f>'Prep Partner Performance'!B$267</f>
        <v>Partner Refusal</v>
      </c>
      <c r="G267" s="217" t="str">
        <f>'Prep Partner Performance'!C275</f>
        <v>Pregnant and Breast Feeding Women</v>
      </c>
      <c r="H267" s="217" t="str">
        <f>'Prep Partner Performance'!D275</f>
        <v>P01-266</v>
      </c>
      <c r="I267" s="225">
        <f>'Prep Partner Performance'!E275</f>
        <v>0</v>
      </c>
      <c r="J267" s="225">
        <f>'Prep Partner Performance'!F275</f>
        <v>0</v>
      </c>
      <c r="K267" s="225">
        <f>'Prep Partner Performance'!G275</f>
        <v>0</v>
      </c>
      <c r="L267" s="225">
        <f>'Prep Partner Performance'!H275</f>
        <v>0</v>
      </c>
      <c r="M267" s="225">
        <f>'Prep Partner Performance'!I275</f>
        <v>0</v>
      </c>
      <c r="N267" s="225">
        <f>'Prep Partner Performance'!J275</f>
        <v>0</v>
      </c>
      <c r="O267" s="225">
        <f>'Prep Partner Performance'!K275</f>
        <v>0</v>
      </c>
      <c r="P267" s="225">
        <f>'Prep Partner Performance'!L275</f>
        <v>0</v>
      </c>
      <c r="Q267" s="225">
        <f>'Prep Partner Performance'!M275</f>
        <v>0</v>
      </c>
      <c r="R267" s="225">
        <f>'Prep Partner Performance'!N275</f>
        <v>0</v>
      </c>
      <c r="S267" s="225">
        <f>'Prep Partner Performance'!O275</f>
        <v>0</v>
      </c>
      <c r="T267" s="225">
        <f>'Prep Partner Performance'!P275</f>
        <v>0</v>
      </c>
      <c r="U267" s="225">
        <f>'Prep Partner Performance'!Q275</f>
        <v>0</v>
      </c>
      <c r="V267" s="225">
        <f>'Prep Partner Performance'!R275</f>
        <v>0</v>
      </c>
      <c r="W267" s="225">
        <f>'Prep Partner Performance'!S275</f>
        <v>0</v>
      </c>
      <c r="X267" s="225">
        <f>'Prep Partner Performance'!T275</f>
        <v>0</v>
      </c>
      <c r="Y267" s="225">
        <f>'Prep Partner Performance'!U275</f>
        <v>0</v>
      </c>
      <c r="Z267" s="225">
        <f>'Prep Partner Performance'!V275</f>
        <v>0</v>
      </c>
      <c r="AA267" s="225">
        <f>'Prep Partner Performance'!W275</f>
        <v>0</v>
      </c>
      <c r="AB267" s="225">
        <f>'Prep Partner Performance'!X275</f>
        <v>0</v>
      </c>
      <c r="AC267" s="225">
        <f>'Prep Partner Performance'!Y275</f>
        <v>0</v>
      </c>
      <c r="AD267" s="225">
        <f>'Prep Partner Performance'!Z275</f>
        <v>0</v>
      </c>
      <c r="AE267" s="225">
        <f>'Prep Partner Performance'!AA275</f>
        <v>0</v>
      </c>
      <c r="AF267" s="225">
        <f>'Prep Partner Performance'!AB275</f>
        <v>0</v>
      </c>
      <c r="AG267" s="225">
        <f>'Prep Partner Performance'!AC275</f>
        <v>0</v>
      </c>
      <c r="AH267" s="225">
        <f>'Prep Partner Performance'!AD275</f>
        <v>0</v>
      </c>
      <c r="AI267" s="225">
        <f>'Prep Partner Performance'!AE275</f>
        <v>0</v>
      </c>
      <c r="AJ267" s="225">
        <f>'Prep Partner Performance'!AF275</f>
        <v>0</v>
      </c>
      <c r="AK267" s="225">
        <f>'Prep Partner Performance'!AG275</f>
        <v>0</v>
      </c>
      <c r="AL267" s="225">
        <f>'Prep Partner Performance'!AH275</f>
        <v>0</v>
      </c>
      <c r="AM267" s="218">
        <f t="shared" si="10"/>
        <v>0</v>
      </c>
      <c r="AN267" s="217" t="str">
        <f>'Prep Partner Performance'!B$3</f>
        <v>PrEP Partner Performance Tool version 2.0.0</v>
      </c>
      <c r="AO267" s="239">
        <f>'Prep Partner Performance'!AJ275</f>
        <v>0</v>
      </c>
    </row>
    <row r="268" spans="1:41" x14ac:dyDescent="0.45">
      <c r="A268" s="218" t="str">
        <f t="shared" si="9"/>
        <v>202205</v>
      </c>
      <c r="B268" s="219">
        <f>'Prep Partner Performance'!AE$2</f>
        <v>2022</v>
      </c>
      <c r="C268" s="220" t="str">
        <f>'Prep Partner Performance'!Z$2</f>
        <v>05</v>
      </c>
      <c r="D268" s="218">
        <f>'Prep Partner Performance'!G$2</f>
        <v>14943</v>
      </c>
      <c r="E268" s="217" t="str">
        <f>'Prep Partner Performance'!C$2</f>
        <v>Kisima Health Centre</v>
      </c>
      <c r="F268" s="239" t="str">
        <f>'Prep Partner Performance'!B276</f>
        <v>Partner Violence</v>
      </c>
      <c r="G268" s="217" t="str">
        <f>'Prep Partner Performance'!C276</f>
        <v>Transgender</v>
      </c>
      <c r="H268" s="217" t="str">
        <f>'Prep Partner Performance'!D276</f>
        <v>P01-267</v>
      </c>
      <c r="I268" s="225">
        <f>'Prep Partner Performance'!E276</f>
        <v>0</v>
      </c>
      <c r="J268" s="225">
        <f>'Prep Partner Performance'!F276</f>
        <v>0</v>
      </c>
      <c r="K268" s="225">
        <f>'Prep Partner Performance'!G276</f>
        <v>0</v>
      </c>
      <c r="L268" s="225">
        <f>'Prep Partner Performance'!H276</f>
        <v>0</v>
      </c>
      <c r="M268" s="225">
        <f>'Prep Partner Performance'!I276</f>
        <v>0</v>
      </c>
      <c r="N268" s="225">
        <f>'Prep Partner Performance'!J276</f>
        <v>0</v>
      </c>
      <c r="O268" s="225">
        <f>'Prep Partner Performance'!K276</f>
        <v>0</v>
      </c>
      <c r="P268" s="225">
        <f>'Prep Partner Performance'!L276</f>
        <v>0</v>
      </c>
      <c r="Q268" s="225">
        <f>'Prep Partner Performance'!M276</f>
        <v>0</v>
      </c>
      <c r="R268" s="225">
        <f>'Prep Partner Performance'!N276</f>
        <v>0</v>
      </c>
      <c r="S268" s="225">
        <f>'Prep Partner Performance'!O276</f>
        <v>0</v>
      </c>
      <c r="T268" s="225">
        <f>'Prep Partner Performance'!P276</f>
        <v>0</v>
      </c>
      <c r="U268" s="225">
        <f>'Prep Partner Performance'!Q276</f>
        <v>0</v>
      </c>
      <c r="V268" s="225">
        <f>'Prep Partner Performance'!R276</f>
        <v>0</v>
      </c>
      <c r="W268" s="225">
        <f>'Prep Partner Performance'!S276</f>
        <v>0</v>
      </c>
      <c r="X268" s="225">
        <f>'Prep Partner Performance'!T276</f>
        <v>0</v>
      </c>
      <c r="Y268" s="225">
        <f>'Prep Partner Performance'!U276</f>
        <v>0</v>
      </c>
      <c r="Z268" s="225">
        <f>'Prep Partner Performance'!V276</f>
        <v>0</v>
      </c>
      <c r="AA268" s="225">
        <f>'Prep Partner Performance'!W276</f>
        <v>0</v>
      </c>
      <c r="AB268" s="225">
        <f>'Prep Partner Performance'!X276</f>
        <v>0</v>
      </c>
      <c r="AC268" s="225">
        <f>'Prep Partner Performance'!Y276</f>
        <v>0</v>
      </c>
      <c r="AD268" s="225">
        <f>'Prep Partner Performance'!Z276</f>
        <v>0</v>
      </c>
      <c r="AE268" s="225">
        <f>'Prep Partner Performance'!AA276</f>
        <v>0</v>
      </c>
      <c r="AF268" s="225">
        <f>'Prep Partner Performance'!AB276</f>
        <v>0</v>
      </c>
      <c r="AG268" s="225">
        <f>'Prep Partner Performance'!AC276</f>
        <v>0</v>
      </c>
      <c r="AH268" s="225">
        <f>'Prep Partner Performance'!AD276</f>
        <v>0</v>
      </c>
      <c r="AI268" s="225">
        <f>'Prep Partner Performance'!AE276</f>
        <v>0</v>
      </c>
      <c r="AJ268" s="225">
        <f>'Prep Partner Performance'!AF276</f>
        <v>0</v>
      </c>
      <c r="AK268" s="225">
        <f>'Prep Partner Performance'!AG276</f>
        <v>0</v>
      </c>
      <c r="AL268" s="225">
        <f>'Prep Partner Performance'!AH276</f>
        <v>0</v>
      </c>
      <c r="AM268" s="218">
        <f t="shared" si="10"/>
        <v>0</v>
      </c>
      <c r="AN268" s="217" t="str">
        <f>'Prep Partner Performance'!B$3</f>
        <v>PrEP Partner Performance Tool version 2.0.0</v>
      </c>
      <c r="AO268" s="239">
        <f>'Prep Partner Performance'!AJ276</f>
        <v>0</v>
      </c>
    </row>
    <row r="269" spans="1:41" x14ac:dyDescent="0.45">
      <c r="A269" s="218" t="str">
        <f t="shared" si="9"/>
        <v>202205</v>
      </c>
      <c r="B269" s="219">
        <f>'Prep Partner Performance'!AE$2</f>
        <v>2022</v>
      </c>
      <c r="C269" s="220" t="str">
        <f>'Prep Partner Performance'!Z$2</f>
        <v>05</v>
      </c>
      <c r="D269" s="218">
        <f>'Prep Partner Performance'!G$2</f>
        <v>14943</v>
      </c>
      <c r="E269" s="217" t="str">
        <f>'Prep Partner Performance'!C$2</f>
        <v>Kisima Health Centre</v>
      </c>
      <c r="F269" s="239" t="str">
        <f>'Prep Partner Performance'!B$276</f>
        <v>Partner Violence</v>
      </c>
      <c r="G269" s="217" t="str">
        <f>'Prep Partner Performance'!C277</f>
        <v>Adolescent Girls and Young Women</v>
      </c>
      <c r="H269" s="217" t="str">
        <f>'Prep Partner Performance'!D277</f>
        <v>P01-268</v>
      </c>
      <c r="I269" s="225">
        <f>'Prep Partner Performance'!E277</f>
        <v>0</v>
      </c>
      <c r="J269" s="225">
        <f>'Prep Partner Performance'!F277</f>
        <v>0</v>
      </c>
      <c r="K269" s="225">
        <f>'Prep Partner Performance'!G277</f>
        <v>0</v>
      </c>
      <c r="L269" s="225">
        <f>'Prep Partner Performance'!H277</f>
        <v>0</v>
      </c>
      <c r="M269" s="225">
        <f>'Prep Partner Performance'!I277</f>
        <v>0</v>
      </c>
      <c r="N269" s="225">
        <f>'Prep Partner Performance'!J277</f>
        <v>0</v>
      </c>
      <c r="O269" s="225">
        <f>'Prep Partner Performance'!K277</f>
        <v>0</v>
      </c>
      <c r="P269" s="225">
        <f>'Prep Partner Performance'!L277</f>
        <v>0</v>
      </c>
      <c r="Q269" s="225">
        <f>'Prep Partner Performance'!M277</f>
        <v>0</v>
      </c>
      <c r="R269" s="225">
        <f>'Prep Partner Performance'!N277</f>
        <v>0</v>
      </c>
      <c r="S269" s="225">
        <f>'Prep Partner Performance'!O277</f>
        <v>0</v>
      </c>
      <c r="T269" s="225">
        <f>'Prep Partner Performance'!P277</f>
        <v>0</v>
      </c>
      <c r="U269" s="225">
        <f>'Prep Partner Performance'!Q277</f>
        <v>0</v>
      </c>
      <c r="V269" s="225">
        <f>'Prep Partner Performance'!R277</f>
        <v>0</v>
      </c>
      <c r="W269" s="225">
        <f>'Prep Partner Performance'!S277</f>
        <v>0</v>
      </c>
      <c r="X269" s="225">
        <f>'Prep Partner Performance'!T277</f>
        <v>0</v>
      </c>
      <c r="Y269" s="225">
        <f>'Prep Partner Performance'!U277</f>
        <v>0</v>
      </c>
      <c r="Z269" s="225">
        <f>'Prep Partner Performance'!V277</f>
        <v>0</v>
      </c>
      <c r="AA269" s="225">
        <f>'Prep Partner Performance'!W277</f>
        <v>0</v>
      </c>
      <c r="AB269" s="225">
        <f>'Prep Partner Performance'!X277</f>
        <v>0</v>
      </c>
      <c r="AC269" s="225">
        <f>'Prep Partner Performance'!Y277</f>
        <v>0</v>
      </c>
      <c r="AD269" s="225">
        <f>'Prep Partner Performance'!Z277</f>
        <v>0</v>
      </c>
      <c r="AE269" s="225">
        <f>'Prep Partner Performance'!AA277</f>
        <v>0</v>
      </c>
      <c r="AF269" s="225">
        <f>'Prep Partner Performance'!AB277</f>
        <v>0</v>
      </c>
      <c r="AG269" s="225">
        <f>'Prep Partner Performance'!AC277</f>
        <v>0</v>
      </c>
      <c r="AH269" s="225">
        <f>'Prep Partner Performance'!AD277</f>
        <v>0</v>
      </c>
      <c r="AI269" s="225">
        <f>'Prep Partner Performance'!AE277</f>
        <v>0</v>
      </c>
      <c r="AJ269" s="225">
        <f>'Prep Partner Performance'!AF277</f>
        <v>0</v>
      </c>
      <c r="AK269" s="225">
        <f>'Prep Partner Performance'!AG277</f>
        <v>0</v>
      </c>
      <c r="AL269" s="225">
        <f>'Prep Partner Performance'!AH277</f>
        <v>0</v>
      </c>
      <c r="AM269" s="218">
        <f t="shared" si="10"/>
        <v>0</v>
      </c>
      <c r="AN269" s="217" t="str">
        <f>'Prep Partner Performance'!B$3</f>
        <v>PrEP Partner Performance Tool version 2.0.0</v>
      </c>
      <c r="AO269" s="239">
        <f>'Prep Partner Performance'!AJ277</f>
        <v>0</v>
      </c>
    </row>
    <row r="270" spans="1:41" x14ac:dyDescent="0.45">
      <c r="A270" s="218" t="str">
        <f t="shared" si="9"/>
        <v>202205</v>
      </c>
      <c r="B270" s="219">
        <f>'Prep Partner Performance'!AE$2</f>
        <v>2022</v>
      </c>
      <c r="C270" s="220" t="str">
        <f>'Prep Partner Performance'!Z$2</f>
        <v>05</v>
      </c>
      <c r="D270" s="218">
        <f>'Prep Partner Performance'!G$2</f>
        <v>14943</v>
      </c>
      <c r="E270" s="217" t="str">
        <f>'Prep Partner Performance'!C$2</f>
        <v>Kisima Health Centre</v>
      </c>
      <c r="F270" s="239" t="str">
        <f>'Prep Partner Performance'!B$276</f>
        <v>Partner Violence</v>
      </c>
      <c r="G270" s="217" t="str">
        <f>'Prep Partner Performance'!C278</f>
        <v>Men who have Sex With Men</v>
      </c>
      <c r="H270" s="217" t="str">
        <f>'Prep Partner Performance'!D278</f>
        <v>P01-269</v>
      </c>
      <c r="I270" s="225">
        <f>'Prep Partner Performance'!E278</f>
        <v>0</v>
      </c>
      <c r="J270" s="225">
        <f>'Prep Partner Performance'!F278</f>
        <v>0</v>
      </c>
      <c r="K270" s="225">
        <f>'Prep Partner Performance'!G278</f>
        <v>0</v>
      </c>
      <c r="L270" s="225">
        <f>'Prep Partner Performance'!H278</f>
        <v>0</v>
      </c>
      <c r="M270" s="225">
        <f>'Prep Partner Performance'!I278</f>
        <v>0</v>
      </c>
      <c r="N270" s="225">
        <f>'Prep Partner Performance'!J278</f>
        <v>0</v>
      </c>
      <c r="O270" s="225">
        <f>'Prep Partner Performance'!K278</f>
        <v>0</v>
      </c>
      <c r="P270" s="225">
        <f>'Prep Partner Performance'!L278</f>
        <v>0</v>
      </c>
      <c r="Q270" s="225">
        <f>'Prep Partner Performance'!M278</f>
        <v>0</v>
      </c>
      <c r="R270" s="225">
        <f>'Prep Partner Performance'!N278</f>
        <v>0</v>
      </c>
      <c r="S270" s="225">
        <f>'Prep Partner Performance'!O278</f>
        <v>0</v>
      </c>
      <c r="T270" s="225">
        <f>'Prep Partner Performance'!P278</f>
        <v>0</v>
      </c>
      <c r="U270" s="225">
        <f>'Prep Partner Performance'!Q278</f>
        <v>0</v>
      </c>
      <c r="V270" s="225">
        <f>'Prep Partner Performance'!R278</f>
        <v>0</v>
      </c>
      <c r="W270" s="225">
        <f>'Prep Partner Performance'!S278</f>
        <v>0</v>
      </c>
      <c r="X270" s="225">
        <f>'Prep Partner Performance'!T278</f>
        <v>0</v>
      </c>
      <c r="Y270" s="225">
        <f>'Prep Partner Performance'!U278</f>
        <v>0</v>
      </c>
      <c r="Z270" s="225">
        <f>'Prep Partner Performance'!V278</f>
        <v>0</v>
      </c>
      <c r="AA270" s="225">
        <f>'Prep Partner Performance'!W278</f>
        <v>0</v>
      </c>
      <c r="AB270" s="225">
        <f>'Prep Partner Performance'!X278</f>
        <v>0</v>
      </c>
      <c r="AC270" s="225">
        <f>'Prep Partner Performance'!Y278</f>
        <v>0</v>
      </c>
      <c r="AD270" s="225">
        <f>'Prep Partner Performance'!Z278</f>
        <v>0</v>
      </c>
      <c r="AE270" s="225">
        <f>'Prep Partner Performance'!AA278</f>
        <v>0</v>
      </c>
      <c r="AF270" s="225">
        <f>'Prep Partner Performance'!AB278</f>
        <v>0</v>
      </c>
      <c r="AG270" s="225">
        <f>'Prep Partner Performance'!AC278</f>
        <v>0</v>
      </c>
      <c r="AH270" s="225">
        <f>'Prep Partner Performance'!AD278</f>
        <v>0</v>
      </c>
      <c r="AI270" s="225">
        <f>'Prep Partner Performance'!AE278</f>
        <v>0</v>
      </c>
      <c r="AJ270" s="225">
        <f>'Prep Partner Performance'!AF278</f>
        <v>0</v>
      </c>
      <c r="AK270" s="225">
        <f>'Prep Partner Performance'!AG278</f>
        <v>0</v>
      </c>
      <c r="AL270" s="225">
        <f>'Prep Partner Performance'!AH278</f>
        <v>0</v>
      </c>
      <c r="AM270" s="218">
        <f t="shared" si="10"/>
        <v>0</v>
      </c>
      <c r="AN270" s="217" t="str">
        <f>'Prep Partner Performance'!B$3</f>
        <v>PrEP Partner Performance Tool version 2.0.0</v>
      </c>
      <c r="AO270" s="239">
        <f>'Prep Partner Performance'!AJ278</f>
        <v>0</v>
      </c>
    </row>
    <row r="271" spans="1:41" x14ac:dyDescent="0.45">
      <c r="A271" s="218" t="str">
        <f t="shared" si="9"/>
        <v>202205</v>
      </c>
      <c r="B271" s="219">
        <f>'Prep Partner Performance'!AE$2</f>
        <v>2022</v>
      </c>
      <c r="C271" s="220" t="str">
        <f>'Prep Partner Performance'!Z$2</f>
        <v>05</v>
      </c>
      <c r="D271" s="218">
        <f>'Prep Partner Performance'!G$2</f>
        <v>14943</v>
      </c>
      <c r="E271" s="217" t="str">
        <f>'Prep Partner Performance'!C$2</f>
        <v>Kisima Health Centre</v>
      </c>
      <c r="F271" s="239" t="str">
        <f>'Prep Partner Performance'!B$276</f>
        <v>Partner Violence</v>
      </c>
      <c r="G271" s="217" t="str">
        <f>'Prep Partner Performance'!C279</f>
        <v>Men at high risk</v>
      </c>
      <c r="H271" s="217" t="str">
        <f>'Prep Partner Performance'!D279</f>
        <v>P01-270</v>
      </c>
      <c r="I271" s="225">
        <f>'Prep Partner Performance'!E279</f>
        <v>0</v>
      </c>
      <c r="J271" s="225">
        <f>'Prep Partner Performance'!F279</f>
        <v>0</v>
      </c>
      <c r="K271" s="225">
        <f>'Prep Partner Performance'!G279</f>
        <v>0</v>
      </c>
      <c r="L271" s="225">
        <f>'Prep Partner Performance'!H279</f>
        <v>0</v>
      </c>
      <c r="M271" s="225">
        <f>'Prep Partner Performance'!I279</f>
        <v>0</v>
      </c>
      <c r="N271" s="225">
        <f>'Prep Partner Performance'!J279</f>
        <v>0</v>
      </c>
      <c r="O271" s="225">
        <f>'Prep Partner Performance'!K279</f>
        <v>0</v>
      </c>
      <c r="P271" s="225">
        <f>'Prep Partner Performance'!L279</f>
        <v>0</v>
      </c>
      <c r="Q271" s="225">
        <f>'Prep Partner Performance'!M279</f>
        <v>0</v>
      </c>
      <c r="R271" s="225">
        <f>'Prep Partner Performance'!N279</f>
        <v>0</v>
      </c>
      <c r="S271" s="225">
        <f>'Prep Partner Performance'!O279</f>
        <v>0</v>
      </c>
      <c r="T271" s="225">
        <f>'Prep Partner Performance'!P279</f>
        <v>0</v>
      </c>
      <c r="U271" s="225">
        <f>'Prep Partner Performance'!Q279</f>
        <v>0</v>
      </c>
      <c r="V271" s="225">
        <f>'Prep Partner Performance'!R279</f>
        <v>0</v>
      </c>
      <c r="W271" s="225">
        <f>'Prep Partner Performance'!S279</f>
        <v>0</v>
      </c>
      <c r="X271" s="225">
        <f>'Prep Partner Performance'!T279</f>
        <v>0</v>
      </c>
      <c r="Y271" s="225">
        <f>'Prep Partner Performance'!U279</f>
        <v>0</v>
      </c>
      <c r="Z271" s="225">
        <f>'Prep Partner Performance'!V279</f>
        <v>0</v>
      </c>
      <c r="AA271" s="225">
        <f>'Prep Partner Performance'!W279</f>
        <v>0</v>
      </c>
      <c r="AB271" s="225">
        <f>'Prep Partner Performance'!X279</f>
        <v>0</v>
      </c>
      <c r="AC271" s="225">
        <f>'Prep Partner Performance'!Y279</f>
        <v>0</v>
      </c>
      <c r="AD271" s="225">
        <f>'Prep Partner Performance'!Z279</f>
        <v>0</v>
      </c>
      <c r="AE271" s="225">
        <f>'Prep Partner Performance'!AA279</f>
        <v>0</v>
      </c>
      <c r="AF271" s="225">
        <f>'Prep Partner Performance'!AB279</f>
        <v>0</v>
      </c>
      <c r="AG271" s="225">
        <f>'Prep Partner Performance'!AC279</f>
        <v>0</v>
      </c>
      <c r="AH271" s="225">
        <f>'Prep Partner Performance'!AD279</f>
        <v>0</v>
      </c>
      <c r="AI271" s="225">
        <f>'Prep Partner Performance'!AE279</f>
        <v>0</v>
      </c>
      <c r="AJ271" s="225">
        <f>'Prep Partner Performance'!AF279</f>
        <v>0</v>
      </c>
      <c r="AK271" s="225">
        <f>'Prep Partner Performance'!AG279</f>
        <v>0</v>
      </c>
      <c r="AL271" s="225">
        <f>'Prep Partner Performance'!AH279</f>
        <v>0</v>
      </c>
      <c r="AM271" s="218">
        <f t="shared" si="10"/>
        <v>0</v>
      </c>
      <c r="AN271" s="217" t="str">
        <f>'Prep Partner Performance'!B$3</f>
        <v>PrEP Partner Performance Tool version 2.0.0</v>
      </c>
      <c r="AO271" s="239">
        <f>'Prep Partner Performance'!AJ279</f>
        <v>0</v>
      </c>
    </row>
    <row r="272" spans="1:41" x14ac:dyDescent="0.45">
      <c r="A272" s="218" t="str">
        <f t="shared" si="9"/>
        <v>202205</v>
      </c>
      <c r="B272" s="219">
        <f>'Prep Partner Performance'!AE$2</f>
        <v>2022</v>
      </c>
      <c r="C272" s="220" t="str">
        <f>'Prep Partner Performance'!Z$2</f>
        <v>05</v>
      </c>
      <c r="D272" s="218">
        <f>'Prep Partner Performance'!G$2</f>
        <v>14943</v>
      </c>
      <c r="E272" s="217" t="str">
        <f>'Prep Partner Performance'!C$2</f>
        <v>Kisima Health Centre</v>
      </c>
      <c r="F272" s="239" t="str">
        <f>'Prep Partner Performance'!B$276</f>
        <v>Partner Violence</v>
      </c>
      <c r="G272" s="217" t="str">
        <f>'Prep Partner Performance'!C280</f>
        <v>Female Sex Workers</v>
      </c>
      <c r="H272" s="217" t="str">
        <f>'Prep Partner Performance'!D280</f>
        <v>P01-271</v>
      </c>
      <c r="I272" s="225">
        <f>'Prep Partner Performance'!E280</f>
        <v>0</v>
      </c>
      <c r="J272" s="225">
        <f>'Prep Partner Performance'!F280</f>
        <v>0</v>
      </c>
      <c r="K272" s="225">
        <f>'Prep Partner Performance'!G280</f>
        <v>0</v>
      </c>
      <c r="L272" s="225">
        <f>'Prep Partner Performance'!H280</f>
        <v>0</v>
      </c>
      <c r="M272" s="225">
        <f>'Prep Partner Performance'!I280</f>
        <v>0</v>
      </c>
      <c r="N272" s="225">
        <f>'Prep Partner Performance'!J280</f>
        <v>0</v>
      </c>
      <c r="O272" s="225">
        <f>'Prep Partner Performance'!K280</f>
        <v>0</v>
      </c>
      <c r="P272" s="225">
        <f>'Prep Partner Performance'!L280</f>
        <v>0</v>
      </c>
      <c r="Q272" s="225">
        <f>'Prep Partner Performance'!M280</f>
        <v>0</v>
      </c>
      <c r="R272" s="225">
        <f>'Prep Partner Performance'!N280</f>
        <v>0</v>
      </c>
      <c r="S272" s="225">
        <f>'Prep Partner Performance'!O280</f>
        <v>0</v>
      </c>
      <c r="T272" s="225">
        <f>'Prep Partner Performance'!P280</f>
        <v>0</v>
      </c>
      <c r="U272" s="225">
        <f>'Prep Partner Performance'!Q280</f>
        <v>0</v>
      </c>
      <c r="V272" s="225">
        <f>'Prep Partner Performance'!R280</f>
        <v>0</v>
      </c>
      <c r="W272" s="225">
        <f>'Prep Partner Performance'!S280</f>
        <v>0</v>
      </c>
      <c r="X272" s="225">
        <f>'Prep Partner Performance'!T280</f>
        <v>0</v>
      </c>
      <c r="Y272" s="225">
        <f>'Prep Partner Performance'!U280</f>
        <v>0</v>
      </c>
      <c r="Z272" s="225">
        <f>'Prep Partner Performance'!V280</f>
        <v>0</v>
      </c>
      <c r="AA272" s="225">
        <f>'Prep Partner Performance'!W280</f>
        <v>0</v>
      </c>
      <c r="AB272" s="225">
        <f>'Prep Partner Performance'!X280</f>
        <v>0</v>
      </c>
      <c r="AC272" s="225">
        <f>'Prep Partner Performance'!Y280</f>
        <v>0</v>
      </c>
      <c r="AD272" s="225">
        <f>'Prep Partner Performance'!Z280</f>
        <v>0</v>
      </c>
      <c r="AE272" s="225">
        <f>'Prep Partner Performance'!AA280</f>
        <v>0</v>
      </c>
      <c r="AF272" s="225">
        <f>'Prep Partner Performance'!AB280</f>
        <v>0</v>
      </c>
      <c r="AG272" s="225">
        <f>'Prep Partner Performance'!AC280</f>
        <v>0</v>
      </c>
      <c r="AH272" s="225">
        <f>'Prep Partner Performance'!AD280</f>
        <v>0</v>
      </c>
      <c r="AI272" s="225">
        <f>'Prep Partner Performance'!AE280</f>
        <v>0</v>
      </c>
      <c r="AJ272" s="225">
        <f>'Prep Partner Performance'!AF280</f>
        <v>0</v>
      </c>
      <c r="AK272" s="225">
        <f>'Prep Partner Performance'!AG280</f>
        <v>0</v>
      </c>
      <c r="AL272" s="225">
        <f>'Prep Partner Performance'!AH280</f>
        <v>0</v>
      </c>
      <c r="AM272" s="218">
        <f t="shared" si="10"/>
        <v>0</v>
      </c>
      <c r="AN272" s="217" t="str">
        <f>'Prep Partner Performance'!B$3</f>
        <v>PrEP Partner Performance Tool version 2.0.0</v>
      </c>
      <c r="AO272" s="239">
        <f>'Prep Partner Performance'!AJ280</f>
        <v>0</v>
      </c>
    </row>
    <row r="273" spans="1:41" x14ac:dyDescent="0.45">
      <c r="A273" s="218" t="str">
        <f t="shared" si="9"/>
        <v>202205</v>
      </c>
      <c r="B273" s="219">
        <f>'Prep Partner Performance'!AE$2</f>
        <v>2022</v>
      </c>
      <c r="C273" s="220" t="str">
        <f>'Prep Partner Performance'!Z$2</f>
        <v>05</v>
      </c>
      <c r="D273" s="218">
        <f>'Prep Partner Performance'!G$2</f>
        <v>14943</v>
      </c>
      <c r="E273" s="217" t="str">
        <f>'Prep Partner Performance'!C$2</f>
        <v>Kisima Health Centre</v>
      </c>
      <c r="F273" s="239" t="str">
        <f>'Prep Partner Performance'!B$276</f>
        <v>Partner Violence</v>
      </c>
      <c r="G273" s="217" t="str">
        <f>'Prep Partner Performance'!C281</f>
        <v>People who Inject Drugs</v>
      </c>
      <c r="H273" s="217" t="str">
        <f>'Prep Partner Performance'!D281</f>
        <v>P01-272</v>
      </c>
      <c r="I273" s="225">
        <f>'Prep Partner Performance'!E281</f>
        <v>0</v>
      </c>
      <c r="J273" s="225">
        <f>'Prep Partner Performance'!F281</f>
        <v>0</v>
      </c>
      <c r="K273" s="225">
        <f>'Prep Partner Performance'!G281</f>
        <v>0</v>
      </c>
      <c r="L273" s="225">
        <f>'Prep Partner Performance'!H281</f>
        <v>0</v>
      </c>
      <c r="M273" s="225">
        <f>'Prep Partner Performance'!I281</f>
        <v>0</v>
      </c>
      <c r="N273" s="225">
        <f>'Prep Partner Performance'!J281</f>
        <v>0</v>
      </c>
      <c r="O273" s="225">
        <f>'Prep Partner Performance'!K281</f>
        <v>0</v>
      </c>
      <c r="P273" s="225">
        <f>'Prep Partner Performance'!L281</f>
        <v>0</v>
      </c>
      <c r="Q273" s="225">
        <f>'Prep Partner Performance'!M281</f>
        <v>0</v>
      </c>
      <c r="R273" s="225">
        <f>'Prep Partner Performance'!N281</f>
        <v>0</v>
      </c>
      <c r="S273" s="225">
        <f>'Prep Partner Performance'!O281</f>
        <v>0</v>
      </c>
      <c r="T273" s="225">
        <f>'Prep Partner Performance'!P281</f>
        <v>0</v>
      </c>
      <c r="U273" s="225">
        <f>'Prep Partner Performance'!Q281</f>
        <v>0</v>
      </c>
      <c r="V273" s="225">
        <f>'Prep Partner Performance'!R281</f>
        <v>0</v>
      </c>
      <c r="W273" s="225">
        <f>'Prep Partner Performance'!S281</f>
        <v>0</v>
      </c>
      <c r="X273" s="225">
        <f>'Prep Partner Performance'!T281</f>
        <v>0</v>
      </c>
      <c r="Y273" s="225">
        <f>'Prep Partner Performance'!U281</f>
        <v>0</v>
      </c>
      <c r="Z273" s="225">
        <f>'Prep Partner Performance'!V281</f>
        <v>0</v>
      </c>
      <c r="AA273" s="225">
        <f>'Prep Partner Performance'!W281</f>
        <v>0</v>
      </c>
      <c r="AB273" s="225">
        <f>'Prep Partner Performance'!X281</f>
        <v>0</v>
      </c>
      <c r="AC273" s="225">
        <f>'Prep Partner Performance'!Y281</f>
        <v>0</v>
      </c>
      <c r="AD273" s="225">
        <f>'Prep Partner Performance'!Z281</f>
        <v>0</v>
      </c>
      <c r="AE273" s="225">
        <f>'Prep Partner Performance'!AA281</f>
        <v>0</v>
      </c>
      <c r="AF273" s="225">
        <f>'Prep Partner Performance'!AB281</f>
        <v>0</v>
      </c>
      <c r="AG273" s="225">
        <f>'Prep Partner Performance'!AC281</f>
        <v>0</v>
      </c>
      <c r="AH273" s="225">
        <f>'Prep Partner Performance'!AD281</f>
        <v>0</v>
      </c>
      <c r="AI273" s="225">
        <f>'Prep Partner Performance'!AE281</f>
        <v>0</v>
      </c>
      <c r="AJ273" s="225">
        <f>'Prep Partner Performance'!AF281</f>
        <v>0</v>
      </c>
      <c r="AK273" s="225">
        <f>'Prep Partner Performance'!AG281</f>
        <v>0</v>
      </c>
      <c r="AL273" s="225">
        <f>'Prep Partner Performance'!AH281</f>
        <v>0</v>
      </c>
      <c r="AM273" s="218">
        <f t="shared" si="10"/>
        <v>0</v>
      </c>
      <c r="AN273" s="217" t="str">
        <f>'Prep Partner Performance'!B$3</f>
        <v>PrEP Partner Performance Tool version 2.0.0</v>
      </c>
      <c r="AO273" s="239">
        <f>'Prep Partner Performance'!AJ281</f>
        <v>0</v>
      </c>
    </row>
    <row r="274" spans="1:41" x14ac:dyDescent="0.45">
      <c r="A274" s="218" t="str">
        <f t="shared" si="9"/>
        <v>202205</v>
      </c>
      <c r="B274" s="219">
        <f>'Prep Partner Performance'!AE$2</f>
        <v>2022</v>
      </c>
      <c r="C274" s="220" t="str">
        <f>'Prep Partner Performance'!Z$2</f>
        <v>05</v>
      </c>
      <c r="D274" s="218">
        <f>'Prep Partner Performance'!G$2</f>
        <v>14943</v>
      </c>
      <c r="E274" s="217" t="str">
        <f>'Prep Partner Performance'!C$2</f>
        <v>Kisima Health Centre</v>
      </c>
      <c r="F274" s="239" t="str">
        <f>'Prep Partner Performance'!B$276</f>
        <v>Partner Violence</v>
      </c>
      <c r="G274" s="217" t="str">
        <f>'Prep Partner Performance'!C282</f>
        <v>Other Women</v>
      </c>
      <c r="H274" s="217" t="str">
        <f>'Prep Partner Performance'!D282</f>
        <v>P01-273</v>
      </c>
      <c r="I274" s="225">
        <f>'Prep Partner Performance'!E282</f>
        <v>0</v>
      </c>
      <c r="J274" s="225">
        <f>'Prep Partner Performance'!F282</f>
        <v>0</v>
      </c>
      <c r="K274" s="225">
        <f>'Prep Partner Performance'!G282</f>
        <v>0</v>
      </c>
      <c r="L274" s="225">
        <f>'Prep Partner Performance'!H282</f>
        <v>0</v>
      </c>
      <c r="M274" s="225">
        <f>'Prep Partner Performance'!I282</f>
        <v>0</v>
      </c>
      <c r="N274" s="225">
        <f>'Prep Partner Performance'!J282</f>
        <v>0</v>
      </c>
      <c r="O274" s="225">
        <f>'Prep Partner Performance'!K282</f>
        <v>0</v>
      </c>
      <c r="P274" s="225">
        <f>'Prep Partner Performance'!L282</f>
        <v>0</v>
      </c>
      <c r="Q274" s="225">
        <f>'Prep Partner Performance'!M282</f>
        <v>0</v>
      </c>
      <c r="R274" s="225">
        <f>'Prep Partner Performance'!N282</f>
        <v>0</v>
      </c>
      <c r="S274" s="225">
        <f>'Prep Partner Performance'!O282</f>
        <v>0</v>
      </c>
      <c r="T274" s="225">
        <f>'Prep Partner Performance'!P282</f>
        <v>0</v>
      </c>
      <c r="U274" s="225">
        <f>'Prep Partner Performance'!Q282</f>
        <v>0</v>
      </c>
      <c r="V274" s="225">
        <f>'Prep Partner Performance'!R282</f>
        <v>0</v>
      </c>
      <c r="W274" s="225">
        <f>'Prep Partner Performance'!S282</f>
        <v>0</v>
      </c>
      <c r="X274" s="225">
        <f>'Prep Partner Performance'!T282</f>
        <v>0</v>
      </c>
      <c r="Y274" s="225">
        <f>'Prep Partner Performance'!U282</f>
        <v>0</v>
      </c>
      <c r="Z274" s="225">
        <f>'Prep Partner Performance'!V282</f>
        <v>0</v>
      </c>
      <c r="AA274" s="225">
        <f>'Prep Partner Performance'!W282</f>
        <v>0</v>
      </c>
      <c r="AB274" s="225">
        <f>'Prep Partner Performance'!X282</f>
        <v>0</v>
      </c>
      <c r="AC274" s="225">
        <f>'Prep Partner Performance'!Y282</f>
        <v>0</v>
      </c>
      <c r="AD274" s="225">
        <f>'Prep Partner Performance'!Z282</f>
        <v>0</v>
      </c>
      <c r="AE274" s="225">
        <f>'Prep Partner Performance'!AA282</f>
        <v>0</v>
      </c>
      <c r="AF274" s="225">
        <f>'Prep Partner Performance'!AB282</f>
        <v>0</v>
      </c>
      <c r="AG274" s="225">
        <f>'Prep Partner Performance'!AC282</f>
        <v>0</v>
      </c>
      <c r="AH274" s="225">
        <f>'Prep Partner Performance'!AD282</f>
        <v>0</v>
      </c>
      <c r="AI274" s="225">
        <f>'Prep Partner Performance'!AE282</f>
        <v>0</v>
      </c>
      <c r="AJ274" s="225">
        <f>'Prep Partner Performance'!AF282</f>
        <v>0</v>
      </c>
      <c r="AK274" s="225">
        <f>'Prep Partner Performance'!AG282</f>
        <v>0</v>
      </c>
      <c r="AL274" s="225">
        <f>'Prep Partner Performance'!AH282</f>
        <v>0</v>
      </c>
      <c r="AM274" s="218">
        <f t="shared" si="10"/>
        <v>0</v>
      </c>
      <c r="AN274" s="217" t="str">
        <f>'Prep Partner Performance'!B$3</f>
        <v>PrEP Partner Performance Tool version 2.0.0</v>
      </c>
      <c r="AO274" s="239">
        <f>'Prep Partner Performance'!AJ282</f>
        <v>0</v>
      </c>
    </row>
    <row r="275" spans="1:41" x14ac:dyDescent="0.45">
      <c r="A275" s="218" t="str">
        <f t="shared" si="9"/>
        <v>202205</v>
      </c>
      <c r="B275" s="219">
        <f>'Prep Partner Performance'!AE$2</f>
        <v>2022</v>
      </c>
      <c r="C275" s="220" t="str">
        <f>'Prep Partner Performance'!Z$2</f>
        <v>05</v>
      </c>
      <c r="D275" s="218">
        <f>'Prep Partner Performance'!G$2</f>
        <v>14943</v>
      </c>
      <c r="E275" s="217" t="str">
        <f>'Prep Partner Performance'!C$2</f>
        <v>Kisima Health Centre</v>
      </c>
      <c r="F275" s="239" t="str">
        <f>'Prep Partner Performance'!B$276</f>
        <v>Partner Violence</v>
      </c>
      <c r="G275" s="217" t="str">
        <f>'Prep Partner Performance'!C283</f>
        <v>Serodiscordant Couple</v>
      </c>
      <c r="H275" s="217" t="str">
        <f>'Prep Partner Performance'!D283</f>
        <v>P01-274</v>
      </c>
      <c r="I275" s="225">
        <f>'Prep Partner Performance'!E283</f>
        <v>0</v>
      </c>
      <c r="J275" s="225">
        <f>'Prep Partner Performance'!F283</f>
        <v>0</v>
      </c>
      <c r="K275" s="225">
        <f>'Prep Partner Performance'!G283</f>
        <v>0</v>
      </c>
      <c r="L275" s="225">
        <f>'Prep Partner Performance'!H283</f>
        <v>0</v>
      </c>
      <c r="M275" s="225">
        <f>'Prep Partner Performance'!I283</f>
        <v>0</v>
      </c>
      <c r="N275" s="225">
        <f>'Prep Partner Performance'!J283</f>
        <v>0</v>
      </c>
      <c r="O275" s="225">
        <f>'Prep Partner Performance'!K283</f>
        <v>0</v>
      </c>
      <c r="P275" s="225">
        <f>'Prep Partner Performance'!L283</f>
        <v>0</v>
      </c>
      <c r="Q275" s="225">
        <f>'Prep Partner Performance'!M283</f>
        <v>0</v>
      </c>
      <c r="R275" s="225">
        <f>'Prep Partner Performance'!N283</f>
        <v>0</v>
      </c>
      <c r="S275" s="225">
        <f>'Prep Partner Performance'!O283</f>
        <v>0</v>
      </c>
      <c r="T275" s="225">
        <f>'Prep Partner Performance'!P283</f>
        <v>0</v>
      </c>
      <c r="U275" s="225">
        <f>'Prep Partner Performance'!Q283</f>
        <v>0</v>
      </c>
      <c r="V275" s="225">
        <f>'Prep Partner Performance'!R283</f>
        <v>0</v>
      </c>
      <c r="W275" s="225">
        <f>'Prep Partner Performance'!S283</f>
        <v>0</v>
      </c>
      <c r="X275" s="225">
        <f>'Prep Partner Performance'!T283</f>
        <v>0</v>
      </c>
      <c r="Y275" s="225">
        <f>'Prep Partner Performance'!U283</f>
        <v>0</v>
      </c>
      <c r="Z275" s="225">
        <f>'Prep Partner Performance'!V283</f>
        <v>0</v>
      </c>
      <c r="AA275" s="225">
        <f>'Prep Partner Performance'!W283</f>
        <v>0</v>
      </c>
      <c r="AB275" s="225">
        <f>'Prep Partner Performance'!X283</f>
        <v>0</v>
      </c>
      <c r="AC275" s="225">
        <f>'Prep Partner Performance'!Y283</f>
        <v>0</v>
      </c>
      <c r="AD275" s="225">
        <f>'Prep Partner Performance'!Z283</f>
        <v>0</v>
      </c>
      <c r="AE275" s="225">
        <f>'Prep Partner Performance'!AA283</f>
        <v>0</v>
      </c>
      <c r="AF275" s="225">
        <f>'Prep Partner Performance'!AB283</f>
        <v>0</v>
      </c>
      <c r="AG275" s="225">
        <f>'Prep Partner Performance'!AC283</f>
        <v>0</v>
      </c>
      <c r="AH275" s="225">
        <f>'Prep Partner Performance'!AD283</f>
        <v>0</v>
      </c>
      <c r="AI275" s="225">
        <f>'Prep Partner Performance'!AE283</f>
        <v>0</v>
      </c>
      <c r="AJ275" s="225">
        <f>'Prep Partner Performance'!AF283</f>
        <v>0</v>
      </c>
      <c r="AK275" s="225">
        <f>'Prep Partner Performance'!AG283</f>
        <v>0</v>
      </c>
      <c r="AL275" s="225">
        <f>'Prep Partner Performance'!AH283</f>
        <v>0</v>
      </c>
      <c r="AM275" s="218">
        <f t="shared" si="10"/>
        <v>0</v>
      </c>
      <c r="AN275" s="217" t="str">
        <f>'Prep Partner Performance'!B$3</f>
        <v>PrEP Partner Performance Tool version 2.0.0</v>
      </c>
      <c r="AO275" s="239">
        <f>'Prep Partner Performance'!AJ283</f>
        <v>0</v>
      </c>
    </row>
    <row r="276" spans="1:41" x14ac:dyDescent="0.45">
      <c r="A276" s="218" t="str">
        <f t="shared" si="9"/>
        <v>202205</v>
      </c>
      <c r="B276" s="219">
        <f>'Prep Partner Performance'!AE$2</f>
        <v>2022</v>
      </c>
      <c r="C276" s="220" t="str">
        <f>'Prep Partner Performance'!Z$2</f>
        <v>05</v>
      </c>
      <c r="D276" s="218">
        <f>'Prep Partner Performance'!G$2</f>
        <v>14943</v>
      </c>
      <c r="E276" s="217" t="str">
        <f>'Prep Partner Performance'!C$2</f>
        <v>Kisima Health Centre</v>
      </c>
      <c r="F276" s="239" t="str">
        <f>'Prep Partner Performance'!B$276</f>
        <v>Partner Violence</v>
      </c>
      <c r="G276" s="217" t="str">
        <f>'Prep Partner Performance'!C284</f>
        <v>Pregnant and Breast Feeding Women</v>
      </c>
      <c r="H276" s="217" t="str">
        <f>'Prep Partner Performance'!D284</f>
        <v>P01-275</v>
      </c>
      <c r="I276" s="225">
        <f>'Prep Partner Performance'!E284</f>
        <v>0</v>
      </c>
      <c r="J276" s="225">
        <f>'Prep Partner Performance'!F284</f>
        <v>0</v>
      </c>
      <c r="K276" s="225">
        <f>'Prep Partner Performance'!G284</f>
        <v>0</v>
      </c>
      <c r="L276" s="225">
        <f>'Prep Partner Performance'!H284</f>
        <v>0</v>
      </c>
      <c r="M276" s="225">
        <f>'Prep Partner Performance'!I284</f>
        <v>0</v>
      </c>
      <c r="N276" s="225">
        <f>'Prep Partner Performance'!J284</f>
        <v>0</v>
      </c>
      <c r="O276" s="225">
        <f>'Prep Partner Performance'!K284</f>
        <v>0</v>
      </c>
      <c r="P276" s="225">
        <f>'Prep Partner Performance'!L284</f>
        <v>0</v>
      </c>
      <c r="Q276" s="225">
        <f>'Prep Partner Performance'!M284</f>
        <v>0</v>
      </c>
      <c r="R276" s="225">
        <f>'Prep Partner Performance'!N284</f>
        <v>0</v>
      </c>
      <c r="S276" s="225">
        <f>'Prep Partner Performance'!O284</f>
        <v>0</v>
      </c>
      <c r="T276" s="225">
        <f>'Prep Partner Performance'!P284</f>
        <v>0</v>
      </c>
      <c r="U276" s="225">
        <f>'Prep Partner Performance'!Q284</f>
        <v>0</v>
      </c>
      <c r="V276" s="225">
        <f>'Prep Partner Performance'!R284</f>
        <v>0</v>
      </c>
      <c r="W276" s="225">
        <f>'Prep Partner Performance'!S284</f>
        <v>0</v>
      </c>
      <c r="X276" s="225">
        <f>'Prep Partner Performance'!T284</f>
        <v>0</v>
      </c>
      <c r="Y276" s="225">
        <f>'Prep Partner Performance'!U284</f>
        <v>0</v>
      </c>
      <c r="Z276" s="225">
        <f>'Prep Partner Performance'!V284</f>
        <v>0</v>
      </c>
      <c r="AA276" s="225">
        <f>'Prep Partner Performance'!W284</f>
        <v>0</v>
      </c>
      <c r="AB276" s="225">
        <f>'Prep Partner Performance'!X284</f>
        <v>0</v>
      </c>
      <c r="AC276" s="225">
        <f>'Prep Partner Performance'!Y284</f>
        <v>0</v>
      </c>
      <c r="AD276" s="225">
        <f>'Prep Partner Performance'!Z284</f>
        <v>0</v>
      </c>
      <c r="AE276" s="225">
        <f>'Prep Partner Performance'!AA284</f>
        <v>0</v>
      </c>
      <c r="AF276" s="225">
        <f>'Prep Partner Performance'!AB284</f>
        <v>0</v>
      </c>
      <c r="AG276" s="225">
        <f>'Prep Partner Performance'!AC284</f>
        <v>0</v>
      </c>
      <c r="AH276" s="225">
        <f>'Prep Partner Performance'!AD284</f>
        <v>0</v>
      </c>
      <c r="AI276" s="225">
        <f>'Prep Partner Performance'!AE284</f>
        <v>0</v>
      </c>
      <c r="AJ276" s="225">
        <f>'Prep Partner Performance'!AF284</f>
        <v>0</v>
      </c>
      <c r="AK276" s="225">
        <f>'Prep Partner Performance'!AG284</f>
        <v>0</v>
      </c>
      <c r="AL276" s="225">
        <f>'Prep Partner Performance'!AH284</f>
        <v>0</v>
      </c>
      <c r="AM276" s="218">
        <f t="shared" si="10"/>
        <v>0</v>
      </c>
      <c r="AN276" s="217" t="str">
        <f>'Prep Partner Performance'!B$3</f>
        <v>PrEP Partner Performance Tool version 2.0.0</v>
      </c>
      <c r="AO276" s="239">
        <f>'Prep Partner Performance'!AJ284</f>
        <v>0</v>
      </c>
    </row>
    <row r="277" spans="1:41" x14ac:dyDescent="0.45">
      <c r="A277" s="218" t="str">
        <f t="shared" si="9"/>
        <v>202205</v>
      </c>
      <c r="B277" s="219">
        <f>'Prep Partner Performance'!AE$2</f>
        <v>2022</v>
      </c>
      <c r="C277" s="220" t="str">
        <f>'Prep Partner Performance'!Z$2</f>
        <v>05</v>
      </c>
      <c r="D277" s="218">
        <f>'Prep Partner Performance'!G$2</f>
        <v>14943</v>
      </c>
      <c r="E277" s="217" t="str">
        <f>'Prep Partner Performance'!C$2</f>
        <v>Kisima Health Centre</v>
      </c>
      <c r="F277" s="239" t="str">
        <f>'Prep Partner Performance'!B285</f>
        <v>Died</v>
      </c>
      <c r="G277" s="217" t="str">
        <f>'Prep Partner Performance'!C285</f>
        <v>Transgender</v>
      </c>
      <c r="H277" s="217" t="str">
        <f>'Prep Partner Performance'!D285</f>
        <v>P01-276</v>
      </c>
      <c r="I277" s="225">
        <f>'Prep Partner Performance'!E285</f>
        <v>0</v>
      </c>
      <c r="J277" s="225">
        <f>'Prep Partner Performance'!F285</f>
        <v>0</v>
      </c>
      <c r="K277" s="225">
        <f>'Prep Partner Performance'!G285</f>
        <v>0</v>
      </c>
      <c r="L277" s="225">
        <f>'Prep Partner Performance'!H285</f>
        <v>0</v>
      </c>
      <c r="M277" s="225">
        <f>'Prep Partner Performance'!I285</f>
        <v>0</v>
      </c>
      <c r="N277" s="225">
        <f>'Prep Partner Performance'!J285</f>
        <v>0</v>
      </c>
      <c r="O277" s="225">
        <f>'Prep Partner Performance'!K285</f>
        <v>0</v>
      </c>
      <c r="P277" s="225">
        <f>'Prep Partner Performance'!L285</f>
        <v>0</v>
      </c>
      <c r="Q277" s="225">
        <f>'Prep Partner Performance'!M285</f>
        <v>0</v>
      </c>
      <c r="R277" s="225">
        <f>'Prep Partner Performance'!N285</f>
        <v>0</v>
      </c>
      <c r="S277" s="225">
        <f>'Prep Partner Performance'!O285</f>
        <v>0</v>
      </c>
      <c r="T277" s="225">
        <f>'Prep Partner Performance'!P285</f>
        <v>0</v>
      </c>
      <c r="U277" s="225">
        <f>'Prep Partner Performance'!Q285</f>
        <v>0</v>
      </c>
      <c r="V277" s="225">
        <f>'Prep Partner Performance'!R285</f>
        <v>0</v>
      </c>
      <c r="W277" s="225">
        <f>'Prep Partner Performance'!S285</f>
        <v>0</v>
      </c>
      <c r="X277" s="225">
        <f>'Prep Partner Performance'!T285</f>
        <v>0</v>
      </c>
      <c r="Y277" s="225">
        <f>'Prep Partner Performance'!U285</f>
        <v>0</v>
      </c>
      <c r="Z277" s="225">
        <f>'Prep Partner Performance'!V285</f>
        <v>0</v>
      </c>
      <c r="AA277" s="225">
        <f>'Prep Partner Performance'!W285</f>
        <v>0</v>
      </c>
      <c r="AB277" s="225">
        <f>'Prep Partner Performance'!X285</f>
        <v>0</v>
      </c>
      <c r="AC277" s="225">
        <f>'Prep Partner Performance'!Y285</f>
        <v>0</v>
      </c>
      <c r="AD277" s="225">
        <f>'Prep Partner Performance'!Z285</f>
        <v>0</v>
      </c>
      <c r="AE277" s="225">
        <f>'Prep Partner Performance'!AA285</f>
        <v>0</v>
      </c>
      <c r="AF277" s="225">
        <f>'Prep Partner Performance'!AB285</f>
        <v>0</v>
      </c>
      <c r="AG277" s="225">
        <f>'Prep Partner Performance'!AC285</f>
        <v>0</v>
      </c>
      <c r="AH277" s="225">
        <f>'Prep Partner Performance'!AD285</f>
        <v>0</v>
      </c>
      <c r="AI277" s="225">
        <f>'Prep Partner Performance'!AE285</f>
        <v>0</v>
      </c>
      <c r="AJ277" s="225">
        <f>'Prep Partner Performance'!AF285</f>
        <v>0</v>
      </c>
      <c r="AK277" s="225">
        <f>'Prep Partner Performance'!AG285</f>
        <v>0</v>
      </c>
      <c r="AL277" s="225">
        <f>'Prep Partner Performance'!AH285</f>
        <v>0</v>
      </c>
      <c r="AM277" s="218">
        <f t="shared" si="10"/>
        <v>0</v>
      </c>
      <c r="AN277" s="217" t="str">
        <f>'Prep Partner Performance'!B$3</f>
        <v>PrEP Partner Performance Tool version 2.0.0</v>
      </c>
      <c r="AO277" s="239">
        <f>'Prep Partner Performance'!AJ285</f>
        <v>0</v>
      </c>
    </row>
    <row r="278" spans="1:41" x14ac:dyDescent="0.45">
      <c r="A278" s="218" t="str">
        <f t="shared" si="9"/>
        <v>202205</v>
      </c>
      <c r="B278" s="219">
        <f>'Prep Partner Performance'!AE$2</f>
        <v>2022</v>
      </c>
      <c r="C278" s="220" t="str">
        <f>'Prep Partner Performance'!Z$2</f>
        <v>05</v>
      </c>
      <c r="D278" s="218">
        <f>'Prep Partner Performance'!G$2</f>
        <v>14943</v>
      </c>
      <c r="E278" s="217" t="str">
        <f>'Prep Partner Performance'!C$2</f>
        <v>Kisima Health Centre</v>
      </c>
      <c r="F278" s="239" t="str">
        <f>'Prep Partner Performance'!B$285</f>
        <v>Died</v>
      </c>
      <c r="G278" s="217" t="str">
        <f>'Prep Partner Performance'!C286</f>
        <v>Adolescent Girls and Young Women</v>
      </c>
      <c r="H278" s="217" t="str">
        <f>'Prep Partner Performance'!D286</f>
        <v>P01-277</v>
      </c>
      <c r="I278" s="225">
        <f>'Prep Partner Performance'!E286</f>
        <v>0</v>
      </c>
      <c r="J278" s="225">
        <f>'Prep Partner Performance'!F286</f>
        <v>0</v>
      </c>
      <c r="K278" s="225">
        <f>'Prep Partner Performance'!G286</f>
        <v>0</v>
      </c>
      <c r="L278" s="225">
        <f>'Prep Partner Performance'!H286</f>
        <v>0</v>
      </c>
      <c r="M278" s="225">
        <f>'Prep Partner Performance'!I286</f>
        <v>0</v>
      </c>
      <c r="N278" s="225">
        <f>'Prep Partner Performance'!J286</f>
        <v>0</v>
      </c>
      <c r="O278" s="225">
        <f>'Prep Partner Performance'!K286</f>
        <v>0</v>
      </c>
      <c r="P278" s="225">
        <f>'Prep Partner Performance'!L286</f>
        <v>0</v>
      </c>
      <c r="Q278" s="225">
        <f>'Prep Partner Performance'!M286</f>
        <v>0</v>
      </c>
      <c r="R278" s="225">
        <f>'Prep Partner Performance'!N286</f>
        <v>0</v>
      </c>
      <c r="S278" s="225">
        <f>'Prep Partner Performance'!O286</f>
        <v>0</v>
      </c>
      <c r="T278" s="225">
        <f>'Prep Partner Performance'!P286</f>
        <v>0</v>
      </c>
      <c r="U278" s="225">
        <f>'Prep Partner Performance'!Q286</f>
        <v>0</v>
      </c>
      <c r="V278" s="225">
        <f>'Prep Partner Performance'!R286</f>
        <v>0</v>
      </c>
      <c r="W278" s="225">
        <f>'Prep Partner Performance'!S286</f>
        <v>0</v>
      </c>
      <c r="X278" s="225">
        <f>'Prep Partner Performance'!T286</f>
        <v>0</v>
      </c>
      <c r="Y278" s="225">
        <f>'Prep Partner Performance'!U286</f>
        <v>0</v>
      </c>
      <c r="Z278" s="225">
        <f>'Prep Partner Performance'!V286</f>
        <v>0</v>
      </c>
      <c r="AA278" s="225">
        <f>'Prep Partner Performance'!W286</f>
        <v>0</v>
      </c>
      <c r="AB278" s="225">
        <f>'Prep Partner Performance'!X286</f>
        <v>0</v>
      </c>
      <c r="AC278" s="225">
        <f>'Prep Partner Performance'!Y286</f>
        <v>0</v>
      </c>
      <c r="AD278" s="225">
        <f>'Prep Partner Performance'!Z286</f>
        <v>0</v>
      </c>
      <c r="AE278" s="225">
        <f>'Prep Partner Performance'!AA286</f>
        <v>0</v>
      </c>
      <c r="AF278" s="225">
        <f>'Prep Partner Performance'!AB286</f>
        <v>0</v>
      </c>
      <c r="AG278" s="225">
        <f>'Prep Partner Performance'!AC286</f>
        <v>0</v>
      </c>
      <c r="AH278" s="225">
        <f>'Prep Partner Performance'!AD286</f>
        <v>0</v>
      </c>
      <c r="AI278" s="225">
        <f>'Prep Partner Performance'!AE286</f>
        <v>0</v>
      </c>
      <c r="AJ278" s="225">
        <f>'Prep Partner Performance'!AF286</f>
        <v>0</v>
      </c>
      <c r="AK278" s="225">
        <f>'Prep Partner Performance'!AG286</f>
        <v>0</v>
      </c>
      <c r="AL278" s="225">
        <f>'Prep Partner Performance'!AH286</f>
        <v>0</v>
      </c>
      <c r="AM278" s="218">
        <f t="shared" si="10"/>
        <v>0</v>
      </c>
      <c r="AN278" s="217" t="str">
        <f>'Prep Partner Performance'!B$3</f>
        <v>PrEP Partner Performance Tool version 2.0.0</v>
      </c>
      <c r="AO278" s="239">
        <f>'Prep Partner Performance'!AJ286</f>
        <v>0</v>
      </c>
    </row>
    <row r="279" spans="1:41" x14ac:dyDescent="0.45">
      <c r="A279" s="218" t="str">
        <f t="shared" si="9"/>
        <v>202205</v>
      </c>
      <c r="B279" s="219">
        <f>'Prep Partner Performance'!AE$2</f>
        <v>2022</v>
      </c>
      <c r="C279" s="220" t="str">
        <f>'Prep Partner Performance'!Z$2</f>
        <v>05</v>
      </c>
      <c r="D279" s="218">
        <f>'Prep Partner Performance'!G$2</f>
        <v>14943</v>
      </c>
      <c r="E279" s="217" t="str">
        <f>'Prep Partner Performance'!C$2</f>
        <v>Kisima Health Centre</v>
      </c>
      <c r="F279" s="239" t="str">
        <f>'Prep Partner Performance'!B$285</f>
        <v>Died</v>
      </c>
      <c r="G279" s="217" t="str">
        <f>'Prep Partner Performance'!C287</f>
        <v>Men who have Sex With Men</v>
      </c>
      <c r="H279" s="217" t="str">
        <f>'Prep Partner Performance'!D287</f>
        <v>P01-278</v>
      </c>
      <c r="I279" s="225">
        <f>'Prep Partner Performance'!E287</f>
        <v>0</v>
      </c>
      <c r="J279" s="225">
        <f>'Prep Partner Performance'!F287</f>
        <v>0</v>
      </c>
      <c r="K279" s="225">
        <f>'Prep Partner Performance'!G287</f>
        <v>0</v>
      </c>
      <c r="L279" s="225">
        <f>'Prep Partner Performance'!H287</f>
        <v>0</v>
      </c>
      <c r="M279" s="225">
        <f>'Prep Partner Performance'!I287</f>
        <v>0</v>
      </c>
      <c r="N279" s="225">
        <f>'Prep Partner Performance'!J287</f>
        <v>0</v>
      </c>
      <c r="O279" s="225">
        <f>'Prep Partner Performance'!K287</f>
        <v>0</v>
      </c>
      <c r="P279" s="225">
        <f>'Prep Partner Performance'!L287</f>
        <v>0</v>
      </c>
      <c r="Q279" s="225">
        <f>'Prep Partner Performance'!M287</f>
        <v>0</v>
      </c>
      <c r="R279" s="225">
        <f>'Prep Partner Performance'!N287</f>
        <v>0</v>
      </c>
      <c r="S279" s="225">
        <f>'Prep Partner Performance'!O287</f>
        <v>0</v>
      </c>
      <c r="T279" s="225">
        <f>'Prep Partner Performance'!P287</f>
        <v>0</v>
      </c>
      <c r="U279" s="225">
        <f>'Prep Partner Performance'!Q287</f>
        <v>0</v>
      </c>
      <c r="V279" s="225">
        <f>'Prep Partner Performance'!R287</f>
        <v>0</v>
      </c>
      <c r="W279" s="225">
        <f>'Prep Partner Performance'!S287</f>
        <v>0</v>
      </c>
      <c r="X279" s="225">
        <f>'Prep Partner Performance'!T287</f>
        <v>0</v>
      </c>
      <c r="Y279" s="225">
        <f>'Prep Partner Performance'!U287</f>
        <v>0</v>
      </c>
      <c r="Z279" s="225">
        <f>'Prep Partner Performance'!V287</f>
        <v>0</v>
      </c>
      <c r="AA279" s="225">
        <f>'Prep Partner Performance'!W287</f>
        <v>0</v>
      </c>
      <c r="AB279" s="225">
        <f>'Prep Partner Performance'!X287</f>
        <v>0</v>
      </c>
      <c r="AC279" s="225">
        <f>'Prep Partner Performance'!Y287</f>
        <v>0</v>
      </c>
      <c r="AD279" s="225">
        <f>'Prep Partner Performance'!Z287</f>
        <v>0</v>
      </c>
      <c r="AE279" s="225">
        <f>'Prep Partner Performance'!AA287</f>
        <v>0</v>
      </c>
      <c r="AF279" s="225">
        <f>'Prep Partner Performance'!AB287</f>
        <v>0</v>
      </c>
      <c r="AG279" s="225">
        <f>'Prep Partner Performance'!AC287</f>
        <v>0</v>
      </c>
      <c r="AH279" s="225">
        <f>'Prep Partner Performance'!AD287</f>
        <v>0</v>
      </c>
      <c r="AI279" s="225">
        <f>'Prep Partner Performance'!AE287</f>
        <v>0</v>
      </c>
      <c r="AJ279" s="225">
        <f>'Prep Partner Performance'!AF287</f>
        <v>0</v>
      </c>
      <c r="AK279" s="225">
        <f>'Prep Partner Performance'!AG287</f>
        <v>0</v>
      </c>
      <c r="AL279" s="225">
        <f>'Prep Partner Performance'!AH287</f>
        <v>0</v>
      </c>
      <c r="AM279" s="218">
        <f t="shared" si="10"/>
        <v>0</v>
      </c>
      <c r="AN279" s="217" t="str">
        <f>'Prep Partner Performance'!B$3</f>
        <v>PrEP Partner Performance Tool version 2.0.0</v>
      </c>
      <c r="AO279" s="239">
        <f>'Prep Partner Performance'!AJ287</f>
        <v>0</v>
      </c>
    </row>
    <row r="280" spans="1:41" x14ac:dyDescent="0.45">
      <c r="A280" s="218" t="str">
        <f t="shared" si="9"/>
        <v>202205</v>
      </c>
      <c r="B280" s="219">
        <f>'Prep Partner Performance'!AE$2</f>
        <v>2022</v>
      </c>
      <c r="C280" s="220" t="str">
        <f>'Prep Partner Performance'!Z$2</f>
        <v>05</v>
      </c>
      <c r="D280" s="218">
        <f>'Prep Partner Performance'!G$2</f>
        <v>14943</v>
      </c>
      <c r="E280" s="217" t="str">
        <f>'Prep Partner Performance'!C$2</f>
        <v>Kisima Health Centre</v>
      </c>
      <c r="F280" s="239" t="str">
        <f>'Prep Partner Performance'!B$285</f>
        <v>Died</v>
      </c>
      <c r="G280" s="217" t="str">
        <f>'Prep Partner Performance'!C288</f>
        <v>Men at high risk</v>
      </c>
      <c r="H280" s="217" t="str">
        <f>'Prep Partner Performance'!D288</f>
        <v>P01-279</v>
      </c>
      <c r="I280" s="225">
        <f>'Prep Partner Performance'!E288</f>
        <v>0</v>
      </c>
      <c r="J280" s="225">
        <f>'Prep Partner Performance'!F288</f>
        <v>0</v>
      </c>
      <c r="K280" s="225">
        <f>'Prep Partner Performance'!G288</f>
        <v>0</v>
      </c>
      <c r="L280" s="225">
        <f>'Prep Partner Performance'!H288</f>
        <v>0</v>
      </c>
      <c r="M280" s="225">
        <f>'Prep Partner Performance'!I288</f>
        <v>0</v>
      </c>
      <c r="N280" s="225">
        <f>'Prep Partner Performance'!J288</f>
        <v>0</v>
      </c>
      <c r="O280" s="225">
        <f>'Prep Partner Performance'!K288</f>
        <v>0</v>
      </c>
      <c r="P280" s="225">
        <f>'Prep Partner Performance'!L288</f>
        <v>0</v>
      </c>
      <c r="Q280" s="225">
        <f>'Prep Partner Performance'!M288</f>
        <v>0</v>
      </c>
      <c r="R280" s="225">
        <f>'Prep Partner Performance'!N288</f>
        <v>0</v>
      </c>
      <c r="S280" s="225">
        <f>'Prep Partner Performance'!O288</f>
        <v>0</v>
      </c>
      <c r="T280" s="225">
        <f>'Prep Partner Performance'!P288</f>
        <v>0</v>
      </c>
      <c r="U280" s="225">
        <f>'Prep Partner Performance'!Q288</f>
        <v>0</v>
      </c>
      <c r="V280" s="225">
        <f>'Prep Partner Performance'!R288</f>
        <v>0</v>
      </c>
      <c r="W280" s="225">
        <f>'Prep Partner Performance'!S288</f>
        <v>0</v>
      </c>
      <c r="X280" s="225">
        <f>'Prep Partner Performance'!T288</f>
        <v>0</v>
      </c>
      <c r="Y280" s="225">
        <f>'Prep Partner Performance'!U288</f>
        <v>0</v>
      </c>
      <c r="Z280" s="225">
        <f>'Prep Partner Performance'!V288</f>
        <v>0</v>
      </c>
      <c r="AA280" s="225">
        <f>'Prep Partner Performance'!W288</f>
        <v>0</v>
      </c>
      <c r="AB280" s="225">
        <f>'Prep Partner Performance'!X288</f>
        <v>0</v>
      </c>
      <c r="AC280" s="225">
        <f>'Prep Partner Performance'!Y288</f>
        <v>0</v>
      </c>
      <c r="AD280" s="225">
        <f>'Prep Partner Performance'!Z288</f>
        <v>0</v>
      </c>
      <c r="AE280" s="225">
        <f>'Prep Partner Performance'!AA288</f>
        <v>0</v>
      </c>
      <c r="AF280" s="225">
        <f>'Prep Partner Performance'!AB288</f>
        <v>0</v>
      </c>
      <c r="AG280" s="225">
        <f>'Prep Partner Performance'!AC288</f>
        <v>0</v>
      </c>
      <c r="AH280" s="225">
        <f>'Prep Partner Performance'!AD288</f>
        <v>0</v>
      </c>
      <c r="AI280" s="225">
        <f>'Prep Partner Performance'!AE288</f>
        <v>0</v>
      </c>
      <c r="AJ280" s="225">
        <f>'Prep Partner Performance'!AF288</f>
        <v>0</v>
      </c>
      <c r="AK280" s="225">
        <f>'Prep Partner Performance'!AG288</f>
        <v>0</v>
      </c>
      <c r="AL280" s="225">
        <f>'Prep Partner Performance'!AH288</f>
        <v>0</v>
      </c>
      <c r="AM280" s="218">
        <f t="shared" si="10"/>
        <v>0</v>
      </c>
      <c r="AN280" s="217" t="str">
        <f>'Prep Partner Performance'!B$3</f>
        <v>PrEP Partner Performance Tool version 2.0.0</v>
      </c>
      <c r="AO280" s="239">
        <f>'Prep Partner Performance'!AJ288</f>
        <v>0</v>
      </c>
    </row>
    <row r="281" spans="1:41" x14ac:dyDescent="0.45">
      <c r="A281" s="218" t="str">
        <f t="shared" si="9"/>
        <v>202205</v>
      </c>
      <c r="B281" s="219">
        <f>'Prep Partner Performance'!AE$2</f>
        <v>2022</v>
      </c>
      <c r="C281" s="220" t="str">
        <f>'Prep Partner Performance'!Z$2</f>
        <v>05</v>
      </c>
      <c r="D281" s="218">
        <f>'Prep Partner Performance'!G$2</f>
        <v>14943</v>
      </c>
      <c r="E281" s="217" t="str">
        <f>'Prep Partner Performance'!C$2</f>
        <v>Kisima Health Centre</v>
      </c>
      <c r="F281" s="239" t="str">
        <f>'Prep Partner Performance'!B$285</f>
        <v>Died</v>
      </c>
      <c r="G281" s="217" t="str">
        <f>'Prep Partner Performance'!C289</f>
        <v>Female Sex Workers</v>
      </c>
      <c r="H281" s="217" t="str">
        <f>'Prep Partner Performance'!D289</f>
        <v>P01-280</v>
      </c>
      <c r="I281" s="225">
        <f>'Prep Partner Performance'!E289</f>
        <v>0</v>
      </c>
      <c r="J281" s="225">
        <f>'Prep Partner Performance'!F289</f>
        <v>0</v>
      </c>
      <c r="K281" s="225">
        <f>'Prep Partner Performance'!G289</f>
        <v>0</v>
      </c>
      <c r="L281" s="225">
        <f>'Prep Partner Performance'!H289</f>
        <v>0</v>
      </c>
      <c r="M281" s="225">
        <f>'Prep Partner Performance'!I289</f>
        <v>0</v>
      </c>
      <c r="N281" s="225">
        <f>'Prep Partner Performance'!J289</f>
        <v>0</v>
      </c>
      <c r="O281" s="225">
        <f>'Prep Partner Performance'!K289</f>
        <v>0</v>
      </c>
      <c r="P281" s="225">
        <f>'Prep Partner Performance'!L289</f>
        <v>0</v>
      </c>
      <c r="Q281" s="225">
        <f>'Prep Partner Performance'!M289</f>
        <v>0</v>
      </c>
      <c r="R281" s="225">
        <f>'Prep Partner Performance'!N289</f>
        <v>0</v>
      </c>
      <c r="S281" s="225">
        <f>'Prep Partner Performance'!O289</f>
        <v>0</v>
      </c>
      <c r="T281" s="225">
        <f>'Prep Partner Performance'!P289</f>
        <v>0</v>
      </c>
      <c r="U281" s="225">
        <f>'Prep Partner Performance'!Q289</f>
        <v>0</v>
      </c>
      <c r="V281" s="225">
        <f>'Prep Partner Performance'!R289</f>
        <v>0</v>
      </c>
      <c r="W281" s="225">
        <f>'Prep Partner Performance'!S289</f>
        <v>0</v>
      </c>
      <c r="X281" s="225">
        <f>'Prep Partner Performance'!T289</f>
        <v>0</v>
      </c>
      <c r="Y281" s="225">
        <f>'Prep Partner Performance'!U289</f>
        <v>0</v>
      </c>
      <c r="Z281" s="225">
        <f>'Prep Partner Performance'!V289</f>
        <v>0</v>
      </c>
      <c r="AA281" s="225">
        <f>'Prep Partner Performance'!W289</f>
        <v>0</v>
      </c>
      <c r="AB281" s="225">
        <f>'Prep Partner Performance'!X289</f>
        <v>0</v>
      </c>
      <c r="AC281" s="225">
        <f>'Prep Partner Performance'!Y289</f>
        <v>0</v>
      </c>
      <c r="AD281" s="225">
        <f>'Prep Partner Performance'!Z289</f>
        <v>0</v>
      </c>
      <c r="AE281" s="225">
        <f>'Prep Partner Performance'!AA289</f>
        <v>0</v>
      </c>
      <c r="AF281" s="225">
        <f>'Prep Partner Performance'!AB289</f>
        <v>0</v>
      </c>
      <c r="AG281" s="225">
        <f>'Prep Partner Performance'!AC289</f>
        <v>0</v>
      </c>
      <c r="AH281" s="225">
        <f>'Prep Partner Performance'!AD289</f>
        <v>0</v>
      </c>
      <c r="AI281" s="225">
        <f>'Prep Partner Performance'!AE289</f>
        <v>0</v>
      </c>
      <c r="AJ281" s="225">
        <f>'Prep Partner Performance'!AF289</f>
        <v>0</v>
      </c>
      <c r="AK281" s="225">
        <f>'Prep Partner Performance'!AG289</f>
        <v>0</v>
      </c>
      <c r="AL281" s="225">
        <f>'Prep Partner Performance'!AH289</f>
        <v>0</v>
      </c>
      <c r="AM281" s="218">
        <f t="shared" si="10"/>
        <v>0</v>
      </c>
      <c r="AN281" s="217" t="str">
        <f>'Prep Partner Performance'!B$3</f>
        <v>PrEP Partner Performance Tool version 2.0.0</v>
      </c>
      <c r="AO281" s="239">
        <f>'Prep Partner Performance'!AJ289</f>
        <v>0</v>
      </c>
    </row>
    <row r="282" spans="1:41" x14ac:dyDescent="0.45">
      <c r="A282" s="218" t="str">
        <f t="shared" si="9"/>
        <v>202205</v>
      </c>
      <c r="B282" s="219">
        <f>'Prep Partner Performance'!AE$2</f>
        <v>2022</v>
      </c>
      <c r="C282" s="220" t="str">
        <f>'Prep Partner Performance'!Z$2</f>
        <v>05</v>
      </c>
      <c r="D282" s="218">
        <f>'Prep Partner Performance'!G$2</f>
        <v>14943</v>
      </c>
      <c r="E282" s="217" t="str">
        <f>'Prep Partner Performance'!C$2</f>
        <v>Kisima Health Centre</v>
      </c>
      <c r="F282" s="239" t="str">
        <f>'Prep Partner Performance'!B$285</f>
        <v>Died</v>
      </c>
      <c r="G282" s="217" t="str">
        <f>'Prep Partner Performance'!C290</f>
        <v>People who Inject Drugs</v>
      </c>
      <c r="H282" s="217" t="str">
        <f>'Prep Partner Performance'!D290</f>
        <v>P01-281</v>
      </c>
      <c r="I282" s="225">
        <f>'Prep Partner Performance'!E290</f>
        <v>0</v>
      </c>
      <c r="J282" s="225">
        <f>'Prep Partner Performance'!F290</f>
        <v>0</v>
      </c>
      <c r="K282" s="225">
        <f>'Prep Partner Performance'!G290</f>
        <v>0</v>
      </c>
      <c r="L282" s="225">
        <f>'Prep Partner Performance'!H290</f>
        <v>0</v>
      </c>
      <c r="M282" s="225">
        <f>'Prep Partner Performance'!I290</f>
        <v>0</v>
      </c>
      <c r="N282" s="225">
        <f>'Prep Partner Performance'!J290</f>
        <v>0</v>
      </c>
      <c r="O282" s="225">
        <f>'Prep Partner Performance'!K290</f>
        <v>0</v>
      </c>
      <c r="P282" s="225">
        <f>'Prep Partner Performance'!L290</f>
        <v>0</v>
      </c>
      <c r="Q282" s="225">
        <f>'Prep Partner Performance'!M290</f>
        <v>0</v>
      </c>
      <c r="R282" s="225">
        <f>'Prep Partner Performance'!N290</f>
        <v>0</v>
      </c>
      <c r="S282" s="225">
        <f>'Prep Partner Performance'!O290</f>
        <v>0</v>
      </c>
      <c r="T282" s="225">
        <f>'Prep Partner Performance'!P290</f>
        <v>0</v>
      </c>
      <c r="U282" s="225">
        <f>'Prep Partner Performance'!Q290</f>
        <v>0</v>
      </c>
      <c r="V282" s="225">
        <f>'Prep Partner Performance'!R290</f>
        <v>0</v>
      </c>
      <c r="W282" s="225">
        <f>'Prep Partner Performance'!S290</f>
        <v>0</v>
      </c>
      <c r="X282" s="225">
        <f>'Prep Partner Performance'!T290</f>
        <v>0</v>
      </c>
      <c r="Y282" s="225">
        <f>'Prep Partner Performance'!U290</f>
        <v>0</v>
      </c>
      <c r="Z282" s="225">
        <f>'Prep Partner Performance'!V290</f>
        <v>0</v>
      </c>
      <c r="AA282" s="225">
        <f>'Prep Partner Performance'!W290</f>
        <v>0</v>
      </c>
      <c r="AB282" s="225">
        <f>'Prep Partner Performance'!X290</f>
        <v>0</v>
      </c>
      <c r="AC282" s="225">
        <f>'Prep Partner Performance'!Y290</f>
        <v>0</v>
      </c>
      <c r="AD282" s="225">
        <f>'Prep Partner Performance'!Z290</f>
        <v>0</v>
      </c>
      <c r="AE282" s="225">
        <f>'Prep Partner Performance'!AA290</f>
        <v>0</v>
      </c>
      <c r="AF282" s="225">
        <f>'Prep Partner Performance'!AB290</f>
        <v>0</v>
      </c>
      <c r="AG282" s="225">
        <f>'Prep Partner Performance'!AC290</f>
        <v>0</v>
      </c>
      <c r="AH282" s="225">
        <f>'Prep Partner Performance'!AD290</f>
        <v>0</v>
      </c>
      <c r="AI282" s="225">
        <f>'Prep Partner Performance'!AE290</f>
        <v>0</v>
      </c>
      <c r="AJ282" s="225">
        <f>'Prep Partner Performance'!AF290</f>
        <v>0</v>
      </c>
      <c r="AK282" s="225">
        <f>'Prep Partner Performance'!AG290</f>
        <v>0</v>
      </c>
      <c r="AL282" s="225">
        <f>'Prep Partner Performance'!AH290</f>
        <v>0</v>
      </c>
      <c r="AM282" s="218">
        <f t="shared" si="10"/>
        <v>0</v>
      </c>
      <c r="AN282" s="217" t="str">
        <f>'Prep Partner Performance'!B$3</f>
        <v>PrEP Partner Performance Tool version 2.0.0</v>
      </c>
      <c r="AO282" s="239">
        <f>'Prep Partner Performance'!AJ290</f>
        <v>0</v>
      </c>
    </row>
    <row r="283" spans="1:41" x14ac:dyDescent="0.45">
      <c r="A283" s="218" t="str">
        <f t="shared" si="9"/>
        <v>202205</v>
      </c>
      <c r="B283" s="219">
        <f>'Prep Partner Performance'!AE$2</f>
        <v>2022</v>
      </c>
      <c r="C283" s="220" t="str">
        <f>'Prep Partner Performance'!Z$2</f>
        <v>05</v>
      </c>
      <c r="D283" s="218">
        <f>'Prep Partner Performance'!G$2</f>
        <v>14943</v>
      </c>
      <c r="E283" s="217" t="str">
        <f>'Prep Partner Performance'!C$2</f>
        <v>Kisima Health Centre</v>
      </c>
      <c r="F283" s="239" t="str">
        <f>'Prep Partner Performance'!B$285</f>
        <v>Died</v>
      </c>
      <c r="G283" s="217" t="str">
        <f>'Prep Partner Performance'!C291</f>
        <v>Other Women</v>
      </c>
      <c r="H283" s="217" t="str">
        <f>'Prep Partner Performance'!D291</f>
        <v>P01-282</v>
      </c>
      <c r="I283" s="225">
        <f>'Prep Partner Performance'!E291</f>
        <v>0</v>
      </c>
      <c r="J283" s="225">
        <f>'Prep Partner Performance'!F291</f>
        <v>0</v>
      </c>
      <c r="K283" s="225">
        <f>'Prep Partner Performance'!G291</f>
        <v>0</v>
      </c>
      <c r="L283" s="225">
        <f>'Prep Partner Performance'!H291</f>
        <v>0</v>
      </c>
      <c r="M283" s="225">
        <f>'Prep Partner Performance'!I291</f>
        <v>0</v>
      </c>
      <c r="N283" s="225">
        <f>'Prep Partner Performance'!J291</f>
        <v>0</v>
      </c>
      <c r="O283" s="225">
        <f>'Prep Partner Performance'!K291</f>
        <v>0</v>
      </c>
      <c r="P283" s="225">
        <f>'Prep Partner Performance'!L291</f>
        <v>0</v>
      </c>
      <c r="Q283" s="225">
        <f>'Prep Partner Performance'!M291</f>
        <v>0</v>
      </c>
      <c r="R283" s="225">
        <f>'Prep Partner Performance'!N291</f>
        <v>0</v>
      </c>
      <c r="S283" s="225">
        <f>'Prep Partner Performance'!O291</f>
        <v>0</v>
      </c>
      <c r="T283" s="225">
        <f>'Prep Partner Performance'!P291</f>
        <v>0</v>
      </c>
      <c r="U283" s="225">
        <f>'Prep Partner Performance'!Q291</f>
        <v>0</v>
      </c>
      <c r="V283" s="225">
        <f>'Prep Partner Performance'!R291</f>
        <v>0</v>
      </c>
      <c r="W283" s="225">
        <f>'Prep Partner Performance'!S291</f>
        <v>0</v>
      </c>
      <c r="X283" s="225">
        <f>'Prep Partner Performance'!T291</f>
        <v>0</v>
      </c>
      <c r="Y283" s="225">
        <f>'Prep Partner Performance'!U291</f>
        <v>0</v>
      </c>
      <c r="Z283" s="225">
        <f>'Prep Partner Performance'!V291</f>
        <v>0</v>
      </c>
      <c r="AA283" s="225">
        <f>'Prep Partner Performance'!W291</f>
        <v>0</v>
      </c>
      <c r="AB283" s="225">
        <f>'Prep Partner Performance'!X291</f>
        <v>0</v>
      </c>
      <c r="AC283" s="225">
        <f>'Prep Partner Performance'!Y291</f>
        <v>0</v>
      </c>
      <c r="AD283" s="225">
        <f>'Prep Partner Performance'!Z291</f>
        <v>0</v>
      </c>
      <c r="AE283" s="225">
        <f>'Prep Partner Performance'!AA291</f>
        <v>0</v>
      </c>
      <c r="AF283" s="225">
        <f>'Prep Partner Performance'!AB291</f>
        <v>0</v>
      </c>
      <c r="AG283" s="225">
        <f>'Prep Partner Performance'!AC291</f>
        <v>0</v>
      </c>
      <c r="AH283" s="225">
        <f>'Prep Partner Performance'!AD291</f>
        <v>0</v>
      </c>
      <c r="AI283" s="225">
        <f>'Prep Partner Performance'!AE291</f>
        <v>0</v>
      </c>
      <c r="AJ283" s="225">
        <f>'Prep Partner Performance'!AF291</f>
        <v>0</v>
      </c>
      <c r="AK283" s="225">
        <f>'Prep Partner Performance'!AG291</f>
        <v>0</v>
      </c>
      <c r="AL283" s="225">
        <f>'Prep Partner Performance'!AH291</f>
        <v>0</v>
      </c>
      <c r="AM283" s="218">
        <f t="shared" si="10"/>
        <v>0</v>
      </c>
      <c r="AN283" s="217" t="str">
        <f>'Prep Partner Performance'!B$3</f>
        <v>PrEP Partner Performance Tool version 2.0.0</v>
      </c>
      <c r="AO283" s="239">
        <f>'Prep Partner Performance'!AJ291</f>
        <v>0</v>
      </c>
    </row>
    <row r="284" spans="1:41" x14ac:dyDescent="0.45">
      <c r="A284" s="218" t="str">
        <f t="shared" si="9"/>
        <v>202205</v>
      </c>
      <c r="B284" s="219">
        <f>'Prep Partner Performance'!AE$2</f>
        <v>2022</v>
      </c>
      <c r="C284" s="220" t="str">
        <f>'Prep Partner Performance'!Z$2</f>
        <v>05</v>
      </c>
      <c r="D284" s="218">
        <f>'Prep Partner Performance'!G$2</f>
        <v>14943</v>
      </c>
      <c r="E284" s="217" t="str">
        <f>'Prep Partner Performance'!C$2</f>
        <v>Kisima Health Centre</v>
      </c>
      <c r="F284" s="239" t="str">
        <f>'Prep Partner Performance'!B$285</f>
        <v>Died</v>
      </c>
      <c r="G284" s="217" t="str">
        <f>'Prep Partner Performance'!C292</f>
        <v>Serodiscordant Couple</v>
      </c>
      <c r="H284" s="217" t="str">
        <f>'Prep Partner Performance'!D292</f>
        <v>P01-283</v>
      </c>
      <c r="I284" s="225">
        <f>'Prep Partner Performance'!E292</f>
        <v>0</v>
      </c>
      <c r="J284" s="225">
        <f>'Prep Partner Performance'!F292</f>
        <v>0</v>
      </c>
      <c r="K284" s="225">
        <f>'Prep Partner Performance'!G292</f>
        <v>0</v>
      </c>
      <c r="L284" s="225">
        <f>'Prep Partner Performance'!H292</f>
        <v>0</v>
      </c>
      <c r="M284" s="225">
        <f>'Prep Partner Performance'!I292</f>
        <v>0</v>
      </c>
      <c r="N284" s="225">
        <f>'Prep Partner Performance'!J292</f>
        <v>0</v>
      </c>
      <c r="O284" s="225">
        <f>'Prep Partner Performance'!K292</f>
        <v>0</v>
      </c>
      <c r="P284" s="225">
        <f>'Prep Partner Performance'!L292</f>
        <v>0</v>
      </c>
      <c r="Q284" s="225">
        <f>'Prep Partner Performance'!M292</f>
        <v>0</v>
      </c>
      <c r="R284" s="225">
        <f>'Prep Partner Performance'!N292</f>
        <v>0</v>
      </c>
      <c r="S284" s="225">
        <f>'Prep Partner Performance'!O292</f>
        <v>0</v>
      </c>
      <c r="T284" s="225">
        <f>'Prep Partner Performance'!P292</f>
        <v>0</v>
      </c>
      <c r="U284" s="225">
        <f>'Prep Partner Performance'!Q292</f>
        <v>0</v>
      </c>
      <c r="V284" s="225">
        <f>'Prep Partner Performance'!R292</f>
        <v>0</v>
      </c>
      <c r="W284" s="225">
        <f>'Prep Partner Performance'!S292</f>
        <v>0</v>
      </c>
      <c r="X284" s="225">
        <f>'Prep Partner Performance'!T292</f>
        <v>0</v>
      </c>
      <c r="Y284" s="225">
        <f>'Prep Partner Performance'!U292</f>
        <v>0</v>
      </c>
      <c r="Z284" s="225">
        <f>'Prep Partner Performance'!V292</f>
        <v>0</v>
      </c>
      <c r="AA284" s="225">
        <f>'Prep Partner Performance'!W292</f>
        <v>0</v>
      </c>
      <c r="AB284" s="225">
        <f>'Prep Partner Performance'!X292</f>
        <v>0</v>
      </c>
      <c r="AC284" s="225">
        <f>'Prep Partner Performance'!Y292</f>
        <v>0</v>
      </c>
      <c r="AD284" s="225">
        <f>'Prep Partner Performance'!Z292</f>
        <v>0</v>
      </c>
      <c r="AE284" s="225">
        <f>'Prep Partner Performance'!AA292</f>
        <v>0</v>
      </c>
      <c r="AF284" s="225">
        <f>'Prep Partner Performance'!AB292</f>
        <v>0</v>
      </c>
      <c r="AG284" s="225">
        <f>'Prep Partner Performance'!AC292</f>
        <v>0</v>
      </c>
      <c r="AH284" s="225">
        <f>'Prep Partner Performance'!AD292</f>
        <v>0</v>
      </c>
      <c r="AI284" s="225">
        <f>'Prep Partner Performance'!AE292</f>
        <v>0</v>
      </c>
      <c r="AJ284" s="225">
        <f>'Prep Partner Performance'!AF292</f>
        <v>0</v>
      </c>
      <c r="AK284" s="225">
        <f>'Prep Partner Performance'!AG292</f>
        <v>0</v>
      </c>
      <c r="AL284" s="225">
        <f>'Prep Partner Performance'!AH292</f>
        <v>0</v>
      </c>
      <c r="AM284" s="218">
        <f t="shared" si="10"/>
        <v>0</v>
      </c>
      <c r="AN284" s="217" t="str">
        <f>'Prep Partner Performance'!B$3</f>
        <v>PrEP Partner Performance Tool version 2.0.0</v>
      </c>
      <c r="AO284" s="239">
        <f>'Prep Partner Performance'!AJ292</f>
        <v>0</v>
      </c>
    </row>
    <row r="285" spans="1:41" x14ac:dyDescent="0.45">
      <c r="A285" s="218" t="str">
        <f t="shared" si="9"/>
        <v>202205</v>
      </c>
      <c r="B285" s="219">
        <f>'Prep Partner Performance'!AE$2</f>
        <v>2022</v>
      </c>
      <c r="C285" s="220" t="str">
        <f>'Prep Partner Performance'!Z$2</f>
        <v>05</v>
      </c>
      <c r="D285" s="218">
        <f>'Prep Partner Performance'!G$2</f>
        <v>14943</v>
      </c>
      <c r="E285" s="217" t="str">
        <f>'Prep Partner Performance'!C$2</f>
        <v>Kisima Health Centre</v>
      </c>
      <c r="F285" s="239" t="str">
        <f>'Prep Partner Performance'!B$285</f>
        <v>Died</v>
      </c>
      <c r="G285" s="217" t="str">
        <f>'Prep Partner Performance'!C293</f>
        <v>Pregnant and Breast Feeding Women</v>
      </c>
      <c r="H285" s="217" t="str">
        <f>'Prep Partner Performance'!D293</f>
        <v>P01-284</v>
      </c>
      <c r="I285" s="225">
        <f>'Prep Partner Performance'!E293</f>
        <v>0</v>
      </c>
      <c r="J285" s="225">
        <f>'Prep Partner Performance'!F293</f>
        <v>0</v>
      </c>
      <c r="K285" s="225">
        <f>'Prep Partner Performance'!G293</f>
        <v>0</v>
      </c>
      <c r="L285" s="225">
        <f>'Prep Partner Performance'!H293</f>
        <v>0</v>
      </c>
      <c r="M285" s="225">
        <f>'Prep Partner Performance'!I293</f>
        <v>0</v>
      </c>
      <c r="N285" s="225">
        <f>'Prep Partner Performance'!J293</f>
        <v>0</v>
      </c>
      <c r="O285" s="225">
        <f>'Prep Partner Performance'!K293</f>
        <v>0</v>
      </c>
      <c r="P285" s="225">
        <f>'Prep Partner Performance'!L293</f>
        <v>0</v>
      </c>
      <c r="Q285" s="225">
        <f>'Prep Partner Performance'!M293</f>
        <v>0</v>
      </c>
      <c r="R285" s="225">
        <f>'Prep Partner Performance'!N293</f>
        <v>0</v>
      </c>
      <c r="S285" s="225">
        <f>'Prep Partner Performance'!O293</f>
        <v>0</v>
      </c>
      <c r="T285" s="225">
        <f>'Prep Partner Performance'!P293</f>
        <v>0</v>
      </c>
      <c r="U285" s="225">
        <f>'Prep Partner Performance'!Q293</f>
        <v>0</v>
      </c>
      <c r="V285" s="225">
        <f>'Prep Partner Performance'!R293</f>
        <v>0</v>
      </c>
      <c r="W285" s="225">
        <f>'Prep Partner Performance'!S293</f>
        <v>0</v>
      </c>
      <c r="X285" s="225">
        <f>'Prep Partner Performance'!T293</f>
        <v>0</v>
      </c>
      <c r="Y285" s="225">
        <f>'Prep Partner Performance'!U293</f>
        <v>0</v>
      </c>
      <c r="Z285" s="225">
        <f>'Prep Partner Performance'!V293</f>
        <v>0</v>
      </c>
      <c r="AA285" s="225">
        <f>'Prep Partner Performance'!W293</f>
        <v>0</v>
      </c>
      <c r="AB285" s="225">
        <f>'Prep Partner Performance'!X293</f>
        <v>0</v>
      </c>
      <c r="AC285" s="225">
        <f>'Prep Partner Performance'!Y293</f>
        <v>0</v>
      </c>
      <c r="AD285" s="225">
        <f>'Prep Partner Performance'!Z293</f>
        <v>0</v>
      </c>
      <c r="AE285" s="225">
        <f>'Prep Partner Performance'!AA293</f>
        <v>0</v>
      </c>
      <c r="AF285" s="225">
        <f>'Prep Partner Performance'!AB293</f>
        <v>0</v>
      </c>
      <c r="AG285" s="225">
        <f>'Prep Partner Performance'!AC293</f>
        <v>0</v>
      </c>
      <c r="AH285" s="225">
        <f>'Prep Partner Performance'!AD293</f>
        <v>0</v>
      </c>
      <c r="AI285" s="225">
        <f>'Prep Partner Performance'!AE293</f>
        <v>0</v>
      </c>
      <c r="AJ285" s="225">
        <f>'Prep Partner Performance'!AF293</f>
        <v>0</v>
      </c>
      <c r="AK285" s="225">
        <f>'Prep Partner Performance'!AG293</f>
        <v>0</v>
      </c>
      <c r="AL285" s="225">
        <f>'Prep Partner Performance'!AH293</f>
        <v>0</v>
      </c>
      <c r="AM285" s="218">
        <f t="shared" si="10"/>
        <v>0</v>
      </c>
      <c r="AN285" s="217" t="str">
        <f>'Prep Partner Performance'!B$3</f>
        <v>PrEP Partner Performance Tool version 2.0.0</v>
      </c>
      <c r="AO285" s="239">
        <f>'Prep Partner Performance'!AJ293</f>
        <v>0</v>
      </c>
    </row>
    <row r="286" spans="1:41" x14ac:dyDescent="0.45">
      <c r="A286" s="218" t="str">
        <f t="shared" si="9"/>
        <v>202205</v>
      </c>
      <c r="B286" s="219">
        <f>'Prep Partner Performance'!AE$2</f>
        <v>2022</v>
      </c>
      <c r="C286" s="220" t="str">
        <f>'Prep Partner Performance'!Z$2</f>
        <v>05</v>
      </c>
      <c r="D286" s="218">
        <f>'Prep Partner Performance'!G$2</f>
        <v>14943</v>
      </c>
      <c r="E286" s="217" t="str">
        <f>'Prep Partner Performance'!C$2</f>
        <v>Kisima Health Centre</v>
      </c>
      <c r="F286" s="239" t="str">
        <f>'Prep Partner Performance'!B294</f>
        <v>Transfer Outs</v>
      </c>
      <c r="G286" s="217" t="str">
        <f>'Prep Partner Performance'!C294</f>
        <v>Transgender</v>
      </c>
      <c r="H286" s="217" t="str">
        <f>'Prep Partner Performance'!D294</f>
        <v>P01-285</v>
      </c>
      <c r="I286" s="225">
        <f>'Prep Partner Performance'!E294</f>
        <v>0</v>
      </c>
      <c r="J286" s="225">
        <f>'Prep Partner Performance'!F294</f>
        <v>0</v>
      </c>
      <c r="K286" s="225">
        <f>'Prep Partner Performance'!G294</f>
        <v>0</v>
      </c>
      <c r="L286" s="225">
        <f>'Prep Partner Performance'!H294</f>
        <v>0</v>
      </c>
      <c r="M286" s="225">
        <f>'Prep Partner Performance'!I294</f>
        <v>0</v>
      </c>
      <c r="N286" s="225">
        <f>'Prep Partner Performance'!J294</f>
        <v>0</v>
      </c>
      <c r="O286" s="225">
        <f>'Prep Partner Performance'!K294</f>
        <v>0</v>
      </c>
      <c r="P286" s="225">
        <f>'Prep Partner Performance'!L294</f>
        <v>0</v>
      </c>
      <c r="Q286" s="225">
        <f>'Prep Partner Performance'!M294</f>
        <v>0</v>
      </c>
      <c r="R286" s="225">
        <f>'Prep Partner Performance'!N294</f>
        <v>0</v>
      </c>
      <c r="S286" s="225">
        <f>'Prep Partner Performance'!O294</f>
        <v>0</v>
      </c>
      <c r="T286" s="225">
        <f>'Prep Partner Performance'!P294</f>
        <v>0</v>
      </c>
      <c r="U286" s="225">
        <f>'Prep Partner Performance'!Q294</f>
        <v>0</v>
      </c>
      <c r="V286" s="225">
        <f>'Prep Partner Performance'!R294</f>
        <v>0</v>
      </c>
      <c r="W286" s="225">
        <f>'Prep Partner Performance'!S294</f>
        <v>0</v>
      </c>
      <c r="X286" s="225">
        <f>'Prep Partner Performance'!T294</f>
        <v>0</v>
      </c>
      <c r="Y286" s="225">
        <f>'Prep Partner Performance'!U294</f>
        <v>0</v>
      </c>
      <c r="Z286" s="225">
        <f>'Prep Partner Performance'!V294</f>
        <v>0</v>
      </c>
      <c r="AA286" s="225">
        <f>'Prep Partner Performance'!W294</f>
        <v>0</v>
      </c>
      <c r="AB286" s="225">
        <f>'Prep Partner Performance'!X294</f>
        <v>0</v>
      </c>
      <c r="AC286" s="225">
        <f>'Prep Partner Performance'!Y294</f>
        <v>0</v>
      </c>
      <c r="AD286" s="225">
        <f>'Prep Partner Performance'!Z294</f>
        <v>0</v>
      </c>
      <c r="AE286" s="225">
        <f>'Prep Partner Performance'!AA294</f>
        <v>0</v>
      </c>
      <c r="AF286" s="225">
        <f>'Prep Partner Performance'!AB294</f>
        <v>0</v>
      </c>
      <c r="AG286" s="225">
        <f>'Prep Partner Performance'!AC294</f>
        <v>0</v>
      </c>
      <c r="AH286" s="225">
        <f>'Prep Partner Performance'!AD294</f>
        <v>0</v>
      </c>
      <c r="AI286" s="225">
        <f>'Prep Partner Performance'!AE294</f>
        <v>0</v>
      </c>
      <c r="AJ286" s="225">
        <f>'Prep Partner Performance'!AF294</f>
        <v>0</v>
      </c>
      <c r="AK286" s="225">
        <f>'Prep Partner Performance'!AG294</f>
        <v>0</v>
      </c>
      <c r="AL286" s="225">
        <f>'Prep Partner Performance'!AH294</f>
        <v>0</v>
      </c>
      <c r="AM286" s="218">
        <f t="shared" si="10"/>
        <v>0</v>
      </c>
      <c r="AN286" s="217" t="str">
        <f>'Prep Partner Performance'!B$3</f>
        <v>PrEP Partner Performance Tool version 2.0.0</v>
      </c>
      <c r="AO286" s="239">
        <f>'Prep Partner Performance'!AJ294</f>
        <v>0</v>
      </c>
    </row>
    <row r="287" spans="1:41" x14ac:dyDescent="0.45">
      <c r="A287" s="218" t="str">
        <f t="shared" si="9"/>
        <v>202205</v>
      </c>
      <c r="B287" s="219">
        <f>'Prep Partner Performance'!AE$2</f>
        <v>2022</v>
      </c>
      <c r="C287" s="220" t="str">
        <f>'Prep Partner Performance'!Z$2</f>
        <v>05</v>
      </c>
      <c r="D287" s="218">
        <f>'Prep Partner Performance'!G$2</f>
        <v>14943</v>
      </c>
      <c r="E287" s="217" t="str">
        <f>'Prep Partner Performance'!C$2</f>
        <v>Kisima Health Centre</v>
      </c>
      <c r="F287" s="239" t="str">
        <f>'Prep Partner Performance'!B$294</f>
        <v>Transfer Outs</v>
      </c>
      <c r="G287" s="217" t="str">
        <f>'Prep Partner Performance'!C295</f>
        <v>Adolescent Girls and Young Women</v>
      </c>
      <c r="H287" s="217" t="str">
        <f>'Prep Partner Performance'!D295</f>
        <v>P01-286</v>
      </c>
      <c r="I287" s="225">
        <f>'Prep Partner Performance'!E295</f>
        <v>0</v>
      </c>
      <c r="J287" s="225">
        <f>'Prep Partner Performance'!F295</f>
        <v>0</v>
      </c>
      <c r="K287" s="225">
        <f>'Prep Partner Performance'!G295</f>
        <v>0</v>
      </c>
      <c r="L287" s="225">
        <f>'Prep Partner Performance'!H295</f>
        <v>0</v>
      </c>
      <c r="M287" s="225">
        <f>'Prep Partner Performance'!I295</f>
        <v>0</v>
      </c>
      <c r="N287" s="225">
        <f>'Prep Partner Performance'!J295</f>
        <v>0</v>
      </c>
      <c r="O287" s="225">
        <f>'Prep Partner Performance'!K295</f>
        <v>0</v>
      </c>
      <c r="P287" s="225">
        <f>'Prep Partner Performance'!L295</f>
        <v>0</v>
      </c>
      <c r="Q287" s="225">
        <f>'Prep Partner Performance'!M295</f>
        <v>0</v>
      </c>
      <c r="R287" s="225">
        <f>'Prep Partner Performance'!N295</f>
        <v>0</v>
      </c>
      <c r="S287" s="225">
        <f>'Prep Partner Performance'!O295</f>
        <v>0</v>
      </c>
      <c r="T287" s="225">
        <f>'Prep Partner Performance'!P295</f>
        <v>0</v>
      </c>
      <c r="U287" s="225">
        <f>'Prep Partner Performance'!Q295</f>
        <v>0</v>
      </c>
      <c r="V287" s="225">
        <f>'Prep Partner Performance'!R295</f>
        <v>0</v>
      </c>
      <c r="W287" s="225">
        <f>'Prep Partner Performance'!S295</f>
        <v>0</v>
      </c>
      <c r="X287" s="225">
        <f>'Prep Partner Performance'!T295</f>
        <v>0</v>
      </c>
      <c r="Y287" s="225">
        <f>'Prep Partner Performance'!U295</f>
        <v>0</v>
      </c>
      <c r="Z287" s="225">
        <f>'Prep Partner Performance'!V295</f>
        <v>0</v>
      </c>
      <c r="AA287" s="225">
        <f>'Prep Partner Performance'!W295</f>
        <v>0</v>
      </c>
      <c r="AB287" s="225">
        <f>'Prep Partner Performance'!X295</f>
        <v>0</v>
      </c>
      <c r="AC287" s="225">
        <f>'Prep Partner Performance'!Y295</f>
        <v>0</v>
      </c>
      <c r="AD287" s="225">
        <f>'Prep Partner Performance'!Z295</f>
        <v>0</v>
      </c>
      <c r="AE287" s="225">
        <f>'Prep Partner Performance'!AA295</f>
        <v>0</v>
      </c>
      <c r="AF287" s="225">
        <f>'Prep Partner Performance'!AB295</f>
        <v>0</v>
      </c>
      <c r="AG287" s="225">
        <f>'Prep Partner Performance'!AC295</f>
        <v>0</v>
      </c>
      <c r="AH287" s="225">
        <f>'Prep Partner Performance'!AD295</f>
        <v>0</v>
      </c>
      <c r="AI287" s="225">
        <f>'Prep Partner Performance'!AE295</f>
        <v>0</v>
      </c>
      <c r="AJ287" s="225">
        <f>'Prep Partner Performance'!AF295</f>
        <v>0</v>
      </c>
      <c r="AK287" s="225">
        <f>'Prep Partner Performance'!AG295</f>
        <v>0</v>
      </c>
      <c r="AL287" s="225">
        <f>'Prep Partner Performance'!AH295</f>
        <v>0</v>
      </c>
      <c r="AM287" s="218">
        <f t="shared" si="10"/>
        <v>0</v>
      </c>
      <c r="AN287" s="217" t="str">
        <f>'Prep Partner Performance'!B$3</f>
        <v>PrEP Partner Performance Tool version 2.0.0</v>
      </c>
      <c r="AO287" s="239">
        <f>'Prep Partner Performance'!AJ295</f>
        <v>0</v>
      </c>
    </row>
    <row r="288" spans="1:41" x14ac:dyDescent="0.45">
      <c r="A288" s="218" t="str">
        <f t="shared" si="9"/>
        <v>202205</v>
      </c>
      <c r="B288" s="219">
        <f>'Prep Partner Performance'!AE$2</f>
        <v>2022</v>
      </c>
      <c r="C288" s="220" t="str">
        <f>'Prep Partner Performance'!Z$2</f>
        <v>05</v>
      </c>
      <c r="D288" s="218">
        <f>'Prep Partner Performance'!G$2</f>
        <v>14943</v>
      </c>
      <c r="E288" s="217" t="str">
        <f>'Prep Partner Performance'!C$2</f>
        <v>Kisima Health Centre</v>
      </c>
      <c r="F288" s="239" t="str">
        <f>'Prep Partner Performance'!B$294</f>
        <v>Transfer Outs</v>
      </c>
      <c r="G288" s="217" t="str">
        <f>'Prep Partner Performance'!C296</f>
        <v>Men who have Sex With Men</v>
      </c>
      <c r="H288" s="217" t="str">
        <f>'Prep Partner Performance'!D296</f>
        <v>P01-287</v>
      </c>
      <c r="I288" s="225">
        <f>'Prep Partner Performance'!E296</f>
        <v>0</v>
      </c>
      <c r="J288" s="225">
        <f>'Prep Partner Performance'!F296</f>
        <v>0</v>
      </c>
      <c r="K288" s="225">
        <f>'Prep Partner Performance'!G296</f>
        <v>0</v>
      </c>
      <c r="L288" s="225">
        <f>'Prep Partner Performance'!H296</f>
        <v>0</v>
      </c>
      <c r="M288" s="225">
        <f>'Prep Partner Performance'!I296</f>
        <v>0</v>
      </c>
      <c r="N288" s="225">
        <f>'Prep Partner Performance'!J296</f>
        <v>0</v>
      </c>
      <c r="O288" s="225">
        <f>'Prep Partner Performance'!K296</f>
        <v>0</v>
      </c>
      <c r="P288" s="225">
        <f>'Prep Partner Performance'!L296</f>
        <v>0</v>
      </c>
      <c r="Q288" s="225">
        <f>'Prep Partner Performance'!M296</f>
        <v>0</v>
      </c>
      <c r="R288" s="225">
        <f>'Prep Partner Performance'!N296</f>
        <v>0</v>
      </c>
      <c r="S288" s="225">
        <f>'Prep Partner Performance'!O296</f>
        <v>0</v>
      </c>
      <c r="T288" s="225">
        <f>'Prep Partner Performance'!P296</f>
        <v>0</v>
      </c>
      <c r="U288" s="225">
        <f>'Prep Partner Performance'!Q296</f>
        <v>0</v>
      </c>
      <c r="V288" s="225">
        <f>'Prep Partner Performance'!R296</f>
        <v>0</v>
      </c>
      <c r="W288" s="225">
        <f>'Prep Partner Performance'!S296</f>
        <v>0</v>
      </c>
      <c r="X288" s="225">
        <f>'Prep Partner Performance'!T296</f>
        <v>0</v>
      </c>
      <c r="Y288" s="225">
        <f>'Prep Partner Performance'!U296</f>
        <v>0</v>
      </c>
      <c r="Z288" s="225">
        <f>'Prep Partner Performance'!V296</f>
        <v>0</v>
      </c>
      <c r="AA288" s="225">
        <f>'Prep Partner Performance'!W296</f>
        <v>0</v>
      </c>
      <c r="AB288" s="225">
        <f>'Prep Partner Performance'!X296</f>
        <v>0</v>
      </c>
      <c r="AC288" s="225">
        <f>'Prep Partner Performance'!Y296</f>
        <v>0</v>
      </c>
      <c r="AD288" s="225">
        <f>'Prep Partner Performance'!Z296</f>
        <v>0</v>
      </c>
      <c r="AE288" s="225">
        <f>'Prep Partner Performance'!AA296</f>
        <v>0</v>
      </c>
      <c r="AF288" s="225">
        <f>'Prep Partner Performance'!AB296</f>
        <v>0</v>
      </c>
      <c r="AG288" s="225">
        <f>'Prep Partner Performance'!AC296</f>
        <v>0</v>
      </c>
      <c r="AH288" s="225">
        <f>'Prep Partner Performance'!AD296</f>
        <v>0</v>
      </c>
      <c r="AI288" s="225">
        <f>'Prep Partner Performance'!AE296</f>
        <v>0</v>
      </c>
      <c r="AJ288" s="225">
        <f>'Prep Partner Performance'!AF296</f>
        <v>0</v>
      </c>
      <c r="AK288" s="225">
        <f>'Prep Partner Performance'!AG296</f>
        <v>0</v>
      </c>
      <c r="AL288" s="225">
        <f>'Prep Partner Performance'!AH296</f>
        <v>0</v>
      </c>
      <c r="AM288" s="218">
        <f t="shared" si="10"/>
        <v>0</v>
      </c>
      <c r="AN288" s="217" t="str">
        <f>'Prep Partner Performance'!B$3</f>
        <v>PrEP Partner Performance Tool version 2.0.0</v>
      </c>
      <c r="AO288" s="239">
        <f>'Prep Partner Performance'!AJ296</f>
        <v>0</v>
      </c>
    </row>
    <row r="289" spans="1:41" x14ac:dyDescent="0.45">
      <c r="A289" s="218" t="str">
        <f t="shared" si="9"/>
        <v>202205</v>
      </c>
      <c r="B289" s="219">
        <f>'Prep Partner Performance'!AE$2</f>
        <v>2022</v>
      </c>
      <c r="C289" s="220" t="str">
        <f>'Prep Partner Performance'!Z$2</f>
        <v>05</v>
      </c>
      <c r="D289" s="218">
        <f>'Prep Partner Performance'!G$2</f>
        <v>14943</v>
      </c>
      <c r="E289" s="217" t="str">
        <f>'Prep Partner Performance'!C$2</f>
        <v>Kisima Health Centre</v>
      </c>
      <c r="F289" s="239" t="str">
        <f>'Prep Partner Performance'!B$294</f>
        <v>Transfer Outs</v>
      </c>
      <c r="G289" s="217" t="str">
        <f>'Prep Partner Performance'!C297</f>
        <v>Men at high risk</v>
      </c>
      <c r="H289" s="217" t="str">
        <f>'Prep Partner Performance'!D297</f>
        <v>P01-288</v>
      </c>
      <c r="I289" s="225">
        <f>'Prep Partner Performance'!E297</f>
        <v>0</v>
      </c>
      <c r="J289" s="225">
        <f>'Prep Partner Performance'!F297</f>
        <v>0</v>
      </c>
      <c r="K289" s="225">
        <f>'Prep Partner Performance'!G297</f>
        <v>0</v>
      </c>
      <c r="L289" s="225">
        <f>'Prep Partner Performance'!H297</f>
        <v>0</v>
      </c>
      <c r="M289" s="225">
        <f>'Prep Partner Performance'!I297</f>
        <v>0</v>
      </c>
      <c r="N289" s="225">
        <f>'Prep Partner Performance'!J297</f>
        <v>0</v>
      </c>
      <c r="O289" s="225">
        <f>'Prep Partner Performance'!K297</f>
        <v>0</v>
      </c>
      <c r="P289" s="225">
        <f>'Prep Partner Performance'!L297</f>
        <v>0</v>
      </c>
      <c r="Q289" s="225">
        <f>'Prep Partner Performance'!M297</f>
        <v>0</v>
      </c>
      <c r="R289" s="225">
        <f>'Prep Partner Performance'!N297</f>
        <v>0</v>
      </c>
      <c r="S289" s="225">
        <f>'Prep Partner Performance'!O297</f>
        <v>0</v>
      </c>
      <c r="T289" s="225">
        <f>'Prep Partner Performance'!P297</f>
        <v>0</v>
      </c>
      <c r="U289" s="225">
        <f>'Prep Partner Performance'!Q297</f>
        <v>0</v>
      </c>
      <c r="V289" s="225">
        <f>'Prep Partner Performance'!R297</f>
        <v>0</v>
      </c>
      <c r="W289" s="225">
        <f>'Prep Partner Performance'!S297</f>
        <v>0</v>
      </c>
      <c r="X289" s="225">
        <f>'Prep Partner Performance'!T297</f>
        <v>0</v>
      </c>
      <c r="Y289" s="225">
        <f>'Prep Partner Performance'!U297</f>
        <v>0</v>
      </c>
      <c r="Z289" s="225">
        <f>'Prep Partner Performance'!V297</f>
        <v>0</v>
      </c>
      <c r="AA289" s="225">
        <f>'Prep Partner Performance'!W297</f>
        <v>0</v>
      </c>
      <c r="AB289" s="225">
        <f>'Prep Partner Performance'!X297</f>
        <v>0</v>
      </c>
      <c r="AC289" s="225">
        <f>'Prep Partner Performance'!Y297</f>
        <v>0</v>
      </c>
      <c r="AD289" s="225">
        <f>'Prep Partner Performance'!Z297</f>
        <v>0</v>
      </c>
      <c r="AE289" s="225">
        <f>'Prep Partner Performance'!AA297</f>
        <v>0</v>
      </c>
      <c r="AF289" s="225">
        <f>'Prep Partner Performance'!AB297</f>
        <v>0</v>
      </c>
      <c r="AG289" s="225">
        <f>'Prep Partner Performance'!AC297</f>
        <v>0</v>
      </c>
      <c r="AH289" s="225">
        <f>'Prep Partner Performance'!AD297</f>
        <v>0</v>
      </c>
      <c r="AI289" s="225">
        <f>'Prep Partner Performance'!AE297</f>
        <v>0</v>
      </c>
      <c r="AJ289" s="225">
        <f>'Prep Partner Performance'!AF297</f>
        <v>0</v>
      </c>
      <c r="AK289" s="225">
        <f>'Prep Partner Performance'!AG297</f>
        <v>0</v>
      </c>
      <c r="AL289" s="225">
        <f>'Prep Partner Performance'!AH297</f>
        <v>0</v>
      </c>
      <c r="AM289" s="218">
        <f t="shared" si="10"/>
        <v>0</v>
      </c>
      <c r="AN289" s="217" t="str">
        <f>'Prep Partner Performance'!B$3</f>
        <v>PrEP Partner Performance Tool version 2.0.0</v>
      </c>
      <c r="AO289" s="239">
        <f>'Prep Partner Performance'!AJ297</f>
        <v>0</v>
      </c>
    </row>
    <row r="290" spans="1:41" x14ac:dyDescent="0.45">
      <c r="A290" s="218" t="str">
        <f t="shared" si="9"/>
        <v>202205</v>
      </c>
      <c r="B290" s="219">
        <f>'Prep Partner Performance'!AE$2</f>
        <v>2022</v>
      </c>
      <c r="C290" s="220" t="str">
        <f>'Prep Partner Performance'!Z$2</f>
        <v>05</v>
      </c>
      <c r="D290" s="218">
        <f>'Prep Partner Performance'!G$2</f>
        <v>14943</v>
      </c>
      <c r="E290" s="217" t="str">
        <f>'Prep Partner Performance'!C$2</f>
        <v>Kisima Health Centre</v>
      </c>
      <c r="F290" s="239" t="str">
        <f>'Prep Partner Performance'!B$294</f>
        <v>Transfer Outs</v>
      </c>
      <c r="G290" s="217" t="str">
        <f>'Prep Partner Performance'!C298</f>
        <v>Female Sex Workers</v>
      </c>
      <c r="H290" s="217" t="str">
        <f>'Prep Partner Performance'!D298</f>
        <v>P01-289</v>
      </c>
      <c r="I290" s="225">
        <f>'Prep Partner Performance'!E298</f>
        <v>0</v>
      </c>
      <c r="J290" s="225">
        <f>'Prep Partner Performance'!F298</f>
        <v>0</v>
      </c>
      <c r="K290" s="225">
        <f>'Prep Partner Performance'!G298</f>
        <v>0</v>
      </c>
      <c r="L290" s="225">
        <f>'Prep Partner Performance'!H298</f>
        <v>0</v>
      </c>
      <c r="M290" s="225">
        <f>'Prep Partner Performance'!I298</f>
        <v>0</v>
      </c>
      <c r="N290" s="225">
        <f>'Prep Partner Performance'!J298</f>
        <v>0</v>
      </c>
      <c r="O290" s="225">
        <f>'Prep Partner Performance'!K298</f>
        <v>0</v>
      </c>
      <c r="P290" s="225">
        <f>'Prep Partner Performance'!L298</f>
        <v>0</v>
      </c>
      <c r="Q290" s="225">
        <f>'Prep Partner Performance'!M298</f>
        <v>0</v>
      </c>
      <c r="R290" s="225">
        <f>'Prep Partner Performance'!N298</f>
        <v>0</v>
      </c>
      <c r="S290" s="225">
        <f>'Prep Partner Performance'!O298</f>
        <v>0</v>
      </c>
      <c r="T290" s="225">
        <f>'Prep Partner Performance'!P298</f>
        <v>0</v>
      </c>
      <c r="U290" s="225">
        <f>'Prep Partner Performance'!Q298</f>
        <v>0</v>
      </c>
      <c r="V290" s="225">
        <f>'Prep Partner Performance'!R298</f>
        <v>0</v>
      </c>
      <c r="W290" s="225">
        <f>'Prep Partner Performance'!S298</f>
        <v>0</v>
      </c>
      <c r="X290" s="225">
        <f>'Prep Partner Performance'!T298</f>
        <v>0</v>
      </c>
      <c r="Y290" s="225">
        <f>'Prep Partner Performance'!U298</f>
        <v>0</v>
      </c>
      <c r="Z290" s="225">
        <f>'Prep Partner Performance'!V298</f>
        <v>0</v>
      </c>
      <c r="AA290" s="225">
        <f>'Prep Partner Performance'!W298</f>
        <v>0</v>
      </c>
      <c r="AB290" s="225">
        <f>'Prep Partner Performance'!X298</f>
        <v>0</v>
      </c>
      <c r="AC290" s="225">
        <f>'Prep Partner Performance'!Y298</f>
        <v>0</v>
      </c>
      <c r="AD290" s="225">
        <f>'Prep Partner Performance'!Z298</f>
        <v>0</v>
      </c>
      <c r="AE290" s="225">
        <f>'Prep Partner Performance'!AA298</f>
        <v>0</v>
      </c>
      <c r="AF290" s="225">
        <f>'Prep Partner Performance'!AB298</f>
        <v>0</v>
      </c>
      <c r="AG290" s="225">
        <f>'Prep Partner Performance'!AC298</f>
        <v>0</v>
      </c>
      <c r="AH290" s="225">
        <f>'Prep Partner Performance'!AD298</f>
        <v>0</v>
      </c>
      <c r="AI290" s="225">
        <f>'Prep Partner Performance'!AE298</f>
        <v>0</v>
      </c>
      <c r="AJ290" s="225">
        <f>'Prep Partner Performance'!AF298</f>
        <v>0</v>
      </c>
      <c r="AK290" s="225">
        <f>'Prep Partner Performance'!AG298</f>
        <v>0</v>
      </c>
      <c r="AL290" s="225">
        <f>'Prep Partner Performance'!AH298</f>
        <v>0</v>
      </c>
      <c r="AM290" s="218">
        <f t="shared" si="10"/>
        <v>0</v>
      </c>
      <c r="AN290" s="217" t="str">
        <f>'Prep Partner Performance'!B$3</f>
        <v>PrEP Partner Performance Tool version 2.0.0</v>
      </c>
      <c r="AO290" s="239">
        <f>'Prep Partner Performance'!AJ298</f>
        <v>0</v>
      </c>
    </row>
    <row r="291" spans="1:41" x14ac:dyDescent="0.45">
      <c r="A291" s="218" t="str">
        <f t="shared" si="9"/>
        <v>202205</v>
      </c>
      <c r="B291" s="219">
        <f>'Prep Partner Performance'!AE$2</f>
        <v>2022</v>
      </c>
      <c r="C291" s="220" t="str">
        <f>'Prep Partner Performance'!Z$2</f>
        <v>05</v>
      </c>
      <c r="D291" s="218">
        <f>'Prep Partner Performance'!G$2</f>
        <v>14943</v>
      </c>
      <c r="E291" s="217" t="str">
        <f>'Prep Partner Performance'!C$2</f>
        <v>Kisima Health Centre</v>
      </c>
      <c r="F291" s="239" t="str">
        <f>'Prep Partner Performance'!B$294</f>
        <v>Transfer Outs</v>
      </c>
      <c r="G291" s="217" t="str">
        <f>'Prep Partner Performance'!C299</f>
        <v>People who Inject Drugs</v>
      </c>
      <c r="H291" s="217" t="str">
        <f>'Prep Partner Performance'!D299</f>
        <v>P01-290</v>
      </c>
      <c r="I291" s="225">
        <f>'Prep Partner Performance'!E299</f>
        <v>0</v>
      </c>
      <c r="J291" s="225">
        <f>'Prep Partner Performance'!F299</f>
        <v>0</v>
      </c>
      <c r="K291" s="225">
        <f>'Prep Partner Performance'!G299</f>
        <v>0</v>
      </c>
      <c r="L291" s="225">
        <f>'Prep Partner Performance'!H299</f>
        <v>0</v>
      </c>
      <c r="M291" s="225">
        <f>'Prep Partner Performance'!I299</f>
        <v>0</v>
      </c>
      <c r="N291" s="225">
        <f>'Prep Partner Performance'!J299</f>
        <v>0</v>
      </c>
      <c r="O291" s="225">
        <f>'Prep Partner Performance'!K299</f>
        <v>0</v>
      </c>
      <c r="P291" s="225">
        <f>'Prep Partner Performance'!L299</f>
        <v>0</v>
      </c>
      <c r="Q291" s="225">
        <f>'Prep Partner Performance'!M299</f>
        <v>0</v>
      </c>
      <c r="R291" s="225">
        <f>'Prep Partner Performance'!N299</f>
        <v>0</v>
      </c>
      <c r="S291" s="225">
        <f>'Prep Partner Performance'!O299</f>
        <v>0</v>
      </c>
      <c r="T291" s="225">
        <f>'Prep Partner Performance'!P299</f>
        <v>0</v>
      </c>
      <c r="U291" s="225">
        <f>'Prep Partner Performance'!Q299</f>
        <v>0</v>
      </c>
      <c r="V291" s="225">
        <f>'Prep Partner Performance'!R299</f>
        <v>0</v>
      </c>
      <c r="W291" s="225">
        <f>'Prep Partner Performance'!S299</f>
        <v>0</v>
      </c>
      <c r="X291" s="225">
        <f>'Prep Partner Performance'!T299</f>
        <v>0</v>
      </c>
      <c r="Y291" s="225">
        <f>'Prep Partner Performance'!U299</f>
        <v>0</v>
      </c>
      <c r="Z291" s="225">
        <f>'Prep Partner Performance'!V299</f>
        <v>0</v>
      </c>
      <c r="AA291" s="225">
        <f>'Prep Partner Performance'!W299</f>
        <v>0</v>
      </c>
      <c r="AB291" s="225">
        <f>'Prep Partner Performance'!X299</f>
        <v>0</v>
      </c>
      <c r="AC291" s="225">
        <f>'Prep Partner Performance'!Y299</f>
        <v>0</v>
      </c>
      <c r="AD291" s="225">
        <f>'Prep Partner Performance'!Z299</f>
        <v>0</v>
      </c>
      <c r="AE291" s="225">
        <f>'Prep Partner Performance'!AA299</f>
        <v>0</v>
      </c>
      <c r="AF291" s="225">
        <f>'Prep Partner Performance'!AB299</f>
        <v>0</v>
      </c>
      <c r="AG291" s="225">
        <f>'Prep Partner Performance'!AC299</f>
        <v>0</v>
      </c>
      <c r="AH291" s="225">
        <f>'Prep Partner Performance'!AD299</f>
        <v>0</v>
      </c>
      <c r="AI291" s="225">
        <f>'Prep Partner Performance'!AE299</f>
        <v>0</v>
      </c>
      <c r="AJ291" s="225">
        <f>'Prep Partner Performance'!AF299</f>
        <v>0</v>
      </c>
      <c r="AK291" s="225">
        <f>'Prep Partner Performance'!AG299</f>
        <v>0</v>
      </c>
      <c r="AL291" s="225">
        <f>'Prep Partner Performance'!AH299</f>
        <v>0</v>
      </c>
      <c r="AM291" s="218">
        <f t="shared" si="10"/>
        <v>0</v>
      </c>
      <c r="AN291" s="217" t="str">
        <f>'Prep Partner Performance'!B$3</f>
        <v>PrEP Partner Performance Tool version 2.0.0</v>
      </c>
      <c r="AO291" s="239">
        <f>'Prep Partner Performance'!AJ299</f>
        <v>0</v>
      </c>
    </row>
    <row r="292" spans="1:41" x14ac:dyDescent="0.45">
      <c r="A292" s="218" t="str">
        <f t="shared" si="9"/>
        <v>202205</v>
      </c>
      <c r="B292" s="219">
        <f>'Prep Partner Performance'!AE$2</f>
        <v>2022</v>
      </c>
      <c r="C292" s="220" t="str">
        <f>'Prep Partner Performance'!Z$2</f>
        <v>05</v>
      </c>
      <c r="D292" s="218">
        <f>'Prep Partner Performance'!G$2</f>
        <v>14943</v>
      </c>
      <c r="E292" s="217" t="str">
        <f>'Prep Partner Performance'!C$2</f>
        <v>Kisima Health Centre</v>
      </c>
      <c r="F292" s="239" t="str">
        <f>'Prep Partner Performance'!B$294</f>
        <v>Transfer Outs</v>
      </c>
      <c r="G292" s="217" t="str">
        <f>'Prep Partner Performance'!C300</f>
        <v>Other Women</v>
      </c>
      <c r="H292" s="217" t="str">
        <f>'Prep Partner Performance'!D300</f>
        <v>P01-291</v>
      </c>
      <c r="I292" s="225">
        <f>'Prep Partner Performance'!E300</f>
        <v>0</v>
      </c>
      <c r="J292" s="225">
        <f>'Prep Partner Performance'!F300</f>
        <v>0</v>
      </c>
      <c r="K292" s="225">
        <f>'Prep Partner Performance'!G300</f>
        <v>0</v>
      </c>
      <c r="L292" s="225">
        <f>'Prep Partner Performance'!H300</f>
        <v>0</v>
      </c>
      <c r="M292" s="225">
        <f>'Prep Partner Performance'!I300</f>
        <v>0</v>
      </c>
      <c r="N292" s="225">
        <f>'Prep Partner Performance'!J300</f>
        <v>0</v>
      </c>
      <c r="O292" s="225">
        <f>'Prep Partner Performance'!K300</f>
        <v>0</v>
      </c>
      <c r="P292" s="225">
        <f>'Prep Partner Performance'!L300</f>
        <v>0</v>
      </c>
      <c r="Q292" s="225">
        <f>'Prep Partner Performance'!M300</f>
        <v>0</v>
      </c>
      <c r="R292" s="225">
        <f>'Prep Partner Performance'!N300</f>
        <v>0</v>
      </c>
      <c r="S292" s="225">
        <f>'Prep Partner Performance'!O300</f>
        <v>0</v>
      </c>
      <c r="T292" s="225">
        <f>'Prep Partner Performance'!P300</f>
        <v>0</v>
      </c>
      <c r="U292" s="225">
        <f>'Prep Partner Performance'!Q300</f>
        <v>0</v>
      </c>
      <c r="V292" s="225">
        <f>'Prep Partner Performance'!R300</f>
        <v>0</v>
      </c>
      <c r="W292" s="225">
        <f>'Prep Partner Performance'!S300</f>
        <v>0</v>
      </c>
      <c r="X292" s="225">
        <f>'Prep Partner Performance'!T300</f>
        <v>0</v>
      </c>
      <c r="Y292" s="225">
        <f>'Prep Partner Performance'!U300</f>
        <v>0</v>
      </c>
      <c r="Z292" s="225">
        <f>'Prep Partner Performance'!V300</f>
        <v>0</v>
      </c>
      <c r="AA292" s="225">
        <f>'Prep Partner Performance'!W300</f>
        <v>0</v>
      </c>
      <c r="AB292" s="225">
        <f>'Prep Partner Performance'!X300</f>
        <v>0</v>
      </c>
      <c r="AC292" s="225">
        <f>'Prep Partner Performance'!Y300</f>
        <v>0</v>
      </c>
      <c r="AD292" s="225">
        <f>'Prep Partner Performance'!Z300</f>
        <v>0</v>
      </c>
      <c r="AE292" s="225">
        <f>'Prep Partner Performance'!AA300</f>
        <v>0</v>
      </c>
      <c r="AF292" s="225">
        <f>'Prep Partner Performance'!AB300</f>
        <v>0</v>
      </c>
      <c r="AG292" s="225">
        <f>'Prep Partner Performance'!AC300</f>
        <v>0</v>
      </c>
      <c r="AH292" s="225">
        <f>'Prep Partner Performance'!AD300</f>
        <v>0</v>
      </c>
      <c r="AI292" s="225">
        <f>'Prep Partner Performance'!AE300</f>
        <v>0</v>
      </c>
      <c r="AJ292" s="225">
        <f>'Prep Partner Performance'!AF300</f>
        <v>0</v>
      </c>
      <c r="AK292" s="225">
        <f>'Prep Partner Performance'!AG300</f>
        <v>0</v>
      </c>
      <c r="AL292" s="225">
        <f>'Prep Partner Performance'!AH300</f>
        <v>0</v>
      </c>
      <c r="AM292" s="218">
        <f t="shared" si="10"/>
        <v>0</v>
      </c>
      <c r="AN292" s="217" t="str">
        <f>'Prep Partner Performance'!B$3</f>
        <v>PrEP Partner Performance Tool version 2.0.0</v>
      </c>
      <c r="AO292" s="239">
        <f>'Prep Partner Performance'!AJ300</f>
        <v>0</v>
      </c>
    </row>
    <row r="293" spans="1:41" x14ac:dyDescent="0.45">
      <c r="A293" s="218" t="str">
        <f t="shared" si="9"/>
        <v>202205</v>
      </c>
      <c r="B293" s="219">
        <f>'Prep Partner Performance'!AE$2</f>
        <v>2022</v>
      </c>
      <c r="C293" s="220" t="str">
        <f>'Prep Partner Performance'!Z$2</f>
        <v>05</v>
      </c>
      <c r="D293" s="218">
        <f>'Prep Partner Performance'!G$2</f>
        <v>14943</v>
      </c>
      <c r="E293" s="217" t="str">
        <f>'Prep Partner Performance'!C$2</f>
        <v>Kisima Health Centre</v>
      </c>
      <c r="F293" s="239" t="str">
        <f>'Prep Partner Performance'!B$294</f>
        <v>Transfer Outs</v>
      </c>
      <c r="G293" s="217" t="str">
        <f>'Prep Partner Performance'!C301</f>
        <v>Serodiscordant Couple</v>
      </c>
      <c r="H293" s="217" t="str">
        <f>'Prep Partner Performance'!D301</f>
        <v>P01-292</v>
      </c>
      <c r="I293" s="225">
        <f>'Prep Partner Performance'!E301</f>
        <v>0</v>
      </c>
      <c r="J293" s="225">
        <f>'Prep Partner Performance'!F301</f>
        <v>0</v>
      </c>
      <c r="K293" s="225">
        <f>'Prep Partner Performance'!G301</f>
        <v>0</v>
      </c>
      <c r="L293" s="225">
        <f>'Prep Partner Performance'!H301</f>
        <v>0</v>
      </c>
      <c r="M293" s="225">
        <f>'Prep Partner Performance'!I301</f>
        <v>0</v>
      </c>
      <c r="N293" s="225">
        <f>'Prep Partner Performance'!J301</f>
        <v>0</v>
      </c>
      <c r="O293" s="225">
        <f>'Prep Partner Performance'!K301</f>
        <v>0</v>
      </c>
      <c r="P293" s="225">
        <f>'Prep Partner Performance'!L301</f>
        <v>0</v>
      </c>
      <c r="Q293" s="225">
        <f>'Prep Partner Performance'!M301</f>
        <v>0</v>
      </c>
      <c r="R293" s="225">
        <f>'Prep Partner Performance'!N301</f>
        <v>0</v>
      </c>
      <c r="S293" s="225">
        <f>'Prep Partner Performance'!O301</f>
        <v>0</v>
      </c>
      <c r="T293" s="225">
        <f>'Prep Partner Performance'!P301</f>
        <v>0</v>
      </c>
      <c r="U293" s="225">
        <f>'Prep Partner Performance'!Q301</f>
        <v>0</v>
      </c>
      <c r="V293" s="225">
        <f>'Prep Partner Performance'!R301</f>
        <v>0</v>
      </c>
      <c r="W293" s="225">
        <f>'Prep Partner Performance'!S301</f>
        <v>0</v>
      </c>
      <c r="X293" s="225">
        <f>'Prep Partner Performance'!T301</f>
        <v>0</v>
      </c>
      <c r="Y293" s="225">
        <f>'Prep Partner Performance'!U301</f>
        <v>0</v>
      </c>
      <c r="Z293" s="225">
        <f>'Prep Partner Performance'!V301</f>
        <v>0</v>
      </c>
      <c r="AA293" s="225">
        <f>'Prep Partner Performance'!W301</f>
        <v>0</v>
      </c>
      <c r="AB293" s="225">
        <f>'Prep Partner Performance'!X301</f>
        <v>0</v>
      </c>
      <c r="AC293" s="225">
        <f>'Prep Partner Performance'!Y301</f>
        <v>0</v>
      </c>
      <c r="AD293" s="225">
        <f>'Prep Partner Performance'!Z301</f>
        <v>0</v>
      </c>
      <c r="AE293" s="225">
        <f>'Prep Partner Performance'!AA301</f>
        <v>0</v>
      </c>
      <c r="AF293" s="225">
        <f>'Prep Partner Performance'!AB301</f>
        <v>0</v>
      </c>
      <c r="AG293" s="225">
        <f>'Prep Partner Performance'!AC301</f>
        <v>0</v>
      </c>
      <c r="AH293" s="225">
        <f>'Prep Partner Performance'!AD301</f>
        <v>0</v>
      </c>
      <c r="AI293" s="225">
        <f>'Prep Partner Performance'!AE301</f>
        <v>0</v>
      </c>
      <c r="AJ293" s="225">
        <f>'Prep Partner Performance'!AF301</f>
        <v>0</v>
      </c>
      <c r="AK293" s="225">
        <f>'Prep Partner Performance'!AG301</f>
        <v>0</v>
      </c>
      <c r="AL293" s="225">
        <f>'Prep Partner Performance'!AH301</f>
        <v>0</v>
      </c>
      <c r="AM293" s="218">
        <f t="shared" si="10"/>
        <v>0</v>
      </c>
      <c r="AN293" s="217" t="str">
        <f>'Prep Partner Performance'!B$3</f>
        <v>PrEP Partner Performance Tool version 2.0.0</v>
      </c>
      <c r="AO293" s="239">
        <f>'Prep Partner Performance'!AJ301</f>
        <v>0</v>
      </c>
    </row>
    <row r="294" spans="1:41" x14ac:dyDescent="0.45">
      <c r="A294" s="218" t="str">
        <f t="shared" si="9"/>
        <v>202205</v>
      </c>
      <c r="B294" s="219">
        <f>'Prep Partner Performance'!AE$2</f>
        <v>2022</v>
      </c>
      <c r="C294" s="220" t="str">
        <f>'Prep Partner Performance'!Z$2</f>
        <v>05</v>
      </c>
      <c r="D294" s="218">
        <f>'Prep Partner Performance'!G$2</f>
        <v>14943</v>
      </c>
      <c r="E294" s="217" t="str">
        <f>'Prep Partner Performance'!C$2</f>
        <v>Kisima Health Centre</v>
      </c>
      <c r="F294" s="239" t="str">
        <f>'Prep Partner Performance'!B$294</f>
        <v>Transfer Outs</v>
      </c>
      <c r="G294" s="217" t="str">
        <f>'Prep Partner Performance'!C302</f>
        <v>Pregnant and Breast Feeding Women</v>
      </c>
      <c r="H294" s="217" t="str">
        <f>'Prep Partner Performance'!D302</f>
        <v>P01-293</v>
      </c>
      <c r="I294" s="225">
        <f>'Prep Partner Performance'!E302</f>
        <v>0</v>
      </c>
      <c r="J294" s="225">
        <f>'Prep Partner Performance'!F302</f>
        <v>0</v>
      </c>
      <c r="K294" s="225">
        <f>'Prep Partner Performance'!G302</f>
        <v>0</v>
      </c>
      <c r="L294" s="225">
        <f>'Prep Partner Performance'!H302</f>
        <v>0</v>
      </c>
      <c r="M294" s="225">
        <f>'Prep Partner Performance'!I302</f>
        <v>0</v>
      </c>
      <c r="N294" s="225">
        <f>'Prep Partner Performance'!J302</f>
        <v>0</v>
      </c>
      <c r="O294" s="225">
        <f>'Prep Partner Performance'!K302</f>
        <v>0</v>
      </c>
      <c r="P294" s="225">
        <f>'Prep Partner Performance'!L302</f>
        <v>0</v>
      </c>
      <c r="Q294" s="225">
        <f>'Prep Partner Performance'!M302</f>
        <v>0</v>
      </c>
      <c r="R294" s="225">
        <f>'Prep Partner Performance'!N302</f>
        <v>0</v>
      </c>
      <c r="S294" s="225">
        <f>'Prep Partner Performance'!O302</f>
        <v>0</v>
      </c>
      <c r="T294" s="225">
        <f>'Prep Partner Performance'!P302</f>
        <v>0</v>
      </c>
      <c r="U294" s="225">
        <f>'Prep Partner Performance'!Q302</f>
        <v>0</v>
      </c>
      <c r="V294" s="225">
        <f>'Prep Partner Performance'!R302</f>
        <v>0</v>
      </c>
      <c r="W294" s="225">
        <f>'Prep Partner Performance'!S302</f>
        <v>0</v>
      </c>
      <c r="X294" s="225">
        <f>'Prep Partner Performance'!T302</f>
        <v>0</v>
      </c>
      <c r="Y294" s="225">
        <f>'Prep Partner Performance'!U302</f>
        <v>0</v>
      </c>
      <c r="Z294" s="225">
        <f>'Prep Partner Performance'!V302</f>
        <v>0</v>
      </c>
      <c r="AA294" s="225">
        <f>'Prep Partner Performance'!W302</f>
        <v>0</v>
      </c>
      <c r="AB294" s="225">
        <f>'Prep Partner Performance'!X302</f>
        <v>0</v>
      </c>
      <c r="AC294" s="225">
        <f>'Prep Partner Performance'!Y302</f>
        <v>0</v>
      </c>
      <c r="AD294" s="225">
        <f>'Prep Partner Performance'!Z302</f>
        <v>0</v>
      </c>
      <c r="AE294" s="225">
        <f>'Prep Partner Performance'!AA302</f>
        <v>0</v>
      </c>
      <c r="AF294" s="225">
        <f>'Prep Partner Performance'!AB302</f>
        <v>0</v>
      </c>
      <c r="AG294" s="225">
        <f>'Prep Partner Performance'!AC302</f>
        <v>0</v>
      </c>
      <c r="AH294" s="225">
        <f>'Prep Partner Performance'!AD302</f>
        <v>0</v>
      </c>
      <c r="AI294" s="225">
        <f>'Prep Partner Performance'!AE302</f>
        <v>0</v>
      </c>
      <c r="AJ294" s="225">
        <f>'Prep Partner Performance'!AF302</f>
        <v>0</v>
      </c>
      <c r="AK294" s="225">
        <f>'Prep Partner Performance'!AG302</f>
        <v>0</v>
      </c>
      <c r="AL294" s="225">
        <f>'Prep Partner Performance'!AH302</f>
        <v>0</v>
      </c>
      <c r="AM294" s="218">
        <f t="shared" si="10"/>
        <v>0</v>
      </c>
      <c r="AN294" s="217" t="str">
        <f>'Prep Partner Performance'!B$3</f>
        <v>PrEP Partner Performance Tool version 2.0.0</v>
      </c>
      <c r="AO294" s="239">
        <f>'Prep Partner Performance'!AJ302</f>
        <v>0</v>
      </c>
    </row>
    <row r="295" spans="1:41" x14ac:dyDescent="0.45">
      <c r="A295" s="218" t="str">
        <f t="shared" si="9"/>
        <v>202205</v>
      </c>
      <c r="B295" s="219">
        <f>'Prep Partner Performance'!AE$2</f>
        <v>2022</v>
      </c>
      <c r="C295" s="220" t="str">
        <f>'Prep Partner Performance'!Z$2</f>
        <v>05</v>
      </c>
      <c r="D295" s="218">
        <f>'Prep Partner Performance'!G$2</f>
        <v>14943</v>
      </c>
      <c r="E295" s="217" t="str">
        <f>'Prep Partner Performance'!C$2</f>
        <v>Kisima Health Centre</v>
      </c>
      <c r="F295" s="239" t="str">
        <f>'Prep Partner Performance'!B303</f>
        <v>Missed Drugs Pick ups</v>
      </c>
      <c r="G295" s="217" t="str">
        <f>'Prep Partner Performance'!C303</f>
        <v>Transgender</v>
      </c>
      <c r="H295" s="217" t="str">
        <f>'Prep Partner Performance'!D303</f>
        <v>P01-294</v>
      </c>
      <c r="I295" s="225">
        <f>'Prep Partner Performance'!E303</f>
        <v>0</v>
      </c>
      <c r="J295" s="225">
        <f>'Prep Partner Performance'!F303</f>
        <v>0</v>
      </c>
      <c r="K295" s="225">
        <f>'Prep Partner Performance'!G303</f>
        <v>0</v>
      </c>
      <c r="L295" s="225">
        <f>'Prep Partner Performance'!H303</f>
        <v>0</v>
      </c>
      <c r="M295" s="225">
        <f>'Prep Partner Performance'!I303</f>
        <v>0</v>
      </c>
      <c r="N295" s="225">
        <f>'Prep Partner Performance'!J303</f>
        <v>0</v>
      </c>
      <c r="O295" s="225">
        <f>'Prep Partner Performance'!K303</f>
        <v>0</v>
      </c>
      <c r="P295" s="225">
        <f>'Prep Partner Performance'!L303</f>
        <v>0</v>
      </c>
      <c r="Q295" s="225">
        <f>'Prep Partner Performance'!M303</f>
        <v>0</v>
      </c>
      <c r="R295" s="225">
        <f>'Prep Partner Performance'!N303</f>
        <v>0</v>
      </c>
      <c r="S295" s="225">
        <f>'Prep Partner Performance'!O303</f>
        <v>0</v>
      </c>
      <c r="T295" s="225">
        <f>'Prep Partner Performance'!P303</f>
        <v>0</v>
      </c>
      <c r="U295" s="225">
        <f>'Prep Partner Performance'!Q303</f>
        <v>0</v>
      </c>
      <c r="V295" s="225">
        <f>'Prep Partner Performance'!R303</f>
        <v>0</v>
      </c>
      <c r="W295" s="225">
        <f>'Prep Partner Performance'!S303</f>
        <v>0</v>
      </c>
      <c r="X295" s="225">
        <f>'Prep Partner Performance'!T303</f>
        <v>0</v>
      </c>
      <c r="Y295" s="225">
        <f>'Prep Partner Performance'!U303</f>
        <v>0</v>
      </c>
      <c r="Z295" s="225">
        <f>'Prep Partner Performance'!V303</f>
        <v>0</v>
      </c>
      <c r="AA295" s="225">
        <f>'Prep Partner Performance'!W303</f>
        <v>0</v>
      </c>
      <c r="AB295" s="225">
        <f>'Prep Partner Performance'!X303</f>
        <v>0</v>
      </c>
      <c r="AC295" s="225">
        <f>'Prep Partner Performance'!Y303</f>
        <v>0</v>
      </c>
      <c r="AD295" s="225">
        <f>'Prep Partner Performance'!Z303</f>
        <v>0</v>
      </c>
      <c r="AE295" s="225">
        <f>'Prep Partner Performance'!AA303</f>
        <v>0</v>
      </c>
      <c r="AF295" s="225">
        <f>'Prep Partner Performance'!AB303</f>
        <v>0</v>
      </c>
      <c r="AG295" s="225">
        <f>'Prep Partner Performance'!AC303</f>
        <v>0</v>
      </c>
      <c r="AH295" s="225">
        <f>'Prep Partner Performance'!AD303</f>
        <v>0</v>
      </c>
      <c r="AI295" s="225">
        <f>'Prep Partner Performance'!AE303</f>
        <v>0</v>
      </c>
      <c r="AJ295" s="225">
        <f>'Prep Partner Performance'!AF303</f>
        <v>0</v>
      </c>
      <c r="AK295" s="225">
        <f>'Prep Partner Performance'!AG303</f>
        <v>0</v>
      </c>
      <c r="AL295" s="225">
        <f>'Prep Partner Performance'!AH303</f>
        <v>0</v>
      </c>
      <c r="AM295" s="218">
        <f t="shared" si="10"/>
        <v>0</v>
      </c>
      <c r="AN295" s="217" t="str">
        <f>'Prep Partner Performance'!B$3</f>
        <v>PrEP Partner Performance Tool version 2.0.0</v>
      </c>
      <c r="AO295" s="239">
        <f>'Prep Partner Performance'!AJ303</f>
        <v>0</v>
      </c>
    </row>
    <row r="296" spans="1:41" x14ac:dyDescent="0.45">
      <c r="A296" s="218" t="str">
        <f t="shared" si="9"/>
        <v>202205</v>
      </c>
      <c r="B296" s="219">
        <f>'Prep Partner Performance'!AE$2</f>
        <v>2022</v>
      </c>
      <c r="C296" s="220" t="str">
        <f>'Prep Partner Performance'!Z$2</f>
        <v>05</v>
      </c>
      <c r="D296" s="218">
        <f>'Prep Partner Performance'!G$2</f>
        <v>14943</v>
      </c>
      <c r="E296" s="217" t="str">
        <f>'Prep Partner Performance'!C$2</f>
        <v>Kisima Health Centre</v>
      </c>
      <c r="F296" s="239" t="str">
        <f>'Prep Partner Performance'!B$303</f>
        <v>Missed Drugs Pick ups</v>
      </c>
      <c r="G296" s="217" t="str">
        <f>'Prep Partner Performance'!C304</f>
        <v>Adolescent Girls and Young Women</v>
      </c>
      <c r="H296" s="217" t="str">
        <f>'Prep Partner Performance'!D304</f>
        <v>P01-295</v>
      </c>
      <c r="I296" s="225">
        <f>'Prep Partner Performance'!E304</f>
        <v>0</v>
      </c>
      <c r="J296" s="225">
        <f>'Prep Partner Performance'!F304</f>
        <v>0</v>
      </c>
      <c r="K296" s="225">
        <f>'Prep Partner Performance'!G304</f>
        <v>0</v>
      </c>
      <c r="L296" s="225">
        <f>'Prep Partner Performance'!H304</f>
        <v>0</v>
      </c>
      <c r="M296" s="225">
        <f>'Prep Partner Performance'!I304</f>
        <v>0</v>
      </c>
      <c r="N296" s="225">
        <f>'Prep Partner Performance'!J304</f>
        <v>0</v>
      </c>
      <c r="O296" s="225">
        <f>'Prep Partner Performance'!K304</f>
        <v>0</v>
      </c>
      <c r="P296" s="225">
        <f>'Prep Partner Performance'!L304</f>
        <v>0</v>
      </c>
      <c r="Q296" s="225">
        <f>'Prep Partner Performance'!M304</f>
        <v>0</v>
      </c>
      <c r="R296" s="225">
        <f>'Prep Partner Performance'!N304</f>
        <v>0</v>
      </c>
      <c r="S296" s="225">
        <f>'Prep Partner Performance'!O304</f>
        <v>0</v>
      </c>
      <c r="T296" s="225">
        <f>'Prep Partner Performance'!P304</f>
        <v>0</v>
      </c>
      <c r="U296" s="225">
        <f>'Prep Partner Performance'!Q304</f>
        <v>0</v>
      </c>
      <c r="V296" s="225">
        <f>'Prep Partner Performance'!R304</f>
        <v>0</v>
      </c>
      <c r="W296" s="225">
        <f>'Prep Partner Performance'!S304</f>
        <v>0</v>
      </c>
      <c r="X296" s="225">
        <f>'Prep Partner Performance'!T304</f>
        <v>0</v>
      </c>
      <c r="Y296" s="225">
        <f>'Prep Partner Performance'!U304</f>
        <v>0</v>
      </c>
      <c r="Z296" s="225">
        <f>'Prep Partner Performance'!V304</f>
        <v>0</v>
      </c>
      <c r="AA296" s="225">
        <f>'Prep Partner Performance'!W304</f>
        <v>0</v>
      </c>
      <c r="AB296" s="225">
        <f>'Prep Partner Performance'!X304</f>
        <v>0</v>
      </c>
      <c r="AC296" s="225">
        <f>'Prep Partner Performance'!Y304</f>
        <v>0</v>
      </c>
      <c r="AD296" s="225">
        <f>'Prep Partner Performance'!Z304</f>
        <v>0</v>
      </c>
      <c r="AE296" s="225">
        <f>'Prep Partner Performance'!AA304</f>
        <v>0</v>
      </c>
      <c r="AF296" s="225">
        <f>'Prep Partner Performance'!AB304</f>
        <v>0</v>
      </c>
      <c r="AG296" s="225">
        <f>'Prep Partner Performance'!AC304</f>
        <v>0</v>
      </c>
      <c r="AH296" s="225">
        <f>'Prep Partner Performance'!AD304</f>
        <v>0</v>
      </c>
      <c r="AI296" s="225">
        <f>'Prep Partner Performance'!AE304</f>
        <v>0</v>
      </c>
      <c r="AJ296" s="225">
        <f>'Prep Partner Performance'!AF304</f>
        <v>0</v>
      </c>
      <c r="AK296" s="225">
        <f>'Prep Partner Performance'!AG304</f>
        <v>0</v>
      </c>
      <c r="AL296" s="225">
        <f>'Prep Partner Performance'!AH304</f>
        <v>0</v>
      </c>
      <c r="AM296" s="218">
        <f t="shared" si="10"/>
        <v>0</v>
      </c>
      <c r="AN296" s="217" t="str">
        <f>'Prep Partner Performance'!B$3</f>
        <v>PrEP Partner Performance Tool version 2.0.0</v>
      </c>
      <c r="AO296" s="239">
        <f>'Prep Partner Performance'!AJ304</f>
        <v>0</v>
      </c>
    </row>
    <row r="297" spans="1:41" x14ac:dyDescent="0.45">
      <c r="A297" s="218" t="str">
        <f t="shared" si="9"/>
        <v>202205</v>
      </c>
      <c r="B297" s="219">
        <f>'Prep Partner Performance'!AE$2</f>
        <v>2022</v>
      </c>
      <c r="C297" s="220" t="str">
        <f>'Prep Partner Performance'!Z$2</f>
        <v>05</v>
      </c>
      <c r="D297" s="218">
        <f>'Prep Partner Performance'!G$2</f>
        <v>14943</v>
      </c>
      <c r="E297" s="217" t="str">
        <f>'Prep Partner Performance'!C$2</f>
        <v>Kisima Health Centre</v>
      </c>
      <c r="F297" s="239" t="str">
        <f>'Prep Partner Performance'!B$303</f>
        <v>Missed Drugs Pick ups</v>
      </c>
      <c r="G297" s="217" t="str">
        <f>'Prep Partner Performance'!C305</f>
        <v>Men who have Sex With Men</v>
      </c>
      <c r="H297" s="217" t="str">
        <f>'Prep Partner Performance'!D305</f>
        <v>P01-296</v>
      </c>
      <c r="I297" s="225">
        <f>'Prep Partner Performance'!E305</f>
        <v>0</v>
      </c>
      <c r="J297" s="225">
        <f>'Prep Partner Performance'!F305</f>
        <v>0</v>
      </c>
      <c r="K297" s="225">
        <f>'Prep Partner Performance'!G305</f>
        <v>0</v>
      </c>
      <c r="L297" s="225">
        <f>'Prep Partner Performance'!H305</f>
        <v>0</v>
      </c>
      <c r="M297" s="225">
        <f>'Prep Partner Performance'!I305</f>
        <v>0</v>
      </c>
      <c r="N297" s="225">
        <f>'Prep Partner Performance'!J305</f>
        <v>0</v>
      </c>
      <c r="O297" s="225">
        <f>'Prep Partner Performance'!K305</f>
        <v>0</v>
      </c>
      <c r="P297" s="225">
        <f>'Prep Partner Performance'!L305</f>
        <v>0</v>
      </c>
      <c r="Q297" s="225">
        <f>'Prep Partner Performance'!M305</f>
        <v>0</v>
      </c>
      <c r="R297" s="225">
        <f>'Prep Partner Performance'!N305</f>
        <v>0</v>
      </c>
      <c r="S297" s="225">
        <f>'Prep Partner Performance'!O305</f>
        <v>0</v>
      </c>
      <c r="T297" s="225">
        <f>'Prep Partner Performance'!P305</f>
        <v>0</v>
      </c>
      <c r="U297" s="225">
        <f>'Prep Partner Performance'!Q305</f>
        <v>0</v>
      </c>
      <c r="V297" s="225">
        <f>'Prep Partner Performance'!R305</f>
        <v>0</v>
      </c>
      <c r="W297" s="225">
        <f>'Prep Partner Performance'!S305</f>
        <v>0</v>
      </c>
      <c r="X297" s="225">
        <f>'Prep Partner Performance'!T305</f>
        <v>0</v>
      </c>
      <c r="Y297" s="225">
        <f>'Prep Partner Performance'!U305</f>
        <v>0</v>
      </c>
      <c r="Z297" s="225">
        <f>'Prep Partner Performance'!V305</f>
        <v>0</v>
      </c>
      <c r="AA297" s="225">
        <f>'Prep Partner Performance'!W305</f>
        <v>0</v>
      </c>
      <c r="AB297" s="225">
        <f>'Prep Partner Performance'!X305</f>
        <v>0</v>
      </c>
      <c r="AC297" s="225">
        <f>'Prep Partner Performance'!Y305</f>
        <v>0</v>
      </c>
      <c r="AD297" s="225">
        <f>'Prep Partner Performance'!Z305</f>
        <v>0</v>
      </c>
      <c r="AE297" s="225">
        <f>'Prep Partner Performance'!AA305</f>
        <v>0</v>
      </c>
      <c r="AF297" s="225">
        <f>'Prep Partner Performance'!AB305</f>
        <v>0</v>
      </c>
      <c r="AG297" s="225">
        <f>'Prep Partner Performance'!AC305</f>
        <v>0</v>
      </c>
      <c r="AH297" s="225">
        <f>'Prep Partner Performance'!AD305</f>
        <v>0</v>
      </c>
      <c r="AI297" s="225">
        <f>'Prep Partner Performance'!AE305</f>
        <v>0</v>
      </c>
      <c r="AJ297" s="225">
        <f>'Prep Partner Performance'!AF305</f>
        <v>0</v>
      </c>
      <c r="AK297" s="225">
        <f>'Prep Partner Performance'!AG305</f>
        <v>0</v>
      </c>
      <c r="AL297" s="225">
        <f>'Prep Partner Performance'!AH305</f>
        <v>0</v>
      </c>
      <c r="AM297" s="218">
        <f t="shared" si="10"/>
        <v>0</v>
      </c>
      <c r="AN297" s="217" t="str">
        <f>'Prep Partner Performance'!B$3</f>
        <v>PrEP Partner Performance Tool version 2.0.0</v>
      </c>
      <c r="AO297" s="239">
        <f>'Prep Partner Performance'!AJ305</f>
        <v>0</v>
      </c>
    </row>
    <row r="298" spans="1:41" x14ac:dyDescent="0.45">
      <c r="A298" s="218" t="str">
        <f t="shared" si="9"/>
        <v>202205</v>
      </c>
      <c r="B298" s="219">
        <f>'Prep Partner Performance'!AE$2</f>
        <v>2022</v>
      </c>
      <c r="C298" s="220" t="str">
        <f>'Prep Partner Performance'!Z$2</f>
        <v>05</v>
      </c>
      <c r="D298" s="218">
        <f>'Prep Partner Performance'!G$2</f>
        <v>14943</v>
      </c>
      <c r="E298" s="217" t="str">
        <f>'Prep Partner Performance'!C$2</f>
        <v>Kisima Health Centre</v>
      </c>
      <c r="F298" s="239" t="str">
        <f>'Prep Partner Performance'!B$303</f>
        <v>Missed Drugs Pick ups</v>
      </c>
      <c r="G298" s="217" t="str">
        <f>'Prep Partner Performance'!C306</f>
        <v>Men at high risk</v>
      </c>
      <c r="H298" s="217" t="str">
        <f>'Prep Partner Performance'!D306</f>
        <v>P01-297</v>
      </c>
      <c r="I298" s="225">
        <f>'Prep Partner Performance'!E306</f>
        <v>0</v>
      </c>
      <c r="J298" s="225">
        <f>'Prep Partner Performance'!F306</f>
        <v>0</v>
      </c>
      <c r="K298" s="225">
        <f>'Prep Partner Performance'!G306</f>
        <v>0</v>
      </c>
      <c r="L298" s="225">
        <f>'Prep Partner Performance'!H306</f>
        <v>0</v>
      </c>
      <c r="M298" s="225">
        <f>'Prep Partner Performance'!I306</f>
        <v>0</v>
      </c>
      <c r="N298" s="225">
        <f>'Prep Partner Performance'!J306</f>
        <v>0</v>
      </c>
      <c r="O298" s="225">
        <f>'Prep Partner Performance'!K306</f>
        <v>0</v>
      </c>
      <c r="P298" s="225">
        <f>'Prep Partner Performance'!L306</f>
        <v>0</v>
      </c>
      <c r="Q298" s="225">
        <f>'Prep Partner Performance'!M306</f>
        <v>0</v>
      </c>
      <c r="R298" s="225">
        <f>'Prep Partner Performance'!N306</f>
        <v>0</v>
      </c>
      <c r="S298" s="225">
        <f>'Prep Partner Performance'!O306</f>
        <v>0</v>
      </c>
      <c r="T298" s="225">
        <f>'Prep Partner Performance'!P306</f>
        <v>0</v>
      </c>
      <c r="U298" s="225">
        <f>'Prep Partner Performance'!Q306</f>
        <v>0</v>
      </c>
      <c r="V298" s="225">
        <f>'Prep Partner Performance'!R306</f>
        <v>0</v>
      </c>
      <c r="W298" s="225">
        <f>'Prep Partner Performance'!S306</f>
        <v>0</v>
      </c>
      <c r="X298" s="225">
        <f>'Prep Partner Performance'!T306</f>
        <v>0</v>
      </c>
      <c r="Y298" s="225">
        <f>'Prep Partner Performance'!U306</f>
        <v>0</v>
      </c>
      <c r="Z298" s="225">
        <f>'Prep Partner Performance'!V306</f>
        <v>0</v>
      </c>
      <c r="AA298" s="225">
        <f>'Prep Partner Performance'!W306</f>
        <v>0</v>
      </c>
      <c r="AB298" s="225">
        <f>'Prep Partner Performance'!X306</f>
        <v>0</v>
      </c>
      <c r="AC298" s="225">
        <f>'Prep Partner Performance'!Y306</f>
        <v>0</v>
      </c>
      <c r="AD298" s="225">
        <f>'Prep Partner Performance'!Z306</f>
        <v>0</v>
      </c>
      <c r="AE298" s="225">
        <f>'Prep Partner Performance'!AA306</f>
        <v>0</v>
      </c>
      <c r="AF298" s="225">
        <f>'Prep Partner Performance'!AB306</f>
        <v>0</v>
      </c>
      <c r="AG298" s="225">
        <f>'Prep Partner Performance'!AC306</f>
        <v>0</v>
      </c>
      <c r="AH298" s="225">
        <f>'Prep Partner Performance'!AD306</f>
        <v>0</v>
      </c>
      <c r="AI298" s="225">
        <f>'Prep Partner Performance'!AE306</f>
        <v>0</v>
      </c>
      <c r="AJ298" s="225">
        <f>'Prep Partner Performance'!AF306</f>
        <v>0</v>
      </c>
      <c r="AK298" s="225">
        <f>'Prep Partner Performance'!AG306</f>
        <v>0</v>
      </c>
      <c r="AL298" s="225">
        <f>'Prep Partner Performance'!AH306</f>
        <v>0</v>
      </c>
      <c r="AM298" s="218">
        <f t="shared" si="10"/>
        <v>0</v>
      </c>
      <c r="AN298" s="217" t="str">
        <f>'Prep Partner Performance'!B$3</f>
        <v>PrEP Partner Performance Tool version 2.0.0</v>
      </c>
      <c r="AO298" s="239">
        <f>'Prep Partner Performance'!AJ306</f>
        <v>0</v>
      </c>
    </row>
    <row r="299" spans="1:41" x14ac:dyDescent="0.45">
      <c r="A299" s="218" t="str">
        <f t="shared" si="9"/>
        <v>202205</v>
      </c>
      <c r="B299" s="219">
        <f>'Prep Partner Performance'!AE$2</f>
        <v>2022</v>
      </c>
      <c r="C299" s="220" t="str">
        <f>'Prep Partner Performance'!Z$2</f>
        <v>05</v>
      </c>
      <c r="D299" s="218">
        <f>'Prep Partner Performance'!G$2</f>
        <v>14943</v>
      </c>
      <c r="E299" s="217" t="str">
        <f>'Prep Partner Performance'!C$2</f>
        <v>Kisima Health Centre</v>
      </c>
      <c r="F299" s="239" t="str">
        <f>'Prep Partner Performance'!B$303</f>
        <v>Missed Drugs Pick ups</v>
      </c>
      <c r="G299" s="217" t="str">
        <f>'Prep Partner Performance'!C307</f>
        <v>Female Sex Workers</v>
      </c>
      <c r="H299" s="217" t="str">
        <f>'Prep Partner Performance'!D307</f>
        <v>P01-298</v>
      </c>
      <c r="I299" s="225">
        <f>'Prep Partner Performance'!E307</f>
        <v>0</v>
      </c>
      <c r="J299" s="225">
        <f>'Prep Partner Performance'!F307</f>
        <v>0</v>
      </c>
      <c r="K299" s="225">
        <f>'Prep Partner Performance'!G307</f>
        <v>0</v>
      </c>
      <c r="L299" s="225">
        <f>'Prep Partner Performance'!H307</f>
        <v>0</v>
      </c>
      <c r="M299" s="225">
        <f>'Prep Partner Performance'!I307</f>
        <v>0</v>
      </c>
      <c r="N299" s="225">
        <f>'Prep Partner Performance'!J307</f>
        <v>0</v>
      </c>
      <c r="O299" s="225">
        <f>'Prep Partner Performance'!K307</f>
        <v>0</v>
      </c>
      <c r="P299" s="225">
        <f>'Prep Partner Performance'!L307</f>
        <v>0</v>
      </c>
      <c r="Q299" s="225">
        <f>'Prep Partner Performance'!M307</f>
        <v>0</v>
      </c>
      <c r="R299" s="225">
        <f>'Prep Partner Performance'!N307</f>
        <v>0</v>
      </c>
      <c r="S299" s="225">
        <f>'Prep Partner Performance'!O307</f>
        <v>0</v>
      </c>
      <c r="T299" s="225">
        <f>'Prep Partner Performance'!P307</f>
        <v>0</v>
      </c>
      <c r="U299" s="225">
        <f>'Prep Partner Performance'!Q307</f>
        <v>0</v>
      </c>
      <c r="V299" s="225">
        <f>'Prep Partner Performance'!R307</f>
        <v>0</v>
      </c>
      <c r="W299" s="225">
        <f>'Prep Partner Performance'!S307</f>
        <v>0</v>
      </c>
      <c r="X299" s="225">
        <f>'Prep Partner Performance'!T307</f>
        <v>0</v>
      </c>
      <c r="Y299" s="225">
        <f>'Prep Partner Performance'!U307</f>
        <v>0</v>
      </c>
      <c r="Z299" s="225">
        <f>'Prep Partner Performance'!V307</f>
        <v>0</v>
      </c>
      <c r="AA299" s="225">
        <f>'Prep Partner Performance'!W307</f>
        <v>0</v>
      </c>
      <c r="AB299" s="225">
        <f>'Prep Partner Performance'!X307</f>
        <v>0</v>
      </c>
      <c r="AC299" s="225">
        <f>'Prep Partner Performance'!Y307</f>
        <v>0</v>
      </c>
      <c r="AD299" s="225">
        <f>'Prep Partner Performance'!Z307</f>
        <v>0</v>
      </c>
      <c r="AE299" s="225">
        <f>'Prep Partner Performance'!AA307</f>
        <v>0</v>
      </c>
      <c r="AF299" s="225">
        <f>'Prep Partner Performance'!AB307</f>
        <v>0</v>
      </c>
      <c r="AG299" s="225">
        <f>'Prep Partner Performance'!AC307</f>
        <v>0</v>
      </c>
      <c r="AH299" s="225">
        <f>'Prep Partner Performance'!AD307</f>
        <v>0</v>
      </c>
      <c r="AI299" s="225">
        <f>'Prep Partner Performance'!AE307</f>
        <v>0</v>
      </c>
      <c r="AJ299" s="225">
        <f>'Prep Partner Performance'!AF307</f>
        <v>0</v>
      </c>
      <c r="AK299" s="225">
        <f>'Prep Partner Performance'!AG307</f>
        <v>0</v>
      </c>
      <c r="AL299" s="225">
        <f>'Prep Partner Performance'!AH307</f>
        <v>0</v>
      </c>
      <c r="AM299" s="218">
        <f t="shared" si="10"/>
        <v>0</v>
      </c>
      <c r="AN299" s="217" t="str">
        <f>'Prep Partner Performance'!B$3</f>
        <v>PrEP Partner Performance Tool version 2.0.0</v>
      </c>
      <c r="AO299" s="239">
        <f>'Prep Partner Performance'!AJ307</f>
        <v>0</v>
      </c>
    </row>
    <row r="300" spans="1:41" x14ac:dyDescent="0.45">
      <c r="A300" s="218" t="str">
        <f t="shared" si="9"/>
        <v>202205</v>
      </c>
      <c r="B300" s="219">
        <f>'Prep Partner Performance'!AE$2</f>
        <v>2022</v>
      </c>
      <c r="C300" s="220" t="str">
        <f>'Prep Partner Performance'!Z$2</f>
        <v>05</v>
      </c>
      <c r="D300" s="218">
        <f>'Prep Partner Performance'!G$2</f>
        <v>14943</v>
      </c>
      <c r="E300" s="217" t="str">
        <f>'Prep Partner Performance'!C$2</f>
        <v>Kisima Health Centre</v>
      </c>
      <c r="F300" s="239" t="str">
        <f>'Prep Partner Performance'!B$303</f>
        <v>Missed Drugs Pick ups</v>
      </c>
      <c r="G300" s="217" t="str">
        <f>'Prep Partner Performance'!C308</f>
        <v>People who Inject Drugs</v>
      </c>
      <c r="H300" s="217" t="str">
        <f>'Prep Partner Performance'!D308</f>
        <v>P01-299</v>
      </c>
      <c r="I300" s="225">
        <f>'Prep Partner Performance'!E308</f>
        <v>0</v>
      </c>
      <c r="J300" s="225">
        <f>'Prep Partner Performance'!F308</f>
        <v>0</v>
      </c>
      <c r="K300" s="225">
        <f>'Prep Partner Performance'!G308</f>
        <v>0</v>
      </c>
      <c r="L300" s="225">
        <f>'Prep Partner Performance'!H308</f>
        <v>0</v>
      </c>
      <c r="M300" s="225">
        <f>'Prep Partner Performance'!I308</f>
        <v>0</v>
      </c>
      <c r="N300" s="225">
        <f>'Prep Partner Performance'!J308</f>
        <v>0</v>
      </c>
      <c r="O300" s="225">
        <f>'Prep Partner Performance'!K308</f>
        <v>0</v>
      </c>
      <c r="P300" s="225">
        <f>'Prep Partner Performance'!L308</f>
        <v>0</v>
      </c>
      <c r="Q300" s="225">
        <f>'Prep Partner Performance'!M308</f>
        <v>0</v>
      </c>
      <c r="R300" s="225">
        <f>'Prep Partner Performance'!N308</f>
        <v>0</v>
      </c>
      <c r="S300" s="225">
        <f>'Prep Partner Performance'!O308</f>
        <v>0</v>
      </c>
      <c r="T300" s="225">
        <f>'Prep Partner Performance'!P308</f>
        <v>0</v>
      </c>
      <c r="U300" s="225">
        <f>'Prep Partner Performance'!Q308</f>
        <v>0</v>
      </c>
      <c r="V300" s="225">
        <f>'Prep Partner Performance'!R308</f>
        <v>0</v>
      </c>
      <c r="W300" s="225">
        <f>'Prep Partner Performance'!S308</f>
        <v>0</v>
      </c>
      <c r="X300" s="225">
        <f>'Prep Partner Performance'!T308</f>
        <v>0</v>
      </c>
      <c r="Y300" s="225">
        <f>'Prep Partner Performance'!U308</f>
        <v>0</v>
      </c>
      <c r="Z300" s="225">
        <f>'Prep Partner Performance'!V308</f>
        <v>0</v>
      </c>
      <c r="AA300" s="225">
        <f>'Prep Partner Performance'!W308</f>
        <v>0</v>
      </c>
      <c r="AB300" s="225">
        <f>'Prep Partner Performance'!X308</f>
        <v>0</v>
      </c>
      <c r="AC300" s="225">
        <f>'Prep Partner Performance'!Y308</f>
        <v>0</v>
      </c>
      <c r="AD300" s="225">
        <f>'Prep Partner Performance'!Z308</f>
        <v>0</v>
      </c>
      <c r="AE300" s="225">
        <f>'Prep Partner Performance'!AA308</f>
        <v>0</v>
      </c>
      <c r="AF300" s="225">
        <f>'Prep Partner Performance'!AB308</f>
        <v>0</v>
      </c>
      <c r="AG300" s="225">
        <f>'Prep Partner Performance'!AC308</f>
        <v>0</v>
      </c>
      <c r="AH300" s="225">
        <f>'Prep Partner Performance'!AD308</f>
        <v>0</v>
      </c>
      <c r="AI300" s="225">
        <f>'Prep Partner Performance'!AE308</f>
        <v>0</v>
      </c>
      <c r="AJ300" s="225">
        <f>'Prep Partner Performance'!AF308</f>
        <v>0</v>
      </c>
      <c r="AK300" s="225">
        <f>'Prep Partner Performance'!AG308</f>
        <v>0</v>
      </c>
      <c r="AL300" s="225">
        <f>'Prep Partner Performance'!AH308</f>
        <v>0</v>
      </c>
      <c r="AM300" s="218">
        <f t="shared" si="10"/>
        <v>0</v>
      </c>
      <c r="AN300" s="217" t="str">
        <f>'Prep Partner Performance'!B$3</f>
        <v>PrEP Partner Performance Tool version 2.0.0</v>
      </c>
      <c r="AO300" s="239">
        <f>'Prep Partner Performance'!AJ308</f>
        <v>0</v>
      </c>
    </row>
    <row r="301" spans="1:41" x14ac:dyDescent="0.45">
      <c r="A301" s="218" t="str">
        <f t="shared" si="9"/>
        <v>202205</v>
      </c>
      <c r="B301" s="219">
        <f>'Prep Partner Performance'!AE$2</f>
        <v>2022</v>
      </c>
      <c r="C301" s="220" t="str">
        <f>'Prep Partner Performance'!Z$2</f>
        <v>05</v>
      </c>
      <c r="D301" s="218">
        <f>'Prep Partner Performance'!G$2</f>
        <v>14943</v>
      </c>
      <c r="E301" s="217" t="str">
        <f>'Prep Partner Performance'!C$2</f>
        <v>Kisima Health Centre</v>
      </c>
      <c r="F301" s="239" t="str">
        <f>'Prep Partner Performance'!B$303</f>
        <v>Missed Drugs Pick ups</v>
      </c>
      <c r="G301" s="217" t="str">
        <f>'Prep Partner Performance'!C309</f>
        <v>Other Women</v>
      </c>
      <c r="H301" s="217" t="str">
        <f>'Prep Partner Performance'!D309</f>
        <v>P01-300</v>
      </c>
      <c r="I301" s="225">
        <f>'Prep Partner Performance'!E309</f>
        <v>0</v>
      </c>
      <c r="J301" s="225">
        <f>'Prep Partner Performance'!F309</f>
        <v>0</v>
      </c>
      <c r="K301" s="225">
        <f>'Prep Partner Performance'!G309</f>
        <v>0</v>
      </c>
      <c r="L301" s="225">
        <f>'Prep Partner Performance'!H309</f>
        <v>0</v>
      </c>
      <c r="M301" s="225">
        <f>'Prep Partner Performance'!I309</f>
        <v>0</v>
      </c>
      <c r="N301" s="225">
        <f>'Prep Partner Performance'!J309</f>
        <v>0</v>
      </c>
      <c r="O301" s="225">
        <f>'Prep Partner Performance'!K309</f>
        <v>0</v>
      </c>
      <c r="P301" s="225">
        <f>'Prep Partner Performance'!L309</f>
        <v>0</v>
      </c>
      <c r="Q301" s="225">
        <f>'Prep Partner Performance'!M309</f>
        <v>0</v>
      </c>
      <c r="R301" s="225">
        <f>'Prep Partner Performance'!N309</f>
        <v>0</v>
      </c>
      <c r="S301" s="225">
        <f>'Prep Partner Performance'!O309</f>
        <v>0</v>
      </c>
      <c r="T301" s="225">
        <f>'Prep Partner Performance'!P309</f>
        <v>0</v>
      </c>
      <c r="U301" s="225">
        <f>'Prep Partner Performance'!Q309</f>
        <v>0</v>
      </c>
      <c r="V301" s="225">
        <f>'Prep Partner Performance'!R309</f>
        <v>0</v>
      </c>
      <c r="W301" s="225">
        <f>'Prep Partner Performance'!S309</f>
        <v>0</v>
      </c>
      <c r="X301" s="225">
        <f>'Prep Partner Performance'!T309</f>
        <v>0</v>
      </c>
      <c r="Y301" s="225">
        <f>'Prep Partner Performance'!U309</f>
        <v>0</v>
      </c>
      <c r="Z301" s="225">
        <f>'Prep Partner Performance'!V309</f>
        <v>0</v>
      </c>
      <c r="AA301" s="225">
        <f>'Prep Partner Performance'!W309</f>
        <v>0</v>
      </c>
      <c r="AB301" s="225">
        <f>'Prep Partner Performance'!X309</f>
        <v>0</v>
      </c>
      <c r="AC301" s="225">
        <f>'Prep Partner Performance'!Y309</f>
        <v>0</v>
      </c>
      <c r="AD301" s="225">
        <f>'Prep Partner Performance'!Z309</f>
        <v>0</v>
      </c>
      <c r="AE301" s="225">
        <f>'Prep Partner Performance'!AA309</f>
        <v>0</v>
      </c>
      <c r="AF301" s="225">
        <f>'Prep Partner Performance'!AB309</f>
        <v>0</v>
      </c>
      <c r="AG301" s="225">
        <f>'Prep Partner Performance'!AC309</f>
        <v>0</v>
      </c>
      <c r="AH301" s="225">
        <f>'Prep Partner Performance'!AD309</f>
        <v>0</v>
      </c>
      <c r="AI301" s="225">
        <f>'Prep Partner Performance'!AE309</f>
        <v>0</v>
      </c>
      <c r="AJ301" s="225">
        <f>'Prep Partner Performance'!AF309</f>
        <v>0</v>
      </c>
      <c r="AK301" s="225">
        <f>'Prep Partner Performance'!AG309</f>
        <v>0</v>
      </c>
      <c r="AL301" s="225">
        <f>'Prep Partner Performance'!AH309</f>
        <v>0</v>
      </c>
      <c r="AM301" s="218">
        <f t="shared" si="10"/>
        <v>0</v>
      </c>
      <c r="AN301" s="217" t="str">
        <f>'Prep Partner Performance'!B$3</f>
        <v>PrEP Partner Performance Tool version 2.0.0</v>
      </c>
      <c r="AO301" s="239">
        <f>'Prep Partner Performance'!AJ309</f>
        <v>0</v>
      </c>
    </row>
    <row r="302" spans="1:41" x14ac:dyDescent="0.45">
      <c r="A302" s="218" t="str">
        <f t="shared" si="9"/>
        <v>202205</v>
      </c>
      <c r="B302" s="219">
        <f>'Prep Partner Performance'!AE$2</f>
        <v>2022</v>
      </c>
      <c r="C302" s="220" t="str">
        <f>'Prep Partner Performance'!Z$2</f>
        <v>05</v>
      </c>
      <c r="D302" s="218">
        <f>'Prep Partner Performance'!G$2</f>
        <v>14943</v>
      </c>
      <c r="E302" s="217" t="str">
        <f>'Prep Partner Performance'!C$2</f>
        <v>Kisima Health Centre</v>
      </c>
      <c r="F302" s="239" t="str">
        <f>'Prep Partner Performance'!B$303</f>
        <v>Missed Drugs Pick ups</v>
      </c>
      <c r="G302" s="217" t="str">
        <f>'Prep Partner Performance'!C310</f>
        <v>Serodiscordant Couple</v>
      </c>
      <c r="H302" s="217" t="str">
        <f>'Prep Partner Performance'!D310</f>
        <v>P01-301</v>
      </c>
      <c r="I302" s="225">
        <f>'Prep Partner Performance'!E310</f>
        <v>0</v>
      </c>
      <c r="J302" s="225">
        <f>'Prep Partner Performance'!F310</f>
        <v>0</v>
      </c>
      <c r="K302" s="225">
        <f>'Prep Partner Performance'!G310</f>
        <v>0</v>
      </c>
      <c r="L302" s="225">
        <f>'Prep Partner Performance'!H310</f>
        <v>0</v>
      </c>
      <c r="M302" s="225">
        <f>'Prep Partner Performance'!I310</f>
        <v>0</v>
      </c>
      <c r="N302" s="225">
        <f>'Prep Partner Performance'!J310</f>
        <v>0</v>
      </c>
      <c r="O302" s="225">
        <f>'Prep Partner Performance'!K310</f>
        <v>0</v>
      </c>
      <c r="P302" s="225">
        <f>'Prep Partner Performance'!L310</f>
        <v>0</v>
      </c>
      <c r="Q302" s="225">
        <f>'Prep Partner Performance'!M310</f>
        <v>0</v>
      </c>
      <c r="R302" s="225">
        <f>'Prep Partner Performance'!N310</f>
        <v>0</v>
      </c>
      <c r="S302" s="225">
        <f>'Prep Partner Performance'!O310</f>
        <v>0</v>
      </c>
      <c r="T302" s="225">
        <f>'Prep Partner Performance'!P310</f>
        <v>0</v>
      </c>
      <c r="U302" s="225">
        <f>'Prep Partner Performance'!Q310</f>
        <v>0</v>
      </c>
      <c r="V302" s="225">
        <f>'Prep Partner Performance'!R310</f>
        <v>0</v>
      </c>
      <c r="W302" s="225">
        <f>'Prep Partner Performance'!S310</f>
        <v>0</v>
      </c>
      <c r="X302" s="225">
        <f>'Prep Partner Performance'!T310</f>
        <v>0</v>
      </c>
      <c r="Y302" s="225">
        <f>'Prep Partner Performance'!U310</f>
        <v>0</v>
      </c>
      <c r="Z302" s="225">
        <f>'Prep Partner Performance'!V310</f>
        <v>0</v>
      </c>
      <c r="AA302" s="225">
        <f>'Prep Partner Performance'!W310</f>
        <v>0</v>
      </c>
      <c r="AB302" s="225">
        <f>'Prep Partner Performance'!X310</f>
        <v>0</v>
      </c>
      <c r="AC302" s="225">
        <f>'Prep Partner Performance'!Y310</f>
        <v>0</v>
      </c>
      <c r="AD302" s="225">
        <f>'Prep Partner Performance'!Z310</f>
        <v>0</v>
      </c>
      <c r="AE302" s="225">
        <f>'Prep Partner Performance'!AA310</f>
        <v>0</v>
      </c>
      <c r="AF302" s="225">
        <f>'Prep Partner Performance'!AB310</f>
        <v>0</v>
      </c>
      <c r="AG302" s="225">
        <f>'Prep Partner Performance'!AC310</f>
        <v>0</v>
      </c>
      <c r="AH302" s="225">
        <f>'Prep Partner Performance'!AD310</f>
        <v>0</v>
      </c>
      <c r="AI302" s="225">
        <f>'Prep Partner Performance'!AE310</f>
        <v>0</v>
      </c>
      <c r="AJ302" s="225">
        <f>'Prep Partner Performance'!AF310</f>
        <v>0</v>
      </c>
      <c r="AK302" s="225">
        <f>'Prep Partner Performance'!AG310</f>
        <v>0</v>
      </c>
      <c r="AL302" s="225">
        <f>'Prep Partner Performance'!AH310</f>
        <v>0</v>
      </c>
      <c r="AM302" s="218">
        <f t="shared" si="10"/>
        <v>0</v>
      </c>
      <c r="AN302" s="217" t="str">
        <f>'Prep Partner Performance'!B$3</f>
        <v>PrEP Partner Performance Tool version 2.0.0</v>
      </c>
      <c r="AO302" s="239">
        <f>'Prep Partner Performance'!AJ310</f>
        <v>0</v>
      </c>
    </row>
    <row r="303" spans="1:41" x14ac:dyDescent="0.45">
      <c r="A303" s="218" t="str">
        <f t="shared" si="9"/>
        <v>202205</v>
      </c>
      <c r="B303" s="219">
        <f>'Prep Partner Performance'!AE$2</f>
        <v>2022</v>
      </c>
      <c r="C303" s="220" t="str">
        <f>'Prep Partner Performance'!Z$2</f>
        <v>05</v>
      </c>
      <c r="D303" s="218">
        <f>'Prep Partner Performance'!G$2</f>
        <v>14943</v>
      </c>
      <c r="E303" s="217" t="str">
        <f>'Prep Partner Performance'!C$2</f>
        <v>Kisima Health Centre</v>
      </c>
      <c r="F303" s="239" t="str">
        <f>'Prep Partner Performance'!B$303</f>
        <v>Missed Drugs Pick ups</v>
      </c>
      <c r="G303" s="217" t="str">
        <f>'Prep Partner Performance'!C311</f>
        <v>Pregnant and Breast Feeding Women</v>
      </c>
      <c r="H303" s="217" t="str">
        <f>'Prep Partner Performance'!D311</f>
        <v>P01-302</v>
      </c>
      <c r="I303" s="225">
        <f>'Prep Partner Performance'!E311</f>
        <v>0</v>
      </c>
      <c r="J303" s="225">
        <f>'Prep Partner Performance'!F311</f>
        <v>0</v>
      </c>
      <c r="K303" s="225">
        <f>'Prep Partner Performance'!G311</f>
        <v>0</v>
      </c>
      <c r="L303" s="225">
        <f>'Prep Partner Performance'!H311</f>
        <v>0</v>
      </c>
      <c r="M303" s="225">
        <f>'Prep Partner Performance'!I311</f>
        <v>0</v>
      </c>
      <c r="N303" s="225">
        <f>'Prep Partner Performance'!J311</f>
        <v>0</v>
      </c>
      <c r="O303" s="225">
        <f>'Prep Partner Performance'!K311</f>
        <v>0</v>
      </c>
      <c r="P303" s="225">
        <f>'Prep Partner Performance'!L311</f>
        <v>0</v>
      </c>
      <c r="Q303" s="225">
        <f>'Prep Partner Performance'!M311</f>
        <v>0</v>
      </c>
      <c r="R303" s="225">
        <f>'Prep Partner Performance'!N311</f>
        <v>0</v>
      </c>
      <c r="S303" s="225">
        <f>'Prep Partner Performance'!O311</f>
        <v>0</v>
      </c>
      <c r="T303" s="225">
        <f>'Prep Partner Performance'!P311</f>
        <v>0</v>
      </c>
      <c r="U303" s="225">
        <f>'Prep Partner Performance'!Q311</f>
        <v>0</v>
      </c>
      <c r="V303" s="225">
        <f>'Prep Partner Performance'!R311</f>
        <v>0</v>
      </c>
      <c r="W303" s="225">
        <f>'Prep Partner Performance'!S311</f>
        <v>0</v>
      </c>
      <c r="X303" s="225">
        <f>'Prep Partner Performance'!T311</f>
        <v>0</v>
      </c>
      <c r="Y303" s="225">
        <f>'Prep Partner Performance'!U311</f>
        <v>0</v>
      </c>
      <c r="Z303" s="225">
        <f>'Prep Partner Performance'!V311</f>
        <v>0</v>
      </c>
      <c r="AA303" s="225">
        <f>'Prep Partner Performance'!W311</f>
        <v>0</v>
      </c>
      <c r="AB303" s="225">
        <f>'Prep Partner Performance'!X311</f>
        <v>0</v>
      </c>
      <c r="AC303" s="225">
        <f>'Prep Partner Performance'!Y311</f>
        <v>0</v>
      </c>
      <c r="AD303" s="225">
        <f>'Prep Partner Performance'!Z311</f>
        <v>0</v>
      </c>
      <c r="AE303" s="225">
        <f>'Prep Partner Performance'!AA311</f>
        <v>0</v>
      </c>
      <c r="AF303" s="225">
        <f>'Prep Partner Performance'!AB311</f>
        <v>0</v>
      </c>
      <c r="AG303" s="225">
        <f>'Prep Partner Performance'!AC311</f>
        <v>0</v>
      </c>
      <c r="AH303" s="225">
        <f>'Prep Partner Performance'!AD311</f>
        <v>0</v>
      </c>
      <c r="AI303" s="225">
        <f>'Prep Partner Performance'!AE311</f>
        <v>0</v>
      </c>
      <c r="AJ303" s="225">
        <f>'Prep Partner Performance'!AF311</f>
        <v>0</v>
      </c>
      <c r="AK303" s="225">
        <f>'Prep Partner Performance'!AG311</f>
        <v>0</v>
      </c>
      <c r="AL303" s="225">
        <f>'Prep Partner Performance'!AH311</f>
        <v>0</v>
      </c>
      <c r="AM303" s="218">
        <f t="shared" si="10"/>
        <v>0</v>
      </c>
      <c r="AN303" s="217" t="str">
        <f>'Prep Partner Performance'!B$3</f>
        <v>PrEP Partner Performance Tool version 2.0.0</v>
      </c>
      <c r="AO303" s="239">
        <f>'Prep Partner Performance'!AJ311</f>
        <v>0</v>
      </c>
    </row>
    <row r="304" spans="1:41" x14ac:dyDescent="0.45">
      <c r="A304" s="218" t="str">
        <f t="shared" si="9"/>
        <v>202205</v>
      </c>
      <c r="B304" s="219">
        <f>'Prep Partner Performance'!AE$2</f>
        <v>2022</v>
      </c>
      <c r="C304" s="220" t="str">
        <f>'Prep Partner Performance'!Z$2</f>
        <v>05</v>
      </c>
      <c r="D304" s="218">
        <f>'Prep Partner Performance'!G$2</f>
        <v>14943</v>
      </c>
      <c r="E304" s="217" t="str">
        <f>'Prep Partner Performance'!C$2</f>
        <v>Kisima Health Centre</v>
      </c>
      <c r="F304" s="239" t="str">
        <f>'Prep Partner Performance'!B312</f>
        <v xml:space="preserve"> Any Other Reason</v>
      </c>
      <c r="G304" s="217" t="str">
        <f>'Prep Partner Performance'!C312</f>
        <v>Transgender</v>
      </c>
      <c r="H304" s="217" t="str">
        <f>'Prep Partner Performance'!D312</f>
        <v>P01-303</v>
      </c>
      <c r="I304" s="225">
        <f>'Prep Partner Performance'!E312</f>
        <v>0</v>
      </c>
      <c r="J304" s="225">
        <f>'Prep Partner Performance'!F312</f>
        <v>0</v>
      </c>
      <c r="K304" s="225">
        <f>'Prep Partner Performance'!G312</f>
        <v>0</v>
      </c>
      <c r="L304" s="225">
        <f>'Prep Partner Performance'!H312</f>
        <v>0</v>
      </c>
      <c r="M304" s="225">
        <f>'Prep Partner Performance'!I312</f>
        <v>0</v>
      </c>
      <c r="N304" s="225">
        <f>'Prep Partner Performance'!J312</f>
        <v>0</v>
      </c>
      <c r="O304" s="225">
        <f>'Prep Partner Performance'!K312</f>
        <v>0</v>
      </c>
      <c r="P304" s="225">
        <f>'Prep Partner Performance'!L312</f>
        <v>0</v>
      </c>
      <c r="Q304" s="225">
        <f>'Prep Partner Performance'!M312</f>
        <v>0</v>
      </c>
      <c r="R304" s="225">
        <f>'Prep Partner Performance'!N312</f>
        <v>0</v>
      </c>
      <c r="S304" s="225">
        <f>'Prep Partner Performance'!O312</f>
        <v>0</v>
      </c>
      <c r="T304" s="225">
        <f>'Prep Partner Performance'!P312</f>
        <v>0</v>
      </c>
      <c r="U304" s="225">
        <f>'Prep Partner Performance'!Q312</f>
        <v>0</v>
      </c>
      <c r="V304" s="225">
        <f>'Prep Partner Performance'!R312</f>
        <v>0</v>
      </c>
      <c r="W304" s="225">
        <f>'Prep Partner Performance'!S312</f>
        <v>0</v>
      </c>
      <c r="X304" s="225">
        <f>'Prep Partner Performance'!T312</f>
        <v>0</v>
      </c>
      <c r="Y304" s="225">
        <f>'Prep Partner Performance'!U312</f>
        <v>0</v>
      </c>
      <c r="Z304" s="225">
        <f>'Prep Partner Performance'!V312</f>
        <v>0</v>
      </c>
      <c r="AA304" s="225">
        <f>'Prep Partner Performance'!W312</f>
        <v>0</v>
      </c>
      <c r="AB304" s="225">
        <f>'Prep Partner Performance'!X312</f>
        <v>0</v>
      </c>
      <c r="AC304" s="225">
        <f>'Prep Partner Performance'!Y312</f>
        <v>0</v>
      </c>
      <c r="AD304" s="225">
        <f>'Prep Partner Performance'!Z312</f>
        <v>0</v>
      </c>
      <c r="AE304" s="225">
        <f>'Prep Partner Performance'!AA312</f>
        <v>0</v>
      </c>
      <c r="AF304" s="225">
        <f>'Prep Partner Performance'!AB312</f>
        <v>0</v>
      </c>
      <c r="AG304" s="225">
        <f>'Prep Partner Performance'!AC312</f>
        <v>0</v>
      </c>
      <c r="AH304" s="225">
        <f>'Prep Partner Performance'!AD312</f>
        <v>0</v>
      </c>
      <c r="AI304" s="225">
        <f>'Prep Partner Performance'!AE312</f>
        <v>0</v>
      </c>
      <c r="AJ304" s="225">
        <f>'Prep Partner Performance'!AF312</f>
        <v>0</v>
      </c>
      <c r="AK304" s="225">
        <f>'Prep Partner Performance'!AG312</f>
        <v>0</v>
      </c>
      <c r="AL304" s="225">
        <f>'Prep Partner Performance'!AH312</f>
        <v>0</v>
      </c>
      <c r="AM304" s="218">
        <f t="shared" si="10"/>
        <v>0</v>
      </c>
      <c r="AN304" s="217" t="str">
        <f>'Prep Partner Performance'!B$3</f>
        <v>PrEP Partner Performance Tool version 2.0.0</v>
      </c>
      <c r="AO304" s="239" t="str">
        <f>'Prep Partner Performance'!AJ312</f>
        <v/>
      </c>
    </row>
    <row r="305" spans="1:41" x14ac:dyDescent="0.45">
      <c r="A305" s="218" t="str">
        <f t="shared" si="9"/>
        <v>202205</v>
      </c>
      <c r="B305" s="219">
        <f>'Prep Partner Performance'!AE$2</f>
        <v>2022</v>
      </c>
      <c r="C305" s="220" t="str">
        <f>'Prep Partner Performance'!Z$2</f>
        <v>05</v>
      </c>
      <c r="D305" s="218">
        <f>'Prep Partner Performance'!G$2</f>
        <v>14943</v>
      </c>
      <c r="E305" s="217" t="str">
        <f>'Prep Partner Performance'!C$2</f>
        <v>Kisima Health Centre</v>
      </c>
      <c r="F305" s="239" t="str">
        <f>'Prep Partner Performance'!B$312</f>
        <v xml:space="preserve"> Any Other Reason</v>
      </c>
      <c r="G305" s="217" t="str">
        <f>'Prep Partner Performance'!C313</f>
        <v>Adolescent Girls and Young Women</v>
      </c>
      <c r="H305" s="217" t="str">
        <f>'Prep Partner Performance'!D313</f>
        <v>P01-304</v>
      </c>
      <c r="I305" s="225">
        <f>'Prep Partner Performance'!E313</f>
        <v>0</v>
      </c>
      <c r="J305" s="225">
        <f>'Prep Partner Performance'!F313</f>
        <v>0</v>
      </c>
      <c r="K305" s="225">
        <f>'Prep Partner Performance'!G313</f>
        <v>0</v>
      </c>
      <c r="L305" s="225">
        <f>'Prep Partner Performance'!H313</f>
        <v>0</v>
      </c>
      <c r="M305" s="225">
        <f>'Prep Partner Performance'!I313</f>
        <v>0</v>
      </c>
      <c r="N305" s="225">
        <f>'Prep Partner Performance'!J313</f>
        <v>0</v>
      </c>
      <c r="O305" s="225">
        <f>'Prep Partner Performance'!K313</f>
        <v>0</v>
      </c>
      <c r="P305" s="225">
        <f>'Prep Partner Performance'!L313</f>
        <v>0</v>
      </c>
      <c r="Q305" s="225">
        <f>'Prep Partner Performance'!M313</f>
        <v>0</v>
      </c>
      <c r="R305" s="225">
        <f>'Prep Partner Performance'!N313</f>
        <v>0</v>
      </c>
      <c r="S305" s="225">
        <f>'Prep Partner Performance'!O313</f>
        <v>0</v>
      </c>
      <c r="T305" s="225">
        <f>'Prep Partner Performance'!P313</f>
        <v>0</v>
      </c>
      <c r="U305" s="225">
        <f>'Prep Partner Performance'!Q313</f>
        <v>0</v>
      </c>
      <c r="V305" s="225">
        <f>'Prep Partner Performance'!R313</f>
        <v>0</v>
      </c>
      <c r="W305" s="225">
        <f>'Prep Partner Performance'!S313</f>
        <v>0</v>
      </c>
      <c r="X305" s="225">
        <f>'Prep Partner Performance'!T313</f>
        <v>0</v>
      </c>
      <c r="Y305" s="225">
        <f>'Prep Partner Performance'!U313</f>
        <v>0</v>
      </c>
      <c r="Z305" s="225">
        <f>'Prep Partner Performance'!V313</f>
        <v>0</v>
      </c>
      <c r="AA305" s="225">
        <f>'Prep Partner Performance'!W313</f>
        <v>0</v>
      </c>
      <c r="AB305" s="225">
        <f>'Prep Partner Performance'!X313</f>
        <v>0</v>
      </c>
      <c r="AC305" s="225">
        <f>'Prep Partner Performance'!Y313</f>
        <v>0</v>
      </c>
      <c r="AD305" s="225">
        <f>'Prep Partner Performance'!Z313</f>
        <v>0</v>
      </c>
      <c r="AE305" s="225">
        <f>'Prep Partner Performance'!AA313</f>
        <v>0</v>
      </c>
      <c r="AF305" s="225">
        <f>'Prep Partner Performance'!AB313</f>
        <v>0</v>
      </c>
      <c r="AG305" s="225">
        <f>'Prep Partner Performance'!AC313</f>
        <v>0</v>
      </c>
      <c r="AH305" s="225">
        <f>'Prep Partner Performance'!AD313</f>
        <v>0</v>
      </c>
      <c r="AI305" s="225">
        <f>'Prep Partner Performance'!AE313</f>
        <v>0</v>
      </c>
      <c r="AJ305" s="225">
        <f>'Prep Partner Performance'!AF313</f>
        <v>0</v>
      </c>
      <c r="AK305" s="225">
        <f>'Prep Partner Performance'!AG313</f>
        <v>0</v>
      </c>
      <c r="AL305" s="225">
        <f>'Prep Partner Performance'!AH313</f>
        <v>0</v>
      </c>
      <c r="AM305" s="218">
        <f t="shared" si="10"/>
        <v>0</v>
      </c>
      <c r="AN305" s="217" t="str">
        <f>'Prep Partner Performance'!B$3</f>
        <v>PrEP Partner Performance Tool version 2.0.0</v>
      </c>
      <c r="AO305" s="239" t="str">
        <f>'Prep Partner Performance'!AJ313</f>
        <v/>
      </c>
    </row>
    <row r="306" spans="1:41" x14ac:dyDescent="0.45">
      <c r="A306" s="218" t="str">
        <f t="shared" si="9"/>
        <v>202205</v>
      </c>
      <c r="B306" s="219">
        <f>'Prep Partner Performance'!AE$2</f>
        <v>2022</v>
      </c>
      <c r="C306" s="220" t="str">
        <f>'Prep Partner Performance'!Z$2</f>
        <v>05</v>
      </c>
      <c r="D306" s="218">
        <f>'Prep Partner Performance'!G$2</f>
        <v>14943</v>
      </c>
      <c r="E306" s="217" t="str">
        <f>'Prep Partner Performance'!C$2</f>
        <v>Kisima Health Centre</v>
      </c>
      <c r="F306" s="239" t="str">
        <f>'Prep Partner Performance'!B$312</f>
        <v xml:space="preserve"> Any Other Reason</v>
      </c>
      <c r="G306" s="217" t="str">
        <f>'Prep Partner Performance'!C314</f>
        <v>Men who have Sex With Men</v>
      </c>
      <c r="H306" s="217" t="str">
        <f>'Prep Partner Performance'!D314</f>
        <v>P01-305</v>
      </c>
      <c r="I306" s="225">
        <f>'Prep Partner Performance'!E314</f>
        <v>0</v>
      </c>
      <c r="J306" s="225">
        <f>'Prep Partner Performance'!F314</f>
        <v>0</v>
      </c>
      <c r="K306" s="225">
        <f>'Prep Partner Performance'!G314</f>
        <v>0</v>
      </c>
      <c r="L306" s="225">
        <f>'Prep Partner Performance'!H314</f>
        <v>0</v>
      </c>
      <c r="M306" s="225">
        <f>'Prep Partner Performance'!I314</f>
        <v>0</v>
      </c>
      <c r="N306" s="225">
        <f>'Prep Partner Performance'!J314</f>
        <v>0</v>
      </c>
      <c r="O306" s="225">
        <f>'Prep Partner Performance'!K314</f>
        <v>0</v>
      </c>
      <c r="P306" s="225">
        <f>'Prep Partner Performance'!L314</f>
        <v>0</v>
      </c>
      <c r="Q306" s="225">
        <f>'Prep Partner Performance'!M314</f>
        <v>0</v>
      </c>
      <c r="R306" s="225">
        <f>'Prep Partner Performance'!N314</f>
        <v>0</v>
      </c>
      <c r="S306" s="225">
        <f>'Prep Partner Performance'!O314</f>
        <v>0</v>
      </c>
      <c r="T306" s="225">
        <f>'Prep Partner Performance'!P314</f>
        <v>0</v>
      </c>
      <c r="U306" s="225">
        <f>'Prep Partner Performance'!Q314</f>
        <v>0</v>
      </c>
      <c r="V306" s="225">
        <f>'Prep Partner Performance'!R314</f>
        <v>0</v>
      </c>
      <c r="W306" s="225">
        <f>'Prep Partner Performance'!S314</f>
        <v>0</v>
      </c>
      <c r="X306" s="225">
        <f>'Prep Partner Performance'!T314</f>
        <v>0</v>
      </c>
      <c r="Y306" s="225">
        <f>'Prep Partner Performance'!U314</f>
        <v>0</v>
      </c>
      <c r="Z306" s="225">
        <f>'Prep Partner Performance'!V314</f>
        <v>0</v>
      </c>
      <c r="AA306" s="225">
        <f>'Prep Partner Performance'!W314</f>
        <v>0</v>
      </c>
      <c r="AB306" s="225">
        <f>'Prep Partner Performance'!X314</f>
        <v>0</v>
      </c>
      <c r="AC306" s="225">
        <f>'Prep Partner Performance'!Y314</f>
        <v>0</v>
      </c>
      <c r="AD306" s="225">
        <f>'Prep Partner Performance'!Z314</f>
        <v>0</v>
      </c>
      <c r="AE306" s="225">
        <f>'Prep Partner Performance'!AA314</f>
        <v>0</v>
      </c>
      <c r="AF306" s="225">
        <f>'Prep Partner Performance'!AB314</f>
        <v>0</v>
      </c>
      <c r="AG306" s="225">
        <f>'Prep Partner Performance'!AC314</f>
        <v>0</v>
      </c>
      <c r="AH306" s="225">
        <f>'Prep Partner Performance'!AD314</f>
        <v>0</v>
      </c>
      <c r="AI306" s="225">
        <f>'Prep Partner Performance'!AE314</f>
        <v>0</v>
      </c>
      <c r="AJ306" s="225">
        <f>'Prep Partner Performance'!AF314</f>
        <v>0</v>
      </c>
      <c r="AK306" s="225">
        <f>'Prep Partner Performance'!AG314</f>
        <v>0</v>
      </c>
      <c r="AL306" s="225">
        <f>'Prep Partner Performance'!AH314</f>
        <v>0</v>
      </c>
      <c r="AM306" s="218">
        <f t="shared" si="10"/>
        <v>0</v>
      </c>
      <c r="AN306" s="217" t="str">
        <f>'Prep Partner Performance'!B$3</f>
        <v>PrEP Partner Performance Tool version 2.0.0</v>
      </c>
      <c r="AO306" s="239" t="str">
        <f>'Prep Partner Performance'!AJ314</f>
        <v/>
      </c>
    </row>
    <row r="307" spans="1:41" x14ac:dyDescent="0.45">
      <c r="A307" s="218" t="str">
        <f t="shared" si="9"/>
        <v>202205</v>
      </c>
      <c r="B307" s="219">
        <f>'Prep Partner Performance'!AE$2</f>
        <v>2022</v>
      </c>
      <c r="C307" s="220" t="str">
        <f>'Prep Partner Performance'!Z$2</f>
        <v>05</v>
      </c>
      <c r="D307" s="218">
        <f>'Prep Partner Performance'!G$2</f>
        <v>14943</v>
      </c>
      <c r="E307" s="217" t="str">
        <f>'Prep Partner Performance'!C$2</f>
        <v>Kisima Health Centre</v>
      </c>
      <c r="F307" s="239" t="str">
        <f>'Prep Partner Performance'!B$312</f>
        <v xml:space="preserve"> Any Other Reason</v>
      </c>
      <c r="G307" s="217" t="str">
        <f>'Prep Partner Performance'!C315</f>
        <v>Men at high risk</v>
      </c>
      <c r="H307" s="217" t="str">
        <f>'Prep Partner Performance'!D315</f>
        <v>P01-306</v>
      </c>
      <c r="I307" s="225">
        <f>'Prep Partner Performance'!E315</f>
        <v>0</v>
      </c>
      <c r="J307" s="225">
        <f>'Prep Partner Performance'!F315</f>
        <v>0</v>
      </c>
      <c r="K307" s="225">
        <f>'Prep Partner Performance'!G315</f>
        <v>0</v>
      </c>
      <c r="L307" s="225">
        <f>'Prep Partner Performance'!H315</f>
        <v>0</v>
      </c>
      <c r="M307" s="225">
        <f>'Prep Partner Performance'!I315</f>
        <v>0</v>
      </c>
      <c r="N307" s="225">
        <f>'Prep Partner Performance'!J315</f>
        <v>0</v>
      </c>
      <c r="O307" s="225">
        <f>'Prep Partner Performance'!K315</f>
        <v>0</v>
      </c>
      <c r="P307" s="225">
        <f>'Prep Partner Performance'!L315</f>
        <v>0</v>
      </c>
      <c r="Q307" s="225">
        <f>'Prep Partner Performance'!M315</f>
        <v>0</v>
      </c>
      <c r="R307" s="225">
        <f>'Prep Partner Performance'!N315</f>
        <v>0</v>
      </c>
      <c r="S307" s="225">
        <f>'Prep Partner Performance'!O315</f>
        <v>0</v>
      </c>
      <c r="T307" s="225">
        <f>'Prep Partner Performance'!P315</f>
        <v>0</v>
      </c>
      <c r="U307" s="225">
        <f>'Prep Partner Performance'!Q315</f>
        <v>0</v>
      </c>
      <c r="V307" s="225">
        <f>'Prep Partner Performance'!R315</f>
        <v>0</v>
      </c>
      <c r="W307" s="225">
        <f>'Prep Partner Performance'!S315</f>
        <v>0</v>
      </c>
      <c r="X307" s="225">
        <f>'Prep Partner Performance'!T315</f>
        <v>0</v>
      </c>
      <c r="Y307" s="225">
        <f>'Prep Partner Performance'!U315</f>
        <v>0</v>
      </c>
      <c r="Z307" s="225">
        <f>'Prep Partner Performance'!V315</f>
        <v>0</v>
      </c>
      <c r="AA307" s="225">
        <f>'Prep Partner Performance'!W315</f>
        <v>0</v>
      </c>
      <c r="AB307" s="225">
        <f>'Prep Partner Performance'!X315</f>
        <v>0</v>
      </c>
      <c r="AC307" s="225">
        <f>'Prep Partner Performance'!Y315</f>
        <v>0</v>
      </c>
      <c r="AD307" s="225">
        <f>'Prep Partner Performance'!Z315</f>
        <v>0</v>
      </c>
      <c r="AE307" s="225">
        <f>'Prep Partner Performance'!AA315</f>
        <v>0</v>
      </c>
      <c r="AF307" s="225">
        <f>'Prep Partner Performance'!AB315</f>
        <v>0</v>
      </c>
      <c r="AG307" s="225">
        <f>'Prep Partner Performance'!AC315</f>
        <v>0</v>
      </c>
      <c r="AH307" s="225">
        <f>'Prep Partner Performance'!AD315</f>
        <v>0</v>
      </c>
      <c r="AI307" s="225">
        <f>'Prep Partner Performance'!AE315</f>
        <v>0</v>
      </c>
      <c r="AJ307" s="225">
        <f>'Prep Partner Performance'!AF315</f>
        <v>0</v>
      </c>
      <c r="AK307" s="225">
        <f>'Prep Partner Performance'!AG315</f>
        <v>0</v>
      </c>
      <c r="AL307" s="225">
        <f>'Prep Partner Performance'!AH315</f>
        <v>0</v>
      </c>
      <c r="AM307" s="218">
        <f t="shared" si="10"/>
        <v>0</v>
      </c>
      <c r="AN307" s="217" t="str">
        <f>'Prep Partner Performance'!B$3</f>
        <v>PrEP Partner Performance Tool version 2.0.0</v>
      </c>
      <c r="AO307" s="239" t="str">
        <f>'Prep Partner Performance'!AJ315</f>
        <v/>
      </c>
    </row>
    <row r="308" spans="1:41" x14ac:dyDescent="0.45">
      <c r="A308" s="218" t="str">
        <f t="shared" si="9"/>
        <v>202205</v>
      </c>
      <c r="B308" s="219">
        <f>'Prep Partner Performance'!AE$2</f>
        <v>2022</v>
      </c>
      <c r="C308" s="220" t="str">
        <f>'Prep Partner Performance'!Z$2</f>
        <v>05</v>
      </c>
      <c r="D308" s="218">
        <f>'Prep Partner Performance'!G$2</f>
        <v>14943</v>
      </c>
      <c r="E308" s="217" t="str">
        <f>'Prep Partner Performance'!C$2</f>
        <v>Kisima Health Centre</v>
      </c>
      <c r="F308" s="239" t="str">
        <f>'Prep Partner Performance'!B$312</f>
        <v xml:space="preserve"> Any Other Reason</v>
      </c>
      <c r="G308" s="217" t="str">
        <f>'Prep Partner Performance'!C316</f>
        <v>Female Sex Workers</v>
      </c>
      <c r="H308" s="217" t="str">
        <f>'Prep Partner Performance'!D316</f>
        <v>P01-307</v>
      </c>
      <c r="I308" s="225">
        <f>'Prep Partner Performance'!E316</f>
        <v>0</v>
      </c>
      <c r="J308" s="225">
        <f>'Prep Partner Performance'!F316</f>
        <v>0</v>
      </c>
      <c r="K308" s="225">
        <f>'Prep Partner Performance'!G316</f>
        <v>0</v>
      </c>
      <c r="L308" s="225">
        <f>'Prep Partner Performance'!H316</f>
        <v>0</v>
      </c>
      <c r="M308" s="225">
        <f>'Prep Partner Performance'!I316</f>
        <v>0</v>
      </c>
      <c r="N308" s="225">
        <f>'Prep Partner Performance'!J316</f>
        <v>0</v>
      </c>
      <c r="O308" s="225">
        <f>'Prep Partner Performance'!K316</f>
        <v>0</v>
      </c>
      <c r="P308" s="225">
        <f>'Prep Partner Performance'!L316</f>
        <v>0</v>
      </c>
      <c r="Q308" s="225">
        <f>'Prep Partner Performance'!M316</f>
        <v>0</v>
      </c>
      <c r="R308" s="225">
        <f>'Prep Partner Performance'!N316</f>
        <v>0</v>
      </c>
      <c r="S308" s="225">
        <f>'Prep Partner Performance'!O316</f>
        <v>0</v>
      </c>
      <c r="T308" s="225">
        <f>'Prep Partner Performance'!P316</f>
        <v>0</v>
      </c>
      <c r="U308" s="225">
        <f>'Prep Partner Performance'!Q316</f>
        <v>0</v>
      </c>
      <c r="V308" s="225">
        <f>'Prep Partner Performance'!R316</f>
        <v>0</v>
      </c>
      <c r="W308" s="225">
        <f>'Prep Partner Performance'!S316</f>
        <v>0</v>
      </c>
      <c r="X308" s="225">
        <f>'Prep Partner Performance'!T316</f>
        <v>0</v>
      </c>
      <c r="Y308" s="225">
        <f>'Prep Partner Performance'!U316</f>
        <v>0</v>
      </c>
      <c r="Z308" s="225">
        <f>'Prep Partner Performance'!V316</f>
        <v>0</v>
      </c>
      <c r="AA308" s="225">
        <f>'Prep Partner Performance'!W316</f>
        <v>0</v>
      </c>
      <c r="AB308" s="225">
        <f>'Prep Partner Performance'!X316</f>
        <v>0</v>
      </c>
      <c r="AC308" s="225">
        <f>'Prep Partner Performance'!Y316</f>
        <v>0</v>
      </c>
      <c r="AD308" s="225">
        <f>'Prep Partner Performance'!Z316</f>
        <v>0</v>
      </c>
      <c r="AE308" s="225">
        <f>'Prep Partner Performance'!AA316</f>
        <v>0</v>
      </c>
      <c r="AF308" s="225">
        <f>'Prep Partner Performance'!AB316</f>
        <v>0</v>
      </c>
      <c r="AG308" s="225">
        <f>'Prep Partner Performance'!AC316</f>
        <v>0</v>
      </c>
      <c r="AH308" s="225">
        <f>'Prep Partner Performance'!AD316</f>
        <v>0</v>
      </c>
      <c r="AI308" s="225">
        <f>'Prep Partner Performance'!AE316</f>
        <v>0</v>
      </c>
      <c r="AJ308" s="225">
        <f>'Prep Partner Performance'!AF316</f>
        <v>0</v>
      </c>
      <c r="AK308" s="225">
        <f>'Prep Partner Performance'!AG316</f>
        <v>0</v>
      </c>
      <c r="AL308" s="225">
        <f>'Prep Partner Performance'!AH316</f>
        <v>0</v>
      </c>
      <c r="AM308" s="218">
        <f t="shared" si="10"/>
        <v>0</v>
      </c>
      <c r="AN308" s="217" t="str">
        <f>'Prep Partner Performance'!B$3</f>
        <v>PrEP Partner Performance Tool version 2.0.0</v>
      </c>
      <c r="AO308" s="239" t="str">
        <f>'Prep Partner Performance'!AJ316</f>
        <v/>
      </c>
    </row>
    <row r="309" spans="1:41" x14ac:dyDescent="0.45">
      <c r="A309" s="218" t="str">
        <f t="shared" si="9"/>
        <v>202205</v>
      </c>
      <c r="B309" s="219">
        <f>'Prep Partner Performance'!AE$2</f>
        <v>2022</v>
      </c>
      <c r="C309" s="220" t="str">
        <f>'Prep Partner Performance'!Z$2</f>
        <v>05</v>
      </c>
      <c r="D309" s="218">
        <f>'Prep Partner Performance'!G$2</f>
        <v>14943</v>
      </c>
      <c r="E309" s="217" t="str">
        <f>'Prep Partner Performance'!C$2</f>
        <v>Kisima Health Centre</v>
      </c>
      <c r="F309" s="239" t="str">
        <f>'Prep Partner Performance'!B$312</f>
        <v xml:space="preserve"> Any Other Reason</v>
      </c>
      <c r="G309" s="217" t="str">
        <f>'Prep Partner Performance'!C317</f>
        <v>People who Inject Drugs</v>
      </c>
      <c r="H309" s="217" t="str">
        <f>'Prep Partner Performance'!D317</f>
        <v>P01-308</v>
      </c>
      <c r="I309" s="225">
        <f>'Prep Partner Performance'!E317</f>
        <v>0</v>
      </c>
      <c r="J309" s="225">
        <f>'Prep Partner Performance'!F317</f>
        <v>0</v>
      </c>
      <c r="K309" s="225">
        <f>'Prep Partner Performance'!G317</f>
        <v>0</v>
      </c>
      <c r="L309" s="225">
        <f>'Prep Partner Performance'!H317</f>
        <v>0</v>
      </c>
      <c r="M309" s="225">
        <f>'Prep Partner Performance'!I317</f>
        <v>0</v>
      </c>
      <c r="N309" s="225">
        <f>'Prep Partner Performance'!J317</f>
        <v>0</v>
      </c>
      <c r="O309" s="225">
        <f>'Prep Partner Performance'!K317</f>
        <v>0</v>
      </c>
      <c r="P309" s="225">
        <f>'Prep Partner Performance'!L317</f>
        <v>0</v>
      </c>
      <c r="Q309" s="225">
        <f>'Prep Partner Performance'!M317</f>
        <v>0</v>
      </c>
      <c r="R309" s="225">
        <f>'Prep Partner Performance'!N317</f>
        <v>0</v>
      </c>
      <c r="S309" s="225">
        <f>'Prep Partner Performance'!O317</f>
        <v>0</v>
      </c>
      <c r="T309" s="225">
        <f>'Prep Partner Performance'!P317</f>
        <v>0</v>
      </c>
      <c r="U309" s="225">
        <f>'Prep Partner Performance'!Q317</f>
        <v>0</v>
      </c>
      <c r="V309" s="225">
        <f>'Prep Partner Performance'!R317</f>
        <v>0</v>
      </c>
      <c r="W309" s="225">
        <f>'Prep Partner Performance'!S317</f>
        <v>0</v>
      </c>
      <c r="X309" s="225">
        <f>'Prep Partner Performance'!T317</f>
        <v>0</v>
      </c>
      <c r="Y309" s="225">
        <f>'Prep Partner Performance'!U317</f>
        <v>0</v>
      </c>
      <c r="Z309" s="225">
        <f>'Prep Partner Performance'!V317</f>
        <v>0</v>
      </c>
      <c r="AA309" s="225">
        <f>'Prep Partner Performance'!W317</f>
        <v>0</v>
      </c>
      <c r="AB309" s="225">
        <f>'Prep Partner Performance'!X317</f>
        <v>0</v>
      </c>
      <c r="AC309" s="225">
        <f>'Prep Partner Performance'!Y317</f>
        <v>0</v>
      </c>
      <c r="AD309" s="225">
        <f>'Prep Partner Performance'!Z317</f>
        <v>0</v>
      </c>
      <c r="AE309" s="225">
        <f>'Prep Partner Performance'!AA317</f>
        <v>0</v>
      </c>
      <c r="AF309" s="225">
        <f>'Prep Partner Performance'!AB317</f>
        <v>0</v>
      </c>
      <c r="AG309" s="225">
        <f>'Prep Partner Performance'!AC317</f>
        <v>0</v>
      </c>
      <c r="AH309" s="225">
        <f>'Prep Partner Performance'!AD317</f>
        <v>0</v>
      </c>
      <c r="AI309" s="225">
        <f>'Prep Partner Performance'!AE317</f>
        <v>0</v>
      </c>
      <c r="AJ309" s="225">
        <f>'Prep Partner Performance'!AF317</f>
        <v>0</v>
      </c>
      <c r="AK309" s="225">
        <f>'Prep Partner Performance'!AG317</f>
        <v>0</v>
      </c>
      <c r="AL309" s="225">
        <f>'Prep Partner Performance'!AH317</f>
        <v>0</v>
      </c>
      <c r="AM309" s="218">
        <f t="shared" si="10"/>
        <v>0</v>
      </c>
      <c r="AN309" s="217" t="str">
        <f>'Prep Partner Performance'!B$3</f>
        <v>PrEP Partner Performance Tool version 2.0.0</v>
      </c>
      <c r="AO309" s="239" t="str">
        <f>'Prep Partner Performance'!AJ317</f>
        <v/>
      </c>
    </row>
    <row r="310" spans="1:41" x14ac:dyDescent="0.45">
      <c r="A310" s="218" t="str">
        <f t="shared" si="9"/>
        <v>202205</v>
      </c>
      <c r="B310" s="219">
        <f>'Prep Partner Performance'!AE$2</f>
        <v>2022</v>
      </c>
      <c r="C310" s="220" t="str">
        <f>'Prep Partner Performance'!Z$2</f>
        <v>05</v>
      </c>
      <c r="D310" s="218">
        <f>'Prep Partner Performance'!G$2</f>
        <v>14943</v>
      </c>
      <c r="E310" s="217" t="str">
        <f>'Prep Partner Performance'!C$2</f>
        <v>Kisima Health Centre</v>
      </c>
      <c r="F310" s="239" t="str">
        <f>'Prep Partner Performance'!B$312</f>
        <v xml:space="preserve"> Any Other Reason</v>
      </c>
      <c r="G310" s="217" t="str">
        <f>'Prep Partner Performance'!C318</f>
        <v>Other Women</v>
      </c>
      <c r="H310" s="217" t="str">
        <f>'Prep Partner Performance'!D318</f>
        <v>P01-309</v>
      </c>
      <c r="I310" s="225">
        <f>'Prep Partner Performance'!E318</f>
        <v>0</v>
      </c>
      <c r="J310" s="225">
        <f>'Prep Partner Performance'!F318</f>
        <v>0</v>
      </c>
      <c r="K310" s="225">
        <f>'Prep Partner Performance'!G318</f>
        <v>0</v>
      </c>
      <c r="L310" s="225">
        <f>'Prep Partner Performance'!H318</f>
        <v>0</v>
      </c>
      <c r="M310" s="225">
        <f>'Prep Partner Performance'!I318</f>
        <v>0</v>
      </c>
      <c r="N310" s="225">
        <f>'Prep Partner Performance'!J318</f>
        <v>0</v>
      </c>
      <c r="O310" s="225">
        <f>'Prep Partner Performance'!K318</f>
        <v>0</v>
      </c>
      <c r="P310" s="225">
        <f>'Prep Partner Performance'!L318</f>
        <v>0</v>
      </c>
      <c r="Q310" s="225">
        <f>'Prep Partner Performance'!M318</f>
        <v>0</v>
      </c>
      <c r="R310" s="225">
        <f>'Prep Partner Performance'!N318</f>
        <v>0</v>
      </c>
      <c r="S310" s="225">
        <f>'Prep Partner Performance'!O318</f>
        <v>0</v>
      </c>
      <c r="T310" s="225">
        <f>'Prep Partner Performance'!P318</f>
        <v>0</v>
      </c>
      <c r="U310" s="225">
        <f>'Prep Partner Performance'!Q318</f>
        <v>0</v>
      </c>
      <c r="V310" s="225">
        <f>'Prep Partner Performance'!R318</f>
        <v>0</v>
      </c>
      <c r="W310" s="225">
        <f>'Prep Partner Performance'!S318</f>
        <v>0</v>
      </c>
      <c r="X310" s="225">
        <f>'Prep Partner Performance'!T318</f>
        <v>0</v>
      </c>
      <c r="Y310" s="225">
        <f>'Prep Partner Performance'!U318</f>
        <v>0</v>
      </c>
      <c r="Z310" s="225">
        <f>'Prep Partner Performance'!V318</f>
        <v>0</v>
      </c>
      <c r="AA310" s="225">
        <f>'Prep Partner Performance'!W318</f>
        <v>0</v>
      </c>
      <c r="AB310" s="225">
        <f>'Prep Partner Performance'!X318</f>
        <v>0</v>
      </c>
      <c r="AC310" s="225">
        <f>'Prep Partner Performance'!Y318</f>
        <v>0</v>
      </c>
      <c r="AD310" s="225">
        <f>'Prep Partner Performance'!Z318</f>
        <v>0</v>
      </c>
      <c r="AE310" s="225">
        <f>'Prep Partner Performance'!AA318</f>
        <v>0</v>
      </c>
      <c r="AF310" s="225">
        <f>'Prep Partner Performance'!AB318</f>
        <v>0</v>
      </c>
      <c r="AG310" s="225">
        <f>'Prep Partner Performance'!AC318</f>
        <v>0</v>
      </c>
      <c r="AH310" s="225">
        <f>'Prep Partner Performance'!AD318</f>
        <v>0</v>
      </c>
      <c r="AI310" s="225">
        <f>'Prep Partner Performance'!AE318</f>
        <v>0</v>
      </c>
      <c r="AJ310" s="225">
        <f>'Prep Partner Performance'!AF318</f>
        <v>0</v>
      </c>
      <c r="AK310" s="225">
        <f>'Prep Partner Performance'!AG318</f>
        <v>0</v>
      </c>
      <c r="AL310" s="225">
        <f>'Prep Partner Performance'!AH318</f>
        <v>0</v>
      </c>
      <c r="AM310" s="218">
        <f t="shared" si="10"/>
        <v>0</v>
      </c>
      <c r="AN310" s="217" t="str">
        <f>'Prep Partner Performance'!B$3</f>
        <v>PrEP Partner Performance Tool version 2.0.0</v>
      </c>
      <c r="AO310" s="239" t="str">
        <f>'Prep Partner Performance'!AJ318</f>
        <v/>
      </c>
    </row>
    <row r="311" spans="1:41" x14ac:dyDescent="0.45">
      <c r="A311" s="218" t="str">
        <f t="shared" si="9"/>
        <v>202205</v>
      </c>
      <c r="B311" s="219">
        <f>'Prep Partner Performance'!AE$2</f>
        <v>2022</v>
      </c>
      <c r="C311" s="220" t="str">
        <f>'Prep Partner Performance'!Z$2</f>
        <v>05</v>
      </c>
      <c r="D311" s="218">
        <f>'Prep Partner Performance'!G$2</f>
        <v>14943</v>
      </c>
      <c r="E311" s="217" t="str">
        <f>'Prep Partner Performance'!C$2</f>
        <v>Kisima Health Centre</v>
      </c>
      <c r="F311" s="239" t="str">
        <f>'Prep Partner Performance'!B$312</f>
        <v xml:space="preserve"> Any Other Reason</v>
      </c>
      <c r="G311" s="217" t="str">
        <f>'Prep Partner Performance'!C319</f>
        <v>Serodiscordant Couple</v>
      </c>
      <c r="H311" s="217" t="str">
        <f>'Prep Partner Performance'!D319</f>
        <v>P01-310</v>
      </c>
      <c r="I311" s="225">
        <f>'Prep Partner Performance'!E319</f>
        <v>0</v>
      </c>
      <c r="J311" s="225">
        <f>'Prep Partner Performance'!F319</f>
        <v>0</v>
      </c>
      <c r="K311" s="225">
        <f>'Prep Partner Performance'!G319</f>
        <v>0</v>
      </c>
      <c r="L311" s="225">
        <f>'Prep Partner Performance'!H319</f>
        <v>0</v>
      </c>
      <c r="M311" s="225">
        <f>'Prep Partner Performance'!I319</f>
        <v>0</v>
      </c>
      <c r="N311" s="225">
        <f>'Prep Partner Performance'!J319</f>
        <v>0</v>
      </c>
      <c r="O311" s="225">
        <f>'Prep Partner Performance'!K319</f>
        <v>0</v>
      </c>
      <c r="P311" s="225">
        <f>'Prep Partner Performance'!L319</f>
        <v>0</v>
      </c>
      <c r="Q311" s="225">
        <f>'Prep Partner Performance'!M319</f>
        <v>0</v>
      </c>
      <c r="R311" s="225">
        <f>'Prep Partner Performance'!N319</f>
        <v>0</v>
      </c>
      <c r="S311" s="225">
        <f>'Prep Partner Performance'!O319</f>
        <v>0</v>
      </c>
      <c r="T311" s="225">
        <f>'Prep Partner Performance'!P319</f>
        <v>0</v>
      </c>
      <c r="U311" s="225">
        <f>'Prep Partner Performance'!Q319</f>
        <v>0</v>
      </c>
      <c r="V311" s="225">
        <f>'Prep Partner Performance'!R319</f>
        <v>0</v>
      </c>
      <c r="W311" s="225">
        <f>'Prep Partner Performance'!S319</f>
        <v>0</v>
      </c>
      <c r="X311" s="225">
        <f>'Prep Partner Performance'!T319</f>
        <v>0</v>
      </c>
      <c r="Y311" s="225">
        <f>'Prep Partner Performance'!U319</f>
        <v>0</v>
      </c>
      <c r="Z311" s="225">
        <f>'Prep Partner Performance'!V319</f>
        <v>0</v>
      </c>
      <c r="AA311" s="225">
        <f>'Prep Partner Performance'!W319</f>
        <v>0</v>
      </c>
      <c r="AB311" s="225">
        <f>'Prep Partner Performance'!X319</f>
        <v>0</v>
      </c>
      <c r="AC311" s="225">
        <f>'Prep Partner Performance'!Y319</f>
        <v>0</v>
      </c>
      <c r="AD311" s="225">
        <f>'Prep Partner Performance'!Z319</f>
        <v>0</v>
      </c>
      <c r="AE311" s="225">
        <f>'Prep Partner Performance'!AA319</f>
        <v>0</v>
      </c>
      <c r="AF311" s="225">
        <f>'Prep Partner Performance'!AB319</f>
        <v>0</v>
      </c>
      <c r="AG311" s="225">
        <f>'Prep Partner Performance'!AC319</f>
        <v>0</v>
      </c>
      <c r="AH311" s="225">
        <f>'Prep Partner Performance'!AD319</f>
        <v>0</v>
      </c>
      <c r="AI311" s="225">
        <f>'Prep Partner Performance'!AE319</f>
        <v>0</v>
      </c>
      <c r="AJ311" s="225">
        <f>'Prep Partner Performance'!AF319</f>
        <v>0</v>
      </c>
      <c r="AK311" s="225">
        <f>'Prep Partner Performance'!AG319</f>
        <v>0</v>
      </c>
      <c r="AL311" s="225">
        <f>'Prep Partner Performance'!AH319</f>
        <v>0</v>
      </c>
      <c r="AM311" s="218">
        <f t="shared" si="10"/>
        <v>0</v>
      </c>
      <c r="AN311" s="217" t="str">
        <f>'Prep Partner Performance'!B$3</f>
        <v>PrEP Partner Performance Tool version 2.0.0</v>
      </c>
      <c r="AO311" s="239" t="str">
        <f>'Prep Partner Performance'!AJ319</f>
        <v/>
      </c>
    </row>
    <row r="312" spans="1:41" s="236" customFormat="1" x14ac:dyDescent="0.45">
      <c r="A312" s="232" t="str">
        <f t="shared" si="9"/>
        <v>202205</v>
      </c>
      <c r="B312" s="233">
        <f>'Prep Partner Performance'!AE$2</f>
        <v>2022</v>
      </c>
      <c r="C312" s="234" t="str">
        <f>'Prep Partner Performance'!Z$2</f>
        <v>05</v>
      </c>
      <c r="D312" s="232">
        <f>'Prep Partner Performance'!G$2</f>
        <v>14943</v>
      </c>
      <c r="E312" s="235" t="str">
        <f>'Prep Partner Performance'!C$2</f>
        <v>Kisima Health Centre</v>
      </c>
      <c r="F312" s="240" t="str">
        <f>'Prep Partner Performance'!B$312</f>
        <v xml:space="preserve"> Any Other Reason</v>
      </c>
      <c r="G312" s="235" t="str">
        <f>'Prep Partner Performance'!C320</f>
        <v>Pregnant and Breast Feeding Women</v>
      </c>
      <c r="H312" s="235" t="str">
        <f>'Prep Partner Performance'!D320</f>
        <v>P01-311</v>
      </c>
      <c r="I312" s="235">
        <f>'Prep Partner Performance'!E320</f>
        <v>0</v>
      </c>
      <c r="J312" s="235">
        <f>'Prep Partner Performance'!F320</f>
        <v>0</v>
      </c>
      <c r="K312" s="235">
        <f>'Prep Partner Performance'!G320</f>
        <v>0</v>
      </c>
      <c r="L312" s="235">
        <f>'Prep Partner Performance'!H320</f>
        <v>0</v>
      </c>
      <c r="M312" s="235">
        <f>'Prep Partner Performance'!I320</f>
        <v>0</v>
      </c>
      <c r="N312" s="235">
        <f>'Prep Partner Performance'!J320</f>
        <v>0</v>
      </c>
      <c r="O312" s="235">
        <f>'Prep Partner Performance'!K320</f>
        <v>0</v>
      </c>
      <c r="P312" s="235">
        <f>'Prep Partner Performance'!L320</f>
        <v>0</v>
      </c>
      <c r="Q312" s="235">
        <f>'Prep Partner Performance'!M320</f>
        <v>0</v>
      </c>
      <c r="R312" s="235">
        <f>'Prep Partner Performance'!N320</f>
        <v>0</v>
      </c>
      <c r="S312" s="235">
        <f>'Prep Partner Performance'!O320</f>
        <v>0</v>
      </c>
      <c r="T312" s="235">
        <f>'Prep Partner Performance'!P320</f>
        <v>0</v>
      </c>
      <c r="U312" s="235">
        <f>'Prep Partner Performance'!Q320</f>
        <v>0</v>
      </c>
      <c r="V312" s="235">
        <f>'Prep Partner Performance'!R320</f>
        <v>0</v>
      </c>
      <c r="W312" s="235">
        <f>'Prep Partner Performance'!S320</f>
        <v>0</v>
      </c>
      <c r="X312" s="235">
        <f>'Prep Partner Performance'!T320</f>
        <v>0</v>
      </c>
      <c r="Y312" s="235">
        <f>'Prep Partner Performance'!U320</f>
        <v>0</v>
      </c>
      <c r="Z312" s="235">
        <f>'Prep Partner Performance'!V320</f>
        <v>0</v>
      </c>
      <c r="AA312" s="235">
        <f>'Prep Partner Performance'!W320</f>
        <v>0</v>
      </c>
      <c r="AB312" s="235">
        <f>'Prep Partner Performance'!X320</f>
        <v>0</v>
      </c>
      <c r="AC312" s="235">
        <f>'Prep Partner Performance'!Y320</f>
        <v>0</v>
      </c>
      <c r="AD312" s="235">
        <f>'Prep Partner Performance'!Z320</f>
        <v>0</v>
      </c>
      <c r="AE312" s="235">
        <f>'Prep Partner Performance'!AA320</f>
        <v>0</v>
      </c>
      <c r="AF312" s="235">
        <f>'Prep Partner Performance'!AB320</f>
        <v>0</v>
      </c>
      <c r="AG312" s="235">
        <f>'Prep Partner Performance'!AC320</f>
        <v>0</v>
      </c>
      <c r="AH312" s="235">
        <f>'Prep Partner Performance'!AD320</f>
        <v>0</v>
      </c>
      <c r="AI312" s="235">
        <f>'Prep Partner Performance'!AE320</f>
        <v>0</v>
      </c>
      <c r="AJ312" s="235">
        <f>'Prep Partner Performance'!AF320</f>
        <v>0</v>
      </c>
      <c r="AK312" s="235">
        <f>'Prep Partner Performance'!AG320</f>
        <v>0</v>
      </c>
      <c r="AL312" s="235">
        <f>'Prep Partner Performance'!AH320</f>
        <v>0</v>
      </c>
      <c r="AM312" s="232">
        <f t="shared" si="10"/>
        <v>0</v>
      </c>
      <c r="AN312" s="235" t="str">
        <f>'Prep Partner Performance'!B$3</f>
        <v>PrEP Partner Performance Tool version 2.0.0</v>
      </c>
      <c r="AO312" s="239" t="str">
        <f>'Prep Partner Performance'!AJ320</f>
        <v/>
      </c>
    </row>
    <row r="313" spans="1:41" s="252" customFormat="1" x14ac:dyDescent="0.45">
      <c r="A313" s="247" t="str">
        <f t="shared" si="9"/>
        <v>202205</v>
      </c>
      <c r="B313" s="248">
        <f>'Prep Partner Performance'!AE$2</f>
        <v>2022</v>
      </c>
      <c r="C313" s="249" t="str">
        <f>'Prep Partner Performance'!Z$2</f>
        <v>05</v>
      </c>
      <c r="D313" s="247">
        <f>'Prep Partner Performance'!G$2</f>
        <v>14943</v>
      </c>
      <c r="E313" s="250" t="str">
        <f>'Prep Partner Performance'!C$2</f>
        <v>Kisima Health Centre</v>
      </c>
      <c r="F313" s="251" t="str">
        <f>'PrEP Utilization in PMTCT'!B9</f>
        <v>PrEP Utilization in ANC Settings</v>
      </c>
      <c r="G313" s="250" t="str">
        <f>'PrEP Utilization in PMTCT'!C9</f>
        <v xml:space="preserve">Total Number of ANC Visits (New+Revisits) </v>
      </c>
      <c r="H313" s="250" t="str">
        <f>'PrEP Utilization in PMTCT'!D9</f>
        <v>PRP01-01</v>
      </c>
      <c r="I313" s="250">
        <f>'PrEP Utilization in PMTCT'!E9</f>
        <v>0</v>
      </c>
      <c r="J313" s="250">
        <f>'PrEP Utilization in PMTCT'!F9</f>
        <v>0</v>
      </c>
      <c r="K313" s="250">
        <f>'PrEP Utilization in PMTCT'!G9</f>
        <v>0</v>
      </c>
      <c r="L313" s="250">
        <f>'PrEP Utilization in PMTCT'!H9</f>
        <v>0</v>
      </c>
      <c r="M313" s="250">
        <f>'PrEP Utilization in PMTCT'!I9</f>
        <v>0</v>
      </c>
      <c r="N313" s="250">
        <f>'PrEP Utilization in PMTCT'!J9</f>
        <v>0</v>
      </c>
      <c r="O313" s="250">
        <f>'PrEP Utilization in PMTCT'!K9</f>
        <v>0</v>
      </c>
      <c r="P313" s="250">
        <f>'PrEP Utilization in PMTCT'!L9</f>
        <v>0</v>
      </c>
      <c r="Q313" s="250">
        <f>'PrEP Utilization in PMTCT'!M9</f>
        <v>0</v>
      </c>
      <c r="R313" s="250">
        <f>'PrEP Utilization in PMTCT'!N9</f>
        <v>0</v>
      </c>
      <c r="S313" s="250">
        <f>'PrEP Utilization in PMTCT'!O9</f>
        <v>0</v>
      </c>
      <c r="T313" s="250">
        <f>'PrEP Utilization in PMTCT'!P9</f>
        <v>0</v>
      </c>
      <c r="U313" s="250">
        <f>'PrEP Utilization in PMTCT'!Q9</f>
        <v>0</v>
      </c>
      <c r="V313" s="250">
        <f>'PrEP Utilization in PMTCT'!R9</f>
        <v>0</v>
      </c>
      <c r="W313" s="250">
        <f>'PrEP Utilization in PMTCT'!S9</f>
        <v>0</v>
      </c>
      <c r="X313" s="250">
        <f>'PrEP Utilization in PMTCT'!T9</f>
        <v>0</v>
      </c>
      <c r="Y313" s="250">
        <f>'PrEP Utilization in PMTCT'!U9</f>
        <v>0</v>
      </c>
      <c r="Z313" s="250">
        <f>'PrEP Utilization in PMTCT'!V9</f>
        <v>0</v>
      </c>
      <c r="AA313" s="250">
        <f>'PrEP Utilization in PMTCT'!W9</f>
        <v>0</v>
      </c>
      <c r="AB313" s="250">
        <f>'PrEP Utilization in PMTCT'!X9</f>
        <v>0</v>
      </c>
      <c r="AC313" s="250">
        <f>'PrEP Utilization in PMTCT'!Y9</f>
        <v>0</v>
      </c>
      <c r="AD313" s="250">
        <f>'PrEP Utilization in PMTCT'!Z9</f>
        <v>0</v>
      </c>
      <c r="AE313" s="250">
        <f>'PrEP Utilization in PMTCT'!AA9</f>
        <v>0</v>
      </c>
      <c r="AF313" s="250">
        <f>'PrEP Utilization in PMTCT'!AB9</f>
        <v>0</v>
      </c>
      <c r="AG313" s="250">
        <f>'PrEP Utilization in PMTCT'!AC9</f>
        <v>0</v>
      </c>
      <c r="AH313" s="250">
        <f>'PrEP Utilization in PMTCT'!AD9</f>
        <v>0</v>
      </c>
      <c r="AI313" s="250">
        <f>'PrEP Utilization in PMTCT'!AE9</f>
        <v>0</v>
      </c>
      <c r="AJ313" s="250">
        <f>'PrEP Utilization in PMTCT'!AF9</f>
        <v>0</v>
      </c>
      <c r="AK313" s="250">
        <f>'PrEP Utilization in PMTCT'!AG9</f>
        <v>0</v>
      </c>
      <c r="AL313" s="250">
        <f>'PrEP Utilization in PMTCT'!AH9</f>
        <v>0</v>
      </c>
      <c r="AM313" s="247">
        <f t="shared" si="10"/>
        <v>0</v>
      </c>
      <c r="AN313" s="250" t="str">
        <f>'PrEP Utilization in PMTCT'!B$3</f>
        <v>PrEP Utilization in PMTCT Settings version 2.0.0</v>
      </c>
      <c r="AO313" s="239" t="str">
        <f>'PrEP Utilization in PMTCT'!AJ9</f>
        <v/>
      </c>
    </row>
    <row r="314" spans="1:41" x14ac:dyDescent="0.45">
      <c r="A314" s="218" t="str">
        <f t="shared" si="9"/>
        <v>202205</v>
      </c>
      <c r="B314" s="219">
        <f>'Prep Partner Performance'!AE$2</f>
        <v>2022</v>
      </c>
      <c r="C314" s="220" t="str">
        <f>'Prep Partner Performance'!Z$2</f>
        <v>05</v>
      </c>
      <c r="D314" s="218">
        <f>'Prep Partner Performance'!G$2</f>
        <v>14943</v>
      </c>
      <c r="E314" s="217" t="str">
        <f>'Prep Partner Performance'!C$2</f>
        <v>Kisima Health Centre</v>
      </c>
      <c r="F314" s="243" t="str">
        <f>'PrEP Utilization in PMTCT'!B$9</f>
        <v>PrEP Utilization in ANC Settings</v>
      </c>
      <c r="G314" s="227" t="str">
        <f>'PrEP Utilization in PMTCT'!C10</f>
        <v>Total Number of HIV Pos clients(KP, New P Prev P)</v>
      </c>
      <c r="H314" s="227" t="str">
        <f>'PrEP Utilization in PMTCT'!D10</f>
        <v>PRP01-02</v>
      </c>
      <c r="I314" s="227">
        <f>'PrEP Utilization in PMTCT'!E10</f>
        <v>0</v>
      </c>
      <c r="J314" s="227">
        <f>'PrEP Utilization in PMTCT'!F10</f>
        <v>0</v>
      </c>
      <c r="K314" s="227">
        <f>'PrEP Utilization in PMTCT'!G10</f>
        <v>0</v>
      </c>
      <c r="L314" s="227">
        <f>'PrEP Utilization in PMTCT'!H10</f>
        <v>0</v>
      </c>
      <c r="M314" s="227">
        <f>'PrEP Utilization in PMTCT'!I10</f>
        <v>0</v>
      </c>
      <c r="N314" s="227">
        <f>'PrEP Utilization in PMTCT'!J10</f>
        <v>0</v>
      </c>
      <c r="O314" s="227">
        <f>'PrEP Utilization in PMTCT'!K10</f>
        <v>0</v>
      </c>
      <c r="P314" s="227">
        <f>'PrEP Utilization in PMTCT'!L10</f>
        <v>0</v>
      </c>
      <c r="Q314" s="227">
        <f>'PrEP Utilization in PMTCT'!M10</f>
        <v>0</v>
      </c>
      <c r="R314" s="227">
        <f>'PrEP Utilization in PMTCT'!N10</f>
        <v>0</v>
      </c>
      <c r="S314" s="227">
        <f>'PrEP Utilization in PMTCT'!O10</f>
        <v>0</v>
      </c>
      <c r="T314" s="227">
        <f>'PrEP Utilization in PMTCT'!P10</f>
        <v>0</v>
      </c>
      <c r="U314" s="227">
        <f>'PrEP Utilization in PMTCT'!Q10</f>
        <v>0</v>
      </c>
      <c r="V314" s="227">
        <f>'PrEP Utilization in PMTCT'!R10</f>
        <v>0</v>
      </c>
      <c r="W314" s="227">
        <f>'PrEP Utilization in PMTCT'!S10</f>
        <v>0</v>
      </c>
      <c r="X314" s="227">
        <f>'PrEP Utilization in PMTCT'!T10</f>
        <v>0</v>
      </c>
      <c r="Y314" s="227">
        <f>'PrEP Utilization in PMTCT'!U10</f>
        <v>0</v>
      </c>
      <c r="Z314" s="227">
        <f>'PrEP Utilization in PMTCT'!V10</f>
        <v>0</v>
      </c>
      <c r="AA314" s="227">
        <f>'PrEP Utilization in PMTCT'!W10</f>
        <v>0</v>
      </c>
      <c r="AB314" s="227">
        <f>'PrEP Utilization in PMTCT'!X10</f>
        <v>0</v>
      </c>
      <c r="AC314" s="227">
        <f>'PrEP Utilization in PMTCT'!Y10</f>
        <v>0</v>
      </c>
      <c r="AD314" s="227">
        <f>'PrEP Utilization in PMTCT'!Z10</f>
        <v>0</v>
      </c>
      <c r="AE314" s="227">
        <f>'PrEP Utilization in PMTCT'!AA10</f>
        <v>0</v>
      </c>
      <c r="AF314" s="227">
        <f>'PrEP Utilization in PMTCT'!AB10</f>
        <v>0</v>
      </c>
      <c r="AG314" s="227">
        <f>'PrEP Utilization in PMTCT'!AC10</f>
        <v>0</v>
      </c>
      <c r="AH314" s="227">
        <f>'PrEP Utilization in PMTCT'!AD10</f>
        <v>0</v>
      </c>
      <c r="AI314" s="227">
        <f>'PrEP Utilization in PMTCT'!AE10</f>
        <v>0</v>
      </c>
      <c r="AJ314" s="227">
        <f>'PrEP Utilization in PMTCT'!AF10</f>
        <v>0</v>
      </c>
      <c r="AK314" s="227">
        <f>'PrEP Utilization in PMTCT'!AG10</f>
        <v>0</v>
      </c>
      <c r="AL314" s="227">
        <f>'PrEP Utilization in PMTCT'!AH10</f>
        <v>0</v>
      </c>
      <c r="AM314" s="226">
        <f t="shared" si="10"/>
        <v>0</v>
      </c>
      <c r="AN314" s="227" t="str">
        <f>'PrEP Utilization in PMTCT'!B$3</f>
        <v>PrEP Utilization in PMTCT Settings version 2.0.0</v>
      </c>
      <c r="AO314" s="239">
        <f>'PrEP Utilization in PMTCT'!AJ10</f>
        <v>0</v>
      </c>
    </row>
    <row r="315" spans="1:41" x14ac:dyDescent="0.45">
      <c r="A315" s="218" t="str">
        <f t="shared" ref="A315:A336" si="11">B315&amp;C315</f>
        <v>202205</v>
      </c>
      <c r="B315" s="219">
        <f>'Prep Partner Performance'!AE$2</f>
        <v>2022</v>
      </c>
      <c r="C315" s="220" t="str">
        <f>'Prep Partner Performance'!Z$2</f>
        <v>05</v>
      </c>
      <c r="D315" s="218">
        <f>'Prep Partner Performance'!G$2</f>
        <v>14943</v>
      </c>
      <c r="E315" s="217" t="str">
        <f>'Prep Partner Performance'!C$2</f>
        <v>Kisima Health Centre</v>
      </c>
      <c r="F315" s="243" t="str">
        <f>'PrEP Utilization in PMTCT'!B$9</f>
        <v>PrEP Utilization in ANC Settings</v>
      </c>
      <c r="G315" s="227" t="str">
        <f>'PrEP Utilization in PMTCT'!C11</f>
        <v>Total Number of clients already on PrEP</v>
      </c>
      <c r="H315" s="227" t="str">
        <f>'PrEP Utilization in PMTCT'!D11</f>
        <v>PRP01-03</v>
      </c>
      <c r="I315" s="227">
        <f>'PrEP Utilization in PMTCT'!E11</f>
        <v>0</v>
      </c>
      <c r="J315" s="227">
        <f>'PrEP Utilization in PMTCT'!F11</f>
        <v>0</v>
      </c>
      <c r="K315" s="227">
        <f>'PrEP Utilization in PMTCT'!G11</f>
        <v>0</v>
      </c>
      <c r="L315" s="227">
        <f>'PrEP Utilization in PMTCT'!H11</f>
        <v>0</v>
      </c>
      <c r="M315" s="227">
        <f>'PrEP Utilization in PMTCT'!I11</f>
        <v>0</v>
      </c>
      <c r="N315" s="227">
        <f>'PrEP Utilization in PMTCT'!J11</f>
        <v>0</v>
      </c>
      <c r="O315" s="227">
        <f>'PrEP Utilization in PMTCT'!K11</f>
        <v>0</v>
      </c>
      <c r="P315" s="227">
        <f>'PrEP Utilization in PMTCT'!L11</f>
        <v>0</v>
      </c>
      <c r="Q315" s="227">
        <f>'PrEP Utilization in PMTCT'!M11</f>
        <v>0</v>
      </c>
      <c r="R315" s="227">
        <f>'PrEP Utilization in PMTCT'!N11</f>
        <v>0</v>
      </c>
      <c r="S315" s="227">
        <f>'PrEP Utilization in PMTCT'!O11</f>
        <v>0</v>
      </c>
      <c r="T315" s="227">
        <f>'PrEP Utilization in PMTCT'!P11</f>
        <v>0</v>
      </c>
      <c r="U315" s="227">
        <f>'PrEP Utilization in PMTCT'!Q11</f>
        <v>0</v>
      </c>
      <c r="V315" s="227">
        <f>'PrEP Utilization in PMTCT'!R11</f>
        <v>0</v>
      </c>
      <c r="W315" s="227">
        <f>'PrEP Utilization in PMTCT'!S11</f>
        <v>0</v>
      </c>
      <c r="X315" s="227">
        <f>'PrEP Utilization in PMTCT'!T11</f>
        <v>0</v>
      </c>
      <c r="Y315" s="227">
        <f>'PrEP Utilization in PMTCT'!U11</f>
        <v>0</v>
      </c>
      <c r="Z315" s="227">
        <f>'PrEP Utilization in PMTCT'!V11</f>
        <v>0</v>
      </c>
      <c r="AA315" s="227">
        <f>'PrEP Utilization in PMTCT'!W11</f>
        <v>0</v>
      </c>
      <c r="AB315" s="227">
        <f>'PrEP Utilization in PMTCT'!X11</f>
        <v>0</v>
      </c>
      <c r="AC315" s="227">
        <f>'PrEP Utilization in PMTCT'!Y11</f>
        <v>0</v>
      </c>
      <c r="AD315" s="227">
        <f>'PrEP Utilization in PMTCT'!Z11</f>
        <v>0</v>
      </c>
      <c r="AE315" s="227">
        <f>'PrEP Utilization in PMTCT'!AA11</f>
        <v>0</v>
      </c>
      <c r="AF315" s="227">
        <f>'PrEP Utilization in PMTCT'!AB11</f>
        <v>0</v>
      </c>
      <c r="AG315" s="227">
        <f>'PrEP Utilization in PMTCT'!AC11</f>
        <v>0</v>
      </c>
      <c r="AH315" s="227">
        <f>'PrEP Utilization in PMTCT'!AD11</f>
        <v>0</v>
      </c>
      <c r="AI315" s="227">
        <f>'PrEP Utilization in PMTCT'!AE11</f>
        <v>0</v>
      </c>
      <c r="AJ315" s="227">
        <f>'PrEP Utilization in PMTCT'!AF11</f>
        <v>0</v>
      </c>
      <c r="AK315" s="227">
        <f>'PrEP Utilization in PMTCT'!AG11</f>
        <v>0</v>
      </c>
      <c r="AL315" s="227">
        <f>'PrEP Utilization in PMTCT'!AH11</f>
        <v>0</v>
      </c>
      <c r="AM315" s="226">
        <f t="shared" si="10"/>
        <v>0</v>
      </c>
      <c r="AN315" s="227" t="str">
        <f>'PrEP Utilization in PMTCT'!B$3</f>
        <v>PrEP Utilization in PMTCT Settings version 2.0.0</v>
      </c>
      <c r="AO315" s="239" t="str">
        <f>'PrEP Utilization in PMTCT'!AJ11</f>
        <v/>
      </c>
    </row>
    <row r="316" spans="1:41" x14ac:dyDescent="0.45">
      <c r="A316" s="218" t="str">
        <f t="shared" si="11"/>
        <v>202205</v>
      </c>
      <c r="B316" s="219">
        <f>'Prep Partner Performance'!AE$2</f>
        <v>2022</v>
      </c>
      <c r="C316" s="220" t="str">
        <f>'Prep Partner Performance'!Z$2</f>
        <v>05</v>
      </c>
      <c r="D316" s="218">
        <f>'Prep Partner Performance'!G$2</f>
        <v>14943</v>
      </c>
      <c r="E316" s="217" t="str">
        <f>'Prep Partner Performance'!C$2</f>
        <v>Kisima Health Centre</v>
      </c>
      <c r="F316" s="243" t="str">
        <f>'PrEP Utilization in PMTCT'!B$9</f>
        <v>PrEP Utilization in ANC Settings</v>
      </c>
      <c r="G316" s="227" t="str">
        <f>'PrEP Utilization in PMTCT'!C12</f>
        <v>Number Eligible for Screening HIV Risk</v>
      </c>
      <c r="H316" s="227" t="str">
        <f>'PrEP Utilization in PMTCT'!D12</f>
        <v>PRP01-031</v>
      </c>
      <c r="I316" s="227">
        <f>'PrEP Utilization in PMTCT'!E12</f>
        <v>0</v>
      </c>
      <c r="J316" s="227">
        <f>'PrEP Utilization in PMTCT'!F12</f>
        <v>0</v>
      </c>
      <c r="K316" s="227">
        <f>'PrEP Utilization in PMTCT'!G12</f>
        <v>0</v>
      </c>
      <c r="L316" s="227">
        <f>'PrEP Utilization in PMTCT'!H12</f>
        <v>0</v>
      </c>
      <c r="M316" s="227">
        <f>'PrEP Utilization in PMTCT'!I12</f>
        <v>0</v>
      </c>
      <c r="N316" s="227">
        <f>'PrEP Utilization in PMTCT'!J12</f>
        <v>0</v>
      </c>
      <c r="O316" s="227">
        <f>'PrEP Utilization in PMTCT'!K12</f>
        <v>0</v>
      </c>
      <c r="P316" s="227">
        <f>'PrEP Utilization in PMTCT'!L12</f>
        <v>0</v>
      </c>
      <c r="Q316" s="227">
        <f>'PrEP Utilization in PMTCT'!M12</f>
        <v>0</v>
      </c>
      <c r="R316" s="227">
        <f>'PrEP Utilization in PMTCT'!N12</f>
        <v>0</v>
      </c>
      <c r="S316" s="227">
        <f>'PrEP Utilization in PMTCT'!O12</f>
        <v>0</v>
      </c>
      <c r="T316" s="227">
        <f>'PrEP Utilization in PMTCT'!P12</f>
        <v>0</v>
      </c>
      <c r="U316" s="227">
        <f>'PrEP Utilization in PMTCT'!Q12</f>
        <v>0</v>
      </c>
      <c r="V316" s="227">
        <f>'PrEP Utilization in PMTCT'!R12</f>
        <v>0</v>
      </c>
      <c r="W316" s="227">
        <f>'PrEP Utilization in PMTCT'!S12</f>
        <v>0</v>
      </c>
      <c r="X316" s="227">
        <f>'PrEP Utilization in PMTCT'!T12</f>
        <v>0</v>
      </c>
      <c r="Y316" s="227">
        <f>'PrEP Utilization in PMTCT'!U12</f>
        <v>0</v>
      </c>
      <c r="Z316" s="227">
        <f>'PrEP Utilization in PMTCT'!V12</f>
        <v>0</v>
      </c>
      <c r="AA316" s="227">
        <f>'PrEP Utilization in PMTCT'!W12</f>
        <v>0</v>
      </c>
      <c r="AB316" s="227">
        <f>'PrEP Utilization in PMTCT'!X12</f>
        <v>0</v>
      </c>
      <c r="AC316" s="227">
        <f>'PrEP Utilization in PMTCT'!Y12</f>
        <v>0</v>
      </c>
      <c r="AD316" s="227">
        <f>'PrEP Utilization in PMTCT'!Z12</f>
        <v>0</v>
      </c>
      <c r="AE316" s="227">
        <f>'PrEP Utilization in PMTCT'!AA12</f>
        <v>0</v>
      </c>
      <c r="AF316" s="227">
        <f>'PrEP Utilization in PMTCT'!AB12</f>
        <v>0</v>
      </c>
      <c r="AG316" s="227">
        <f>'PrEP Utilization in PMTCT'!AC12</f>
        <v>0</v>
      </c>
      <c r="AH316" s="227">
        <f>'PrEP Utilization in PMTCT'!AD12</f>
        <v>0</v>
      </c>
      <c r="AI316" s="227">
        <f>'PrEP Utilization in PMTCT'!AE12</f>
        <v>0</v>
      </c>
      <c r="AJ316" s="227">
        <f>'PrEP Utilization in PMTCT'!AF12</f>
        <v>0</v>
      </c>
      <c r="AK316" s="227">
        <f>'PrEP Utilization in PMTCT'!AG12</f>
        <v>0</v>
      </c>
      <c r="AL316" s="227">
        <f>'PrEP Utilization in PMTCT'!AH12</f>
        <v>0</v>
      </c>
      <c r="AM316" s="226">
        <f t="shared" ref="AM316" si="12">SUM(I316:AL316)</f>
        <v>0</v>
      </c>
      <c r="AN316" s="227" t="str">
        <f>'PrEP Utilization in PMTCT'!B$3</f>
        <v>PrEP Utilization in PMTCT Settings version 2.0.0</v>
      </c>
      <c r="AO316" s="239">
        <f>'PrEP Utilization in PMTCT'!AJ12</f>
        <v>0</v>
      </c>
    </row>
    <row r="317" spans="1:41" x14ac:dyDescent="0.45">
      <c r="A317" s="218" t="str">
        <f t="shared" si="11"/>
        <v>202205</v>
      </c>
      <c r="B317" s="219">
        <f>'Prep Partner Performance'!AE$2</f>
        <v>2022</v>
      </c>
      <c r="C317" s="220" t="str">
        <f>'Prep Partner Performance'!Z$2</f>
        <v>05</v>
      </c>
      <c r="D317" s="218">
        <f>'Prep Partner Performance'!G$2</f>
        <v>14943</v>
      </c>
      <c r="E317" s="217" t="str">
        <f>'Prep Partner Performance'!C$2</f>
        <v>Kisima Health Centre</v>
      </c>
      <c r="F317" s="243" t="str">
        <f>'PrEP Utilization in PMTCT'!B$9</f>
        <v>PrEP Utilization in ANC Settings</v>
      </c>
      <c r="G317" s="227" t="str">
        <f>'PrEP Utilization in PMTCT'!C13</f>
        <v>Number Screened for HIV Risk</v>
      </c>
      <c r="H317" s="227" t="str">
        <f>'PrEP Utilization in PMTCT'!D13</f>
        <v>PRP01-04</v>
      </c>
      <c r="I317" s="227">
        <f>'PrEP Utilization in PMTCT'!E13</f>
        <v>0</v>
      </c>
      <c r="J317" s="227">
        <f>'PrEP Utilization in PMTCT'!F13</f>
        <v>0</v>
      </c>
      <c r="K317" s="227">
        <f>'PrEP Utilization in PMTCT'!G13</f>
        <v>0</v>
      </c>
      <c r="L317" s="227">
        <f>'PrEP Utilization in PMTCT'!H13</f>
        <v>0</v>
      </c>
      <c r="M317" s="227">
        <f>'PrEP Utilization in PMTCT'!I13</f>
        <v>0</v>
      </c>
      <c r="N317" s="227">
        <f>'PrEP Utilization in PMTCT'!J13</f>
        <v>0</v>
      </c>
      <c r="O317" s="227">
        <f>'PrEP Utilization in PMTCT'!K13</f>
        <v>0</v>
      </c>
      <c r="P317" s="227">
        <f>'PrEP Utilization in PMTCT'!L13</f>
        <v>0</v>
      </c>
      <c r="Q317" s="227">
        <f>'PrEP Utilization in PMTCT'!M13</f>
        <v>0</v>
      </c>
      <c r="R317" s="227">
        <f>'PrEP Utilization in PMTCT'!N13</f>
        <v>0</v>
      </c>
      <c r="S317" s="227">
        <f>'PrEP Utilization in PMTCT'!O13</f>
        <v>0</v>
      </c>
      <c r="T317" s="227">
        <f>'PrEP Utilization in PMTCT'!P13</f>
        <v>0</v>
      </c>
      <c r="U317" s="227">
        <f>'PrEP Utilization in PMTCT'!Q13</f>
        <v>0</v>
      </c>
      <c r="V317" s="227">
        <f>'PrEP Utilization in PMTCT'!R13</f>
        <v>0</v>
      </c>
      <c r="W317" s="227">
        <f>'PrEP Utilization in PMTCT'!S13</f>
        <v>0</v>
      </c>
      <c r="X317" s="227">
        <f>'PrEP Utilization in PMTCT'!T13</f>
        <v>0</v>
      </c>
      <c r="Y317" s="227">
        <f>'PrEP Utilization in PMTCT'!U13</f>
        <v>0</v>
      </c>
      <c r="Z317" s="227">
        <f>'PrEP Utilization in PMTCT'!V13</f>
        <v>0</v>
      </c>
      <c r="AA317" s="227">
        <f>'PrEP Utilization in PMTCT'!W13</f>
        <v>0</v>
      </c>
      <c r="AB317" s="227">
        <f>'PrEP Utilization in PMTCT'!X13</f>
        <v>0</v>
      </c>
      <c r="AC317" s="227">
        <f>'PrEP Utilization in PMTCT'!Y13</f>
        <v>0</v>
      </c>
      <c r="AD317" s="227">
        <f>'PrEP Utilization in PMTCT'!Z13</f>
        <v>0</v>
      </c>
      <c r="AE317" s="227">
        <f>'PrEP Utilization in PMTCT'!AA13</f>
        <v>0</v>
      </c>
      <c r="AF317" s="227">
        <f>'PrEP Utilization in PMTCT'!AB13</f>
        <v>0</v>
      </c>
      <c r="AG317" s="227">
        <f>'PrEP Utilization in PMTCT'!AC13</f>
        <v>0</v>
      </c>
      <c r="AH317" s="227">
        <f>'PrEP Utilization in PMTCT'!AD13</f>
        <v>0</v>
      </c>
      <c r="AI317" s="227">
        <f>'PrEP Utilization in PMTCT'!AE13</f>
        <v>0</v>
      </c>
      <c r="AJ317" s="227">
        <f>'PrEP Utilization in PMTCT'!AF13</f>
        <v>0</v>
      </c>
      <c r="AK317" s="227">
        <f>'PrEP Utilization in PMTCT'!AG13</f>
        <v>0</v>
      </c>
      <c r="AL317" s="227">
        <f>'PrEP Utilization in PMTCT'!AH13</f>
        <v>0</v>
      </c>
      <c r="AM317" s="226">
        <f t="shared" si="10"/>
        <v>0</v>
      </c>
      <c r="AN317" s="227" t="str">
        <f>'PrEP Utilization in PMTCT'!B$3</f>
        <v>PrEP Utilization in PMTCT Settings version 2.0.0</v>
      </c>
      <c r="AO317" s="239" t="str">
        <f>'PrEP Utilization in PMTCT'!AJ13</f>
        <v/>
      </c>
    </row>
    <row r="318" spans="1:41" x14ac:dyDescent="0.45">
      <c r="A318" s="218" t="str">
        <f t="shared" si="11"/>
        <v>202205</v>
      </c>
      <c r="B318" s="219">
        <f>'Prep Partner Performance'!AE$2</f>
        <v>2022</v>
      </c>
      <c r="C318" s="220" t="str">
        <f>'Prep Partner Performance'!Z$2</f>
        <v>05</v>
      </c>
      <c r="D318" s="218">
        <f>'Prep Partner Performance'!G$2</f>
        <v>14943</v>
      </c>
      <c r="E318" s="217" t="str">
        <f>'Prep Partner Performance'!C$2</f>
        <v>Kisima Health Centre</v>
      </c>
      <c r="F318" s="243" t="str">
        <f>'PrEP Utilization in PMTCT'!B$9</f>
        <v>PrEP Utilization in ANC Settings</v>
      </c>
      <c r="G318" s="227" t="str">
        <f>'PrEP Utilization in PMTCT'!C14</f>
        <v>Number Eligible for PrEP</v>
      </c>
      <c r="H318" s="227" t="str">
        <f>'PrEP Utilization in PMTCT'!D14</f>
        <v>PRP01-05</v>
      </c>
      <c r="I318" s="227">
        <f>'PrEP Utilization in PMTCT'!E14</f>
        <v>0</v>
      </c>
      <c r="J318" s="227">
        <f>'PrEP Utilization in PMTCT'!F14</f>
        <v>0</v>
      </c>
      <c r="K318" s="227">
        <f>'PrEP Utilization in PMTCT'!G14</f>
        <v>0</v>
      </c>
      <c r="L318" s="227">
        <f>'PrEP Utilization in PMTCT'!H14</f>
        <v>0</v>
      </c>
      <c r="M318" s="227">
        <f>'PrEP Utilization in PMTCT'!I14</f>
        <v>0</v>
      </c>
      <c r="N318" s="227">
        <f>'PrEP Utilization in PMTCT'!J14</f>
        <v>0</v>
      </c>
      <c r="O318" s="227">
        <f>'PrEP Utilization in PMTCT'!K14</f>
        <v>0</v>
      </c>
      <c r="P318" s="227">
        <f>'PrEP Utilization in PMTCT'!L14</f>
        <v>0</v>
      </c>
      <c r="Q318" s="227">
        <f>'PrEP Utilization in PMTCT'!M14</f>
        <v>0</v>
      </c>
      <c r="R318" s="227">
        <f>'PrEP Utilization in PMTCT'!N14</f>
        <v>0</v>
      </c>
      <c r="S318" s="227">
        <f>'PrEP Utilization in PMTCT'!O14</f>
        <v>0</v>
      </c>
      <c r="T318" s="227">
        <f>'PrEP Utilization in PMTCT'!P14</f>
        <v>0</v>
      </c>
      <c r="U318" s="227">
        <f>'PrEP Utilization in PMTCT'!Q14</f>
        <v>0</v>
      </c>
      <c r="V318" s="227">
        <f>'PrEP Utilization in PMTCT'!R14</f>
        <v>0</v>
      </c>
      <c r="W318" s="227">
        <f>'PrEP Utilization in PMTCT'!S14</f>
        <v>0</v>
      </c>
      <c r="X318" s="227">
        <f>'PrEP Utilization in PMTCT'!T14</f>
        <v>0</v>
      </c>
      <c r="Y318" s="227">
        <f>'PrEP Utilization in PMTCT'!U14</f>
        <v>0</v>
      </c>
      <c r="Z318" s="227">
        <f>'PrEP Utilization in PMTCT'!V14</f>
        <v>0</v>
      </c>
      <c r="AA318" s="227">
        <f>'PrEP Utilization in PMTCT'!W14</f>
        <v>0</v>
      </c>
      <c r="AB318" s="227">
        <f>'PrEP Utilization in PMTCT'!X14</f>
        <v>0</v>
      </c>
      <c r="AC318" s="227">
        <f>'PrEP Utilization in PMTCT'!Y14</f>
        <v>0</v>
      </c>
      <c r="AD318" s="227">
        <f>'PrEP Utilization in PMTCT'!Z14</f>
        <v>0</v>
      </c>
      <c r="AE318" s="227">
        <f>'PrEP Utilization in PMTCT'!AA14</f>
        <v>0</v>
      </c>
      <c r="AF318" s="227">
        <f>'PrEP Utilization in PMTCT'!AB14</f>
        <v>0</v>
      </c>
      <c r="AG318" s="227">
        <f>'PrEP Utilization in PMTCT'!AC14</f>
        <v>0</v>
      </c>
      <c r="AH318" s="227">
        <f>'PrEP Utilization in PMTCT'!AD14</f>
        <v>0</v>
      </c>
      <c r="AI318" s="227">
        <f>'PrEP Utilization in PMTCT'!AE14</f>
        <v>0</v>
      </c>
      <c r="AJ318" s="227">
        <f>'PrEP Utilization in PMTCT'!AF14</f>
        <v>0</v>
      </c>
      <c r="AK318" s="227">
        <f>'PrEP Utilization in PMTCT'!AG14</f>
        <v>0</v>
      </c>
      <c r="AL318" s="227">
        <f>'PrEP Utilization in PMTCT'!AH14</f>
        <v>0</v>
      </c>
      <c r="AM318" s="226">
        <f t="shared" si="10"/>
        <v>0</v>
      </c>
      <c r="AN318" s="227" t="str">
        <f>'PrEP Utilization in PMTCT'!B$3</f>
        <v>PrEP Utilization in PMTCT Settings version 2.0.0</v>
      </c>
      <c r="AO318" s="239" t="str">
        <f>'PrEP Utilization in PMTCT'!AJ14</f>
        <v/>
      </c>
    </row>
    <row r="319" spans="1:41" x14ac:dyDescent="0.45">
      <c r="A319" s="218" t="str">
        <f t="shared" si="11"/>
        <v>202205</v>
      </c>
      <c r="B319" s="219">
        <f>'Prep Partner Performance'!AE$2</f>
        <v>2022</v>
      </c>
      <c r="C319" s="220" t="str">
        <f>'Prep Partner Performance'!Z$2</f>
        <v>05</v>
      </c>
      <c r="D319" s="218">
        <f>'Prep Partner Performance'!G$2</f>
        <v>14943</v>
      </c>
      <c r="E319" s="217" t="str">
        <f>'Prep Partner Performance'!C$2</f>
        <v>Kisima Health Centre</v>
      </c>
      <c r="F319" s="243" t="str">
        <f>'PrEP Utilization in PMTCT'!B$9</f>
        <v>PrEP Utilization in ANC Settings</v>
      </c>
      <c r="G319" s="227" t="str">
        <f>'PrEP Utilization in PMTCT'!C15</f>
        <v>Number Started/enrolled on PrEP</v>
      </c>
      <c r="H319" s="227" t="str">
        <f>'PrEP Utilization in PMTCT'!D15</f>
        <v>PRP01-06</v>
      </c>
      <c r="I319" s="227">
        <f>'PrEP Utilization in PMTCT'!E15</f>
        <v>0</v>
      </c>
      <c r="J319" s="227">
        <f>'PrEP Utilization in PMTCT'!F15</f>
        <v>0</v>
      </c>
      <c r="K319" s="227">
        <f>'PrEP Utilization in PMTCT'!G15</f>
        <v>0</v>
      </c>
      <c r="L319" s="227">
        <f>'PrEP Utilization in PMTCT'!H15</f>
        <v>0</v>
      </c>
      <c r="M319" s="227">
        <f>'PrEP Utilization in PMTCT'!I15</f>
        <v>0</v>
      </c>
      <c r="N319" s="227">
        <f>'PrEP Utilization in PMTCT'!J15</f>
        <v>0</v>
      </c>
      <c r="O319" s="227">
        <f>'PrEP Utilization in PMTCT'!K15</f>
        <v>0</v>
      </c>
      <c r="P319" s="227">
        <f>'PrEP Utilization in PMTCT'!L15</f>
        <v>0</v>
      </c>
      <c r="Q319" s="227">
        <f>'PrEP Utilization in PMTCT'!M15</f>
        <v>0</v>
      </c>
      <c r="R319" s="227">
        <f>'PrEP Utilization in PMTCT'!N15</f>
        <v>0</v>
      </c>
      <c r="S319" s="227">
        <f>'PrEP Utilization in PMTCT'!O15</f>
        <v>0</v>
      </c>
      <c r="T319" s="227">
        <f>'PrEP Utilization in PMTCT'!P15</f>
        <v>0</v>
      </c>
      <c r="U319" s="227">
        <f>'PrEP Utilization in PMTCT'!Q15</f>
        <v>0</v>
      </c>
      <c r="V319" s="227">
        <f>'PrEP Utilization in PMTCT'!R15</f>
        <v>0</v>
      </c>
      <c r="W319" s="227">
        <f>'PrEP Utilization in PMTCT'!S15</f>
        <v>0</v>
      </c>
      <c r="X319" s="227">
        <f>'PrEP Utilization in PMTCT'!T15</f>
        <v>0</v>
      </c>
      <c r="Y319" s="227">
        <f>'PrEP Utilization in PMTCT'!U15</f>
        <v>0</v>
      </c>
      <c r="Z319" s="227">
        <f>'PrEP Utilization in PMTCT'!V15</f>
        <v>0</v>
      </c>
      <c r="AA319" s="227">
        <f>'PrEP Utilization in PMTCT'!W15</f>
        <v>0</v>
      </c>
      <c r="AB319" s="227">
        <f>'PrEP Utilization in PMTCT'!X15</f>
        <v>0</v>
      </c>
      <c r="AC319" s="227">
        <f>'PrEP Utilization in PMTCT'!Y15</f>
        <v>0</v>
      </c>
      <c r="AD319" s="227">
        <f>'PrEP Utilization in PMTCT'!Z15</f>
        <v>0</v>
      </c>
      <c r="AE319" s="227">
        <f>'PrEP Utilization in PMTCT'!AA15</f>
        <v>0</v>
      </c>
      <c r="AF319" s="227">
        <f>'PrEP Utilization in PMTCT'!AB15</f>
        <v>0</v>
      </c>
      <c r="AG319" s="227">
        <f>'PrEP Utilization in PMTCT'!AC15</f>
        <v>0</v>
      </c>
      <c r="AH319" s="227">
        <f>'PrEP Utilization in PMTCT'!AD15</f>
        <v>0</v>
      </c>
      <c r="AI319" s="227">
        <f>'PrEP Utilization in PMTCT'!AE15</f>
        <v>0</v>
      </c>
      <c r="AJ319" s="227">
        <f>'PrEP Utilization in PMTCT'!AF15</f>
        <v>0</v>
      </c>
      <c r="AK319" s="227">
        <f>'PrEP Utilization in PMTCT'!AG15</f>
        <v>0</v>
      </c>
      <c r="AL319" s="227">
        <f>'PrEP Utilization in PMTCT'!AH15</f>
        <v>0</v>
      </c>
      <c r="AM319" s="226">
        <f t="shared" si="10"/>
        <v>0</v>
      </c>
      <c r="AN319" s="227" t="str">
        <f>'PrEP Utilization in PMTCT'!B$3</f>
        <v>PrEP Utilization in PMTCT Settings version 2.0.0</v>
      </c>
      <c r="AO319" s="239" t="str">
        <f>'PrEP Utilization in PMTCT'!AJ15</f>
        <v/>
      </c>
    </row>
    <row r="320" spans="1:41" x14ac:dyDescent="0.45">
      <c r="A320" s="218" t="str">
        <f t="shared" si="11"/>
        <v>202205</v>
      </c>
      <c r="B320" s="219">
        <f>'Prep Partner Performance'!AE$2</f>
        <v>2022</v>
      </c>
      <c r="C320" s="220" t="str">
        <f>'Prep Partner Performance'!Z$2</f>
        <v>05</v>
      </c>
      <c r="D320" s="218">
        <f>'Prep Partner Performance'!G$2</f>
        <v>14943</v>
      </c>
      <c r="E320" s="217" t="str">
        <f>'Prep Partner Performance'!C$2</f>
        <v>Kisima Health Centre</v>
      </c>
      <c r="F320" s="243" t="str">
        <f>'PrEP Utilization in PMTCT'!B$9</f>
        <v>PrEP Utilization in ANC Settings</v>
      </c>
      <c r="G320" s="227" t="str">
        <f>'PrEP Utilization in PMTCT'!C16</f>
        <v>Number Declined PrEP</v>
      </c>
      <c r="H320" s="227" t="str">
        <f>'PrEP Utilization in PMTCT'!D16</f>
        <v>PRP01-07</v>
      </c>
      <c r="I320" s="227">
        <f>'PrEP Utilization in PMTCT'!E16</f>
        <v>0</v>
      </c>
      <c r="J320" s="227">
        <f>'PrEP Utilization in PMTCT'!F16</f>
        <v>0</v>
      </c>
      <c r="K320" s="227">
        <f>'PrEP Utilization in PMTCT'!G16</f>
        <v>0</v>
      </c>
      <c r="L320" s="227">
        <f>'PrEP Utilization in PMTCT'!H16</f>
        <v>0</v>
      </c>
      <c r="M320" s="227">
        <f>'PrEP Utilization in PMTCT'!I16</f>
        <v>0</v>
      </c>
      <c r="N320" s="227">
        <f>'PrEP Utilization in PMTCT'!J16</f>
        <v>0</v>
      </c>
      <c r="O320" s="227">
        <f>'PrEP Utilization in PMTCT'!K16</f>
        <v>0</v>
      </c>
      <c r="P320" s="227">
        <f>'PrEP Utilization in PMTCT'!L16</f>
        <v>0</v>
      </c>
      <c r="Q320" s="227">
        <f>'PrEP Utilization in PMTCT'!M16</f>
        <v>0</v>
      </c>
      <c r="R320" s="227">
        <f>'PrEP Utilization in PMTCT'!N16</f>
        <v>0</v>
      </c>
      <c r="S320" s="227">
        <f>'PrEP Utilization in PMTCT'!O16</f>
        <v>0</v>
      </c>
      <c r="T320" s="227">
        <f>'PrEP Utilization in PMTCT'!P16</f>
        <v>0</v>
      </c>
      <c r="U320" s="227">
        <f>'PrEP Utilization in PMTCT'!Q16</f>
        <v>0</v>
      </c>
      <c r="V320" s="227">
        <f>'PrEP Utilization in PMTCT'!R16</f>
        <v>0</v>
      </c>
      <c r="W320" s="227">
        <f>'PrEP Utilization in PMTCT'!S16</f>
        <v>0</v>
      </c>
      <c r="X320" s="227">
        <f>'PrEP Utilization in PMTCT'!T16</f>
        <v>0</v>
      </c>
      <c r="Y320" s="227">
        <f>'PrEP Utilization in PMTCT'!U16</f>
        <v>0</v>
      </c>
      <c r="Z320" s="227">
        <f>'PrEP Utilization in PMTCT'!V16</f>
        <v>0</v>
      </c>
      <c r="AA320" s="227">
        <f>'PrEP Utilization in PMTCT'!W16</f>
        <v>0</v>
      </c>
      <c r="AB320" s="227">
        <f>'PrEP Utilization in PMTCT'!X16</f>
        <v>0</v>
      </c>
      <c r="AC320" s="227">
        <f>'PrEP Utilization in PMTCT'!Y16</f>
        <v>0</v>
      </c>
      <c r="AD320" s="227">
        <f>'PrEP Utilization in PMTCT'!Z16</f>
        <v>0</v>
      </c>
      <c r="AE320" s="227">
        <f>'PrEP Utilization in PMTCT'!AA16</f>
        <v>0</v>
      </c>
      <c r="AF320" s="227">
        <f>'PrEP Utilization in PMTCT'!AB16</f>
        <v>0</v>
      </c>
      <c r="AG320" s="227">
        <f>'PrEP Utilization in PMTCT'!AC16</f>
        <v>0</v>
      </c>
      <c r="AH320" s="227">
        <f>'PrEP Utilization in PMTCT'!AD16</f>
        <v>0</v>
      </c>
      <c r="AI320" s="227">
        <f>'PrEP Utilization in PMTCT'!AE16</f>
        <v>0</v>
      </c>
      <c r="AJ320" s="227">
        <f>'PrEP Utilization in PMTCT'!AF16</f>
        <v>0</v>
      </c>
      <c r="AK320" s="227">
        <f>'PrEP Utilization in PMTCT'!AG16</f>
        <v>0</v>
      </c>
      <c r="AL320" s="227">
        <f>'PrEP Utilization in PMTCT'!AH16</f>
        <v>0</v>
      </c>
      <c r="AM320" s="226">
        <f t="shared" si="10"/>
        <v>0</v>
      </c>
      <c r="AN320" s="227" t="str">
        <f>'PrEP Utilization in PMTCT'!B$3</f>
        <v>PrEP Utilization in PMTCT Settings version 2.0.0</v>
      </c>
      <c r="AO320" s="239" t="str">
        <f>'PrEP Utilization in PMTCT'!AJ16</f>
        <v/>
      </c>
    </row>
    <row r="321" spans="1:41" x14ac:dyDescent="0.45">
      <c r="A321" s="218" t="str">
        <f t="shared" si="11"/>
        <v>202205</v>
      </c>
      <c r="B321" s="219">
        <f>'Prep Partner Performance'!AE$2</f>
        <v>2022</v>
      </c>
      <c r="C321" s="220" t="str">
        <f>'Prep Partner Performance'!Z$2</f>
        <v>05</v>
      </c>
      <c r="D321" s="218">
        <f>'Prep Partner Performance'!G$2</f>
        <v>14943</v>
      </c>
      <c r="E321" s="217" t="str">
        <f>'Prep Partner Performance'!C$2</f>
        <v>Kisima Health Centre</v>
      </c>
      <c r="F321" s="243" t="str">
        <f>'PrEP Utilization in PMTCT'!B$9</f>
        <v>PrEP Utilization in ANC Settings</v>
      </c>
      <c r="G321" s="227" t="str">
        <f>'PrEP Utilization in PMTCT'!C17</f>
        <v>Number of Clients currently on PrEP</v>
      </c>
      <c r="H321" s="227" t="str">
        <f>'PrEP Utilization in PMTCT'!D17</f>
        <v>PRP01-08</v>
      </c>
      <c r="I321" s="227">
        <f>'PrEP Utilization in PMTCT'!E17</f>
        <v>0</v>
      </c>
      <c r="J321" s="227">
        <f>'PrEP Utilization in PMTCT'!F17</f>
        <v>0</v>
      </c>
      <c r="K321" s="227">
        <f>'PrEP Utilization in PMTCT'!G17</f>
        <v>0</v>
      </c>
      <c r="L321" s="227">
        <f>'PrEP Utilization in PMTCT'!H17</f>
        <v>0</v>
      </c>
      <c r="M321" s="227">
        <f>'PrEP Utilization in PMTCT'!I17</f>
        <v>0</v>
      </c>
      <c r="N321" s="227">
        <f>'PrEP Utilization in PMTCT'!J17</f>
        <v>0</v>
      </c>
      <c r="O321" s="227">
        <f>'PrEP Utilization in PMTCT'!K17</f>
        <v>0</v>
      </c>
      <c r="P321" s="227">
        <f>'PrEP Utilization in PMTCT'!L17</f>
        <v>0</v>
      </c>
      <c r="Q321" s="227">
        <f>'PrEP Utilization in PMTCT'!M17</f>
        <v>0</v>
      </c>
      <c r="R321" s="227">
        <f>'PrEP Utilization in PMTCT'!N17</f>
        <v>0</v>
      </c>
      <c r="S321" s="227">
        <f>'PrEP Utilization in PMTCT'!O17</f>
        <v>0</v>
      </c>
      <c r="T321" s="227">
        <f>'PrEP Utilization in PMTCT'!P17</f>
        <v>0</v>
      </c>
      <c r="U321" s="227">
        <f>'PrEP Utilization in PMTCT'!Q17</f>
        <v>0</v>
      </c>
      <c r="V321" s="227">
        <f>'PrEP Utilization in PMTCT'!R17</f>
        <v>0</v>
      </c>
      <c r="W321" s="227">
        <f>'PrEP Utilization in PMTCT'!S17</f>
        <v>0</v>
      </c>
      <c r="X321" s="227">
        <f>'PrEP Utilization in PMTCT'!T17</f>
        <v>0</v>
      </c>
      <c r="Y321" s="227">
        <f>'PrEP Utilization in PMTCT'!U17</f>
        <v>0</v>
      </c>
      <c r="Z321" s="227">
        <f>'PrEP Utilization in PMTCT'!V17</f>
        <v>0</v>
      </c>
      <c r="AA321" s="227">
        <f>'PrEP Utilization in PMTCT'!W17</f>
        <v>0</v>
      </c>
      <c r="AB321" s="227">
        <f>'PrEP Utilization in PMTCT'!X17</f>
        <v>0</v>
      </c>
      <c r="AC321" s="227">
        <f>'PrEP Utilization in PMTCT'!Y17</f>
        <v>0</v>
      </c>
      <c r="AD321" s="227">
        <f>'PrEP Utilization in PMTCT'!Z17</f>
        <v>0</v>
      </c>
      <c r="AE321" s="227">
        <f>'PrEP Utilization in PMTCT'!AA17</f>
        <v>0</v>
      </c>
      <c r="AF321" s="227">
        <f>'PrEP Utilization in PMTCT'!AB17</f>
        <v>0</v>
      </c>
      <c r="AG321" s="227">
        <f>'PrEP Utilization in PMTCT'!AC17</f>
        <v>0</v>
      </c>
      <c r="AH321" s="227">
        <f>'PrEP Utilization in PMTCT'!AD17</f>
        <v>0</v>
      </c>
      <c r="AI321" s="227">
        <f>'PrEP Utilization in PMTCT'!AE17</f>
        <v>0</v>
      </c>
      <c r="AJ321" s="227">
        <f>'PrEP Utilization in PMTCT'!AF17</f>
        <v>0</v>
      </c>
      <c r="AK321" s="227">
        <f>'PrEP Utilization in PMTCT'!AG17</f>
        <v>0</v>
      </c>
      <c r="AL321" s="227">
        <f>'PrEP Utilization in PMTCT'!AH17</f>
        <v>0</v>
      </c>
      <c r="AM321" s="226">
        <f t="shared" si="10"/>
        <v>0</v>
      </c>
      <c r="AN321" s="227" t="str">
        <f>'PrEP Utilization in PMTCT'!B$3</f>
        <v>PrEP Utilization in PMTCT Settings version 2.0.0</v>
      </c>
      <c r="AO321" s="239" t="str">
        <f>'PrEP Utilization in PMTCT'!AJ17</f>
        <v/>
      </c>
    </row>
    <row r="322" spans="1:41" x14ac:dyDescent="0.45">
      <c r="A322" s="218" t="str">
        <f t="shared" si="11"/>
        <v>202205</v>
      </c>
      <c r="B322" s="219">
        <f>'Prep Partner Performance'!AE$2</f>
        <v>2022</v>
      </c>
      <c r="C322" s="220" t="str">
        <f>'Prep Partner Performance'!Z$2</f>
        <v>05</v>
      </c>
      <c r="D322" s="218">
        <f>'Prep Partner Performance'!G$2</f>
        <v>14943</v>
      </c>
      <c r="E322" s="217" t="str">
        <f>'Prep Partner Performance'!C$2</f>
        <v>Kisima Health Centre</v>
      </c>
      <c r="F322" s="243" t="str">
        <f>'PrEP Utilization in PMTCT'!B$9</f>
        <v>PrEP Utilization in ANC Settings</v>
      </c>
      <c r="G322" s="227" t="str">
        <f>'PrEP Utilization in PMTCT'!C18</f>
        <v>Number of Clients stopped / discontinued PrEP</v>
      </c>
      <c r="H322" s="227" t="str">
        <f>'PrEP Utilization in PMTCT'!D18</f>
        <v>PRP01-09</v>
      </c>
      <c r="I322" s="227">
        <f>'PrEP Utilization in PMTCT'!E18</f>
        <v>0</v>
      </c>
      <c r="J322" s="227">
        <f>'PrEP Utilization in PMTCT'!F18</f>
        <v>0</v>
      </c>
      <c r="K322" s="227">
        <f>'PrEP Utilization in PMTCT'!G18</f>
        <v>0</v>
      </c>
      <c r="L322" s="227">
        <f>'PrEP Utilization in PMTCT'!H18</f>
        <v>0</v>
      </c>
      <c r="M322" s="227">
        <f>'PrEP Utilization in PMTCT'!I18</f>
        <v>0</v>
      </c>
      <c r="N322" s="227">
        <f>'PrEP Utilization in PMTCT'!J18</f>
        <v>0</v>
      </c>
      <c r="O322" s="227">
        <f>'PrEP Utilization in PMTCT'!K18</f>
        <v>0</v>
      </c>
      <c r="P322" s="227">
        <f>'PrEP Utilization in PMTCT'!L18</f>
        <v>0</v>
      </c>
      <c r="Q322" s="227">
        <f>'PrEP Utilization in PMTCT'!M18</f>
        <v>0</v>
      </c>
      <c r="R322" s="227">
        <f>'PrEP Utilization in PMTCT'!N18</f>
        <v>0</v>
      </c>
      <c r="S322" s="227">
        <f>'PrEP Utilization in PMTCT'!O18</f>
        <v>0</v>
      </c>
      <c r="T322" s="227">
        <f>'PrEP Utilization in PMTCT'!P18</f>
        <v>0</v>
      </c>
      <c r="U322" s="227">
        <f>'PrEP Utilization in PMTCT'!Q18</f>
        <v>0</v>
      </c>
      <c r="V322" s="227">
        <f>'PrEP Utilization in PMTCT'!R18</f>
        <v>0</v>
      </c>
      <c r="W322" s="227">
        <f>'PrEP Utilization in PMTCT'!S18</f>
        <v>0</v>
      </c>
      <c r="X322" s="227">
        <f>'PrEP Utilization in PMTCT'!T18</f>
        <v>0</v>
      </c>
      <c r="Y322" s="227">
        <f>'PrEP Utilization in PMTCT'!U18</f>
        <v>0</v>
      </c>
      <c r="Z322" s="227">
        <f>'PrEP Utilization in PMTCT'!V18</f>
        <v>0</v>
      </c>
      <c r="AA322" s="227">
        <f>'PrEP Utilization in PMTCT'!W18</f>
        <v>0</v>
      </c>
      <c r="AB322" s="227">
        <f>'PrEP Utilization in PMTCT'!X18</f>
        <v>0</v>
      </c>
      <c r="AC322" s="227">
        <f>'PrEP Utilization in PMTCT'!Y18</f>
        <v>0</v>
      </c>
      <c r="AD322" s="227">
        <f>'PrEP Utilization in PMTCT'!Z18</f>
        <v>0</v>
      </c>
      <c r="AE322" s="227">
        <f>'PrEP Utilization in PMTCT'!AA18</f>
        <v>0</v>
      </c>
      <c r="AF322" s="227">
        <f>'PrEP Utilization in PMTCT'!AB18</f>
        <v>0</v>
      </c>
      <c r="AG322" s="227">
        <f>'PrEP Utilization in PMTCT'!AC18</f>
        <v>0</v>
      </c>
      <c r="AH322" s="227">
        <f>'PrEP Utilization in PMTCT'!AD18</f>
        <v>0</v>
      </c>
      <c r="AI322" s="227">
        <f>'PrEP Utilization in PMTCT'!AE18</f>
        <v>0</v>
      </c>
      <c r="AJ322" s="227">
        <f>'PrEP Utilization in PMTCT'!AF18</f>
        <v>0</v>
      </c>
      <c r="AK322" s="227">
        <f>'PrEP Utilization in PMTCT'!AG18</f>
        <v>0</v>
      </c>
      <c r="AL322" s="227">
        <f>'PrEP Utilization in PMTCT'!AH18</f>
        <v>0</v>
      </c>
      <c r="AM322" s="226">
        <f t="shared" si="10"/>
        <v>0</v>
      </c>
      <c r="AN322" s="227" t="str">
        <f>'PrEP Utilization in PMTCT'!B$3</f>
        <v>PrEP Utilization in PMTCT Settings version 2.0.0</v>
      </c>
      <c r="AO322" s="239" t="str">
        <f>'PrEP Utilization in PMTCT'!AJ18</f>
        <v/>
      </c>
    </row>
    <row r="323" spans="1:41" x14ac:dyDescent="0.45">
      <c r="A323" s="218" t="str">
        <f t="shared" si="11"/>
        <v>202205</v>
      </c>
      <c r="B323" s="219">
        <f>'Prep Partner Performance'!AE$2</f>
        <v>2022</v>
      </c>
      <c r="C323" s="220" t="str">
        <f>'Prep Partner Performance'!Z$2</f>
        <v>05</v>
      </c>
      <c r="D323" s="218">
        <f>'Prep Partner Performance'!G$2</f>
        <v>14943</v>
      </c>
      <c r="E323" s="217" t="str">
        <f>'Prep Partner Performance'!C$2</f>
        <v>Kisima Health Centre</v>
      </c>
      <c r="F323" s="243" t="str">
        <f>'PrEP Utilization in PMTCT'!B$9</f>
        <v>PrEP Utilization in ANC Settings</v>
      </c>
      <c r="G323" s="227" t="str">
        <f>'PrEP Utilization in PMTCT'!C19</f>
        <v>Number of Clients attending a follow up visit/Refills</v>
      </c>
      <c r="H323" s="227" t="str">
        <f>'PrEP Utilization in PMTCT'!D19</f>
        <v>PRP01-10</v>
      </c>
      <c r="I323" s="227">
        <f>'PrEP Utilization in PMTCT'!E19</f>
        <v>0</v>
      </c>
      <c r="J323" s="227">
        <f>'PrEP Utilization in PMTCT'!F19</f>
        <v>0</v>
      </c>
      <c r="K323" s="227">
        <f>'PrEP Utilization in PMTCT'!G19</f>
        <v>0</v>
      </c>
      <c r="L323" s="227">
        <f>'PrEP Utilization in PMTCT'!H19</f>
        <v>0</v>
      </c>
      <c r="M323" s="227">
        <f>'PrEP Utilization in PMTCT'!I19</f>
        <v>0</v>
      </c>
      <c r="N323" s="227">
        <f>'PrEP Utilization in PMTCT'!J19</f>
        <v>0</v>
      </c>
      <c r="O323" s="227">
        <f>'PrEP Utilization in PMTCT'!K19</f>
        <v>0</v>
      </c>
      <c r="P323" s="227">
        <f>'PrEP Utilization in PMTCT'!L19</f>
        <v>0</v>
      </c>
      <c r="Q323" s="227">
        <f>'PrEP Utilization in PMTCT'!M19</f>
        <v>0</v>
      </c>
      <c r="R323" s="227">
        <f>'PrEP Utilization in PMTCT'!N19</f>
        <v>0</v>
      </c>
      <c r="S323" s="227">
        <f>'PrEP Utilization in PMTCT'!O19</f>
        <v>0</v>
      </c>
      <c r="T323" s="227">
        <f>'PrEP Utilization in PMTCT'!P19</f>
        <v>0</v>
      </c>
      <c r="U323" s="227">
        <f>'PrEP Utilization in PMTCT'!Q19</f>
        <v>0</v>
      </c>
      <c r="V323" s="227">
        <f>'PrEP Utilization in PMTCT'!R19</f>
        <v>0</v>
      </c>
      <c r="W323" s="227">
        <f>'PrEP Utilization in PMTCT'!S19</f>
        <v>0</v>
      </c>
      <c r="X323" s="227">
        <f>'PrEP Utilization in PMTCT'!T19</f>
        <v>0</v>
      </c>
      <c r="Y323" s="227">
        <f>'PrEP Utilization in PMTCT'!U19</f>
        <v>0</v>
      </c>
      <c r="Z323" s="227">
        <f>'PrEP Utilization in PMTCT'!V19</f>
        <v>0</v>
      </c>
      <c r="AA323" s="227">
        <f>'PrEP Utilization in PMTCT'!W19</f>
        <v>0</v>
      </c>
      <c r="AB323" s="227">
        <f>'PrEP Utilization in PMTCT'!X19</f>
        <v>0</v>
      </c>
      <c r="AC323" s="227">
        <f>'PrEP Utilization in PMTCT'!Y19</f>
        <v>0</v>
      </c>
      <c r="AD323" s="227">
        <f>'PrEP Utilization in PMTCT'!Z19</f>
        <v>0</v>
      </c>
      <c r="AE323" s="227">
        <f>'PrEP Utilization in PMTCT'!AA19</f>
        <v>0</v>
      </c>
      <c r="AF323" s="227">
        <f>'PrEP Utilization in PMTCT'!AB19</f>
        <v>0</v>
      </c>
      <c r="AG323" s="227">
        <f>'PrEP Utilization in PMTCT'!AC19</f>
        <v>0</v>
      </c>
      <c r="AH323" s="227">
        <f>'PrEP Utilization in PMTCT'!AD19</f>
        <v>0</v>
      </c>
      <c r="AI323" s="227">
        <f>'PrEP Utilization in PMTCT'!AE19</f>
        <v>0</v>
      </c>
      <c r="AJ323" s="227">
        <f>'PrEP Utilization in PMTCT'!AF19</f>
        <v>0</v>
      </c>
      <c r="AK323" s="227">
        <f>'PrEP Utilization in PMTCT'!AG19</f>
        <v>0</v>
      </c>
      <c r="AL323" s="227">
        <f>'PrEP Utilization in PMTCT'!AH19</f>
        <v>0</v>
      </c>
      <c r="AM323" s="226">
        <f t="shared" si="10"/>
        <v>0</v>
      </c>
      <c r="AN323" s="227" t="str">
        <f>'PrEP Utilization in PMTCT'!B$3</f>
        <v>PrEP Utilization in PMTCT Settings version 2.0.0</v>
      </c>
      <c r="AO323" s="239" t="str">
        <f>'PrEP Utilization in PMTCT'!AJ19</f>
        <v/>
      </c>
    </row>
    <row r="324" spans="1:41" x14ac:dyDescent="0.45">
      <c r="A324" s="218" t="str">
        <f t="shared" si="11"/>
        <v>202205</v>
      </c>
      <c r="B324" s="219">
        <f>'Prep Partner Performance'!AE$2</f>
        <v>2022</v>
      </c>
      <c r="C324" s="220" t="str">
        <f>'Prep Partner Performance'!Z$2</f>
        <v>05</v>
      </c>
      <c r="D324" s="218">
        <f>'Prep Partner Performance'!G$2</f>
        <v>14943</v>
      </c>
      <c r="E324" s="217" t="str">
        <f>'Prep Partner Performance'!C$2</f>
        <v>Kisima Health Centre</v>
      </c>
      <c r="F324" s="243" t="str">
        <f>'PrEP Utilization in PMTCT'!B$9</f>
        <v>PrEP Utilization in ANC Settings</v>
      </c>
      <c r="G324" s="227" t="str">
        <f>'PrEP Utilization in PMTCT'!C20</f>
        <v>Number Re-initiated on PrEP</v>
      </c>
      <c r="H324" s="227" t="str">
        <f>'PrEP Utilization in PMTCT'!D20</f>
        <v>PRP01-11</v>
      </c>
      <c r="I324" s="227">
        <f>'PrEP Utilization in PMTCT'!E20</f>
        <v>0</v>
      </c>
      <c r="J324" s="227">
        <f>'PrEP Utilization in PMTCT'!F20</f>
        <v>0</v>
      </c>
      <c r="K324" s="227">
        <f>'PrEP Utilization in PMTCT'!G20</f>
        <v>0</v>
      </c>
      <c r="L324" s="227">
        <f>'PrEP Utilization in PMTCT'!H20</f>
        <v>0</v>
      </c>
      <c r="M324" s="227">
        <f>'PrEP Utilization in PMTCT'!I20</f>
        <v>0</v>
      </c>
      <c r="N324" s="227">
        <f>'PrEP Utilization in PMTCT'!J20</f>
        <v>0</v>
      </c>
      <c r="O324" s="227">
        <f>'PrEP Utilization in PMTCT'!K20</f>
        <v>0</v>
      </c>
      <c r="P324" s="227">
        <f>'PrEP Utilization in PMTCT'!L20</f>
        <v>0</v>
      </c>
      <c r="Q324" s="227">
        <f>'PrEP Utilization in PMTCT'!M20</f>
        <v>0</v>
      </c>
      <c r="R324" s="227">
        <f>'PrEP Utilization in PMTCT'!N20</f>
        <v>0</v>
      </c>
      <c r="S324" s="227">
        <f>'PrEP Utilization in PMTCT'!O20</f>
        <v>0</v>
      </c>
      <c r="T324" s="227">
        <f>'PrEP Utilization in PMTCT'!P20</f>
        <v>0</v>
      </c>
      <c r="U324" s="227">
        <f>'PrEP Utilization in PMTCT'!Q20</f>
        <v>0</v>
      </c>
      <c r="V324" s="227">
        <f>'PrEP Utilization in PMTCT'!R20</f>
        <v>0</v>
      </c>
      <c r="W324" s="227">
        <f>'PrEP Utilization in PMTCT'!S20</f>
        <v>0</v>
      </c>
      <c r="X324" s="227">
        <f>'PrEP Utilization in PMTCT'!T20</f>
        <v>0</v>
      </c>
      <c r="Y324" s="227">
        <f>'PrEP Utilization in PMTCT'!U20</f>
        <v>0</v>
      </c>
      <c r="Z324" s="227">
        <f>'PrEP Utilization in PMTCT'!V20</f>
        <v>0</v>
      </c>
      <c r="AA324" s="227">
        <f>'PrEP Utilization in PMTCT'!W20</f>
        <v>0</v>
      </c>
      <c r="AB324" s="227">
        <f>'PrEP Utilization in PMTCT'!X20</f>
        <v>0</v>
      </c>
      <c r="AC324" s="227">
        <f>'PrEP Utilization in PMTCT'!Y20</f>
        <v>0</v>
      </c>
      <c r="AD324" s="227">
        <f>'PrEP Utilization in PMTCT'!Z20</f>
        <v>0</v>
      </c>
      <c r="AE324" s="227">
        <f>'PrEP Utilization in PMTCT'!AA20</f>
        <v>0</v>
      </c>
      <c r="AF324" s="227">
        <f>'PrEP Utilization in PMTCT'!AB20</f>
        <v>0</v>
      </c>
      <c r="AG324" s="227">
        <f>'PrEP Utilization in PMTCT'!AC20</f>
        <v>0</v>
      </c>
      <c r="AH324" s="227">
        <f>'PrEP Utilization in PMTCT'!AD20</f>
        <v>0</v>
      </c>
      <c r="AI324" s="227">
        <f>'PrEP Utilization in PMTCT'!AE20</f>
        <v>0</v>
      </c>
      <c r="AJ324" s="227">
        <f>'PrEP Utilization in PMTCT'!AF20</f>
        <v>0</v>
      </c>
      <c r="AK324" s="227">
        <f>'PrEP Utilization in PMTCT'!AG20</f>
        <v>0</v>
      </c>
      <c r="AL324" s="227">
        <f>'PrEP Utilization in PMTCT'!AH20</f>
        <v>0</v>
      </c>
      <c r="AM324" s="226">
        <f t="shared" ref="AM324:AM383" si="13">SUM(I324:AL324)</f>
        <v>0</v>
      </c>
      <c r="AN324" s="227" t="str">
        <f>'PrEP Utilization in PMTCT'!B$3</f>
        <v>PrEP Utilization in PMTCT Settings version 2.0.0</v>
      </c>
      <c r="AO324" s="239">
        <f>'PrEP Utilization in PMTCT'!AJ20</f>
        <v>0</v>
      </c>
    </row>
    <row r="325" spans="1:41" x14ac:dyDescent="0.45">
      <c r="A325" s="218" t="str">
        <f t="shared" si="11"/>
        <v>202205</v>
      </c>
      <c r="B325" s="219">
        <f>'Prep Partner Performance'!AE$2</f>
        <v>2022</v>
      </c>
      <c r="C325" s="220" t="str">
        <f>'Prep Partner Performance'!Z$2</f>
        <v>05</v>
      </c>
      <c r="D325" s="218">
        <f>'Prep Partner Performance'!G$2</f>
        <v>14943</v>
      </c>
      <c r="E325" s="217" t="str">
        <f>'Prep Partner Performance'!C$2</f>
        <v>Kisima Health Centre</v>
      </c>
      <c r="F325" s="243" t="str">
        <f>'PrEP Utilization in PMTCT'!B$9</f>
        <v>PrEP Utilization in ANC Settings</v>
      </c>
      <c r="G325" s="227" t="str">
        <f>'PrEP Utilization in PMTCT'!C21</f>
        <v>PrEP_CT: Total Number Clients re-initiations and follow-up visits for the Quarter</v>
      </c>
      <c r="H325" s="227" t="str">
        <f>'PrEP Utilization in PMTCT'!D21</f>
        <v>PRP01-12</v>
      </c>
      <c r="I325" s="227">
        <f>'PrEP Utilization in PMTCT'!E21</f>
        <v>0</v>
      </c>
      <c r="J325" s="227">
        <f>'PrEP Utilization in PMTCT'!F21</f>
        <v>0</v>
      </c>
      <c r="K325" s="227">
        <f>'PrEP Utilization in PMTCT'!G21</f>
        <v>0</v>
      </c>
      <c r="L325" s="227">
        <f>'PrEP Utilization in PMTCT'!H21</f>
        <v>0</v>
      </c>
      <c r="M325" s="227">
        <f>'PrEP Utilization in PMTCT'!I21</f>
        <v>0</v>
      </c>
      <c r="N325" s="227">
        <f>'PrEP Utilization in PMTCT'!J21</f>
        <v>0</v>
      </c>
      <c r="O325" s="227">
        <f>'PrEP Utilization in PMTCT'!K21</f>
        <v>0</v>
      </c>
      <c r="P325" s="227">
        <f>'PrEP Utilization in PMTCT'!L21</f>
        <v>0</v>
      </c>
      <c r="Q325" s="227">
        <f>'PrEP Utilization in PMTCT'!M21</f>
        <v>0</v>
      </c>
      <c r="R325" s="227">
        <f>'PrEP Utilization in PMTCT'!N21</f>
        <v>0</v>
      </c>
      <c r="S325" s="227">
        <f>'PrEP Utilization in PMTCT'!O21</f>
        <v>0</v>
      </c>
      <c r="T325" s="227">
        <f>'PrEP Utilization in PMTCT'!P21</f>
        <v>0</v>
      </c>
      <c r="U325" s="227">
        <f>'PrEP Utilization in PMTCT'!Q21</f>
        <v>0</v>
      </c>
      <c r="V325" s="227">
        <f>'PrEP Utilization in PMTCT'!R21</f>
        <v>0</v>
      </c>
      <c r="W325" s="227">
        <f>'PrEP Utilization in PMTCT'!S21</f>
        <v>0</v>
      </c>
      <c r="X325" s="227">
        <f>'PrEP Utilization in PMTCT'!T21</f>
        <v>0</v>
      </c>
      <c r="Y325" s="227">
        <f>'PrEP Utilization in PMTCT'!U21</f>
        <v>0</v>
      </c>
      <c r="Z325" s="227">
        <f>'PrEP Utilization in PMTCT'!V21</f>
        <v>0</v>
      </c>
      <c r="AA325" s="227">
        <f>'PrEP Utilization in PMTCT'!W21</f>
        <v>0</v>
      </c>
      <c r="AB325" s="227">
        <f>'PrEP Utilization in PMTCT'!X21</f>
        <v>0</v>
      </c>
      <c r="AC325" s="227">
        <f>'PrEP Utilization in PMTCT'!Y21</f>
        <v>0</v>
      </c>
      <c r="AD325" s="227">
        <f>'PrEP Utilization in PMTCT'!Z21</f>
        <v>0</v>
      </c>
      <c r="AE325" s="227">
        <f>'PrEP Utilization in PMTCT'!AA21</f>
        <v>0</v>
      </c>
      <c r="AF325" s="227">
        <f>'PrEP Utilization in PMTCT'!AB21</f>
        <v>0</v>
      </c>
      <c r="AG325" s="227">
        <f>'PrEP Utilization in PMTCT'!AC21</f>
        <v>0</v>
      </c>
      <c r="AH325" s="227">
        <f>'PrEP Utilization in PMTCT'!AD21</f>
        <v>0</v>
      </c>
      <c r="AI325" s="227">
        <f>'PrEP Utilization in PMTCT'!AE21</f>
        <v>0</v>
      </c>
      <c r="AJ325" s="227">
        <f>'PrEP Utilization in PMTCT'!AF21</f>
        <v>0</v>
      </c>
      <c r="AK325" s="227">
        <f>'PrEP Utilization in PMTCT'!AG21</f>
        <v>0</v>
      </c>
      <c r="AL325" s="227">
        <f>'PrEP Utilization in PMTCT'!AH21</f>
        <v>0</v>
      </c>
      <c r="AM325" s="226">
        <f t="shared" si="13"/>
        <v>0</v>
      </c>
      <c r="AN325" s="227" t="str">
        <f>'PrEP Utilization in PMTCT'!B$3</f>
        <v>PrEP Utilization in PMTCT Settings version 2.0.0</v>
      </c>
      <c r="AO325" s="239">
        <f>'PrEP Utilization in PMTCT'!AJ21</f>
        <v>0</v>
      </c>
    </row>
    <row r="326" spans="1:41" x14ac:dyDescent="0.45">
      <c r="A326" s="218" t="str">
        <f t="shared" si="11"/>
        <v>202205</v>
      </c>
      <c r="B326" s="219">
        <f>'Prep Partner Performance'!AE$2</f>
        <v>2022</v>
      </c>
      <c r="C326" s="220" t="str">
        <f>'Prep Partner Performance'!Z$2</f>
        <v>05</v>
      </c>
      <c r="D326" s="218">
        <f>'Prep Partner Performance'!G$2</f>
        <v>14943</v>
      </c>
      <c r="E326" s="217" t="str">
        <f>'Prep Partner Performance'!C$2</f>
        <v>Kisima Health Centre</v>
      </c>
      <c r="F326" s="243" t="str">
        <f>'PrEP Utilization in PMTCT'!B22</f>
        <v>Reasons for discontinuation among those who discontinue Prep in ANC Settings</v>
      </c>
      <c r="G326" s="227" t="str">
        <f>'PrEP Utilization in PMTCT'!C22</f>
        <v>Number discontinued because Number discontinued because HIV test is positive</v>
      </c>
      <c r="H326" s="227" t="str">
        <f>'PrEP Utilization in PMTCT'!D22</f>
        <v>PRP01-13</v>
      </c>
      <c r="I326" s="227">
        <f>'PrEP Utilization in PMTCT'!E22</f>
        <v>0</v>
      </c>
      <c r="J326" s="227">
        <f>'PrEP Utilization in PMTCT'!F22</f>
        <v>0</v>
      </c>
      <c r="K326" s="227">
        <f>'PrEP Utilization in PMTCT'!G22</f>
        <v>0</v>
      </c>
      <c r="L326" s="227">
        <f>'PrEP Utilization in PMTCT'!H22</f>
        <v>0</v>
      </c>
      <c r="M326" s="227">
        <f>'PrEP Utilization in PMTCT'!I22</f>
        <v>0</v>
      </c>
      <c r="N326" s="227">
        <f>'PrEP Utilization in PMTCT'!J22</f>
        <v>0</v>
      </c>
      <c r="O326" s="227">
        <f>'PrEP Utilization in PMTCT'!K22</f>
        <v>0</v>
      </c>
      <c r="P326" s="227">
        <f>'PrEP Utilization in PMTCT'!L22</f>
        <v>0</v>
      </c>
      <c r="Q326" s="227">
        <f>'PrEP Utilization in PMTCT'!M22</f>
        <v>0</v>
      </c>
      <c r="R326" s="227">
        <f>'PrEP Utilization in PMTCT'!N22</f>
        <v>0</v>
      </c>
      <c r="S326" s="227">
        <f>'PrEP Utilization in PMTCT'!O22</f>
        <v>0</v>
      </c>
      <c r="T326" s="227">
        <f>'PrEP Utilization in PMTCT'!P22</f>
        <v>0</v>
      </c>
      <c r="U326" s="227">
        <f>'PrEP Utilization in PMTCT'!Q22</f>
        <v>0</v>
      </c>
      <c r="V326" s="227">
        <f>'PrEP Utilization in PMTCT'!R22</f>
        <v>0</v>
      </c>
      <c r="W326" s="227">
        <f>'PrEP Utilization in PMTCT'!S22</f>
        <v>0</v>
      </c>
      <c r="X326" s="227">
        <f>'PrEP Utilization in PMTCT'!T22</f>
        <v>0</v>
      </c>
      <c r="Y326" s="227">
        <f>'PrEP Utilization in PMTCT'!U22</f>
        <v>0</v>
      </c>
      <c r="Z326" s="227">
        <f>'PrEP Utilization in PMTCT'!V22</f>
        <v>0</v>
      </c>
      <c r="AA326" s="227">
        <f>'PrEP Utilization in PMTCT'!W22</f>
        <v>0</v>
      </c>
      <c r="AB326" s="227">
        <f>'PrEP Utilization in PMTCT'!X22</f>
        <v>0</v>
      </c>
      <c r="AC326" s="227">
        <f>'PrEP Utilization in PMTCT'!Y22</f>
        <v>0</v>
      </c>
      <c r="AD326" s="227">
        <f>'PrEP Utilization in PMTCT'!Z22</f>
        <v>0</v>
      </c>
      <c r="AE326" s="227">
        <f>'PrEP Utilization in PMTCT'!AA22</f>
        <v>0</v>
      </c>
      <c r="AF326" s="227">
        <f>'PrEP Utilization in PMTCT'!AB22</f>
        <v>0</v>
      </c>
      <c r="AG326" s="227">
        <f>'PrEP Utilization in PMTCT'!AC22</f>
        <v>0</v>
      </c>
      <c r="AH326" s="227">
        <f>'PrEP Utilization in PMTCT'!AD22</f>
        <v>0</v>
      </c>
      <c r="AI326" s="227">
        <f>'PrEP Utilization in PMTCT'!AE22</f>
        <v>0</v>
      </c>
      <c r="AJ326" s="227">
        <f>'PrEP Utilization in PMTCT'!AF22</f>
        <v>0</v>
      </c>
      <c r="AK326" s="227">
        <f>'PrEP Utilization in PMTCT'!AG22</f>
        <v>0</v>
      </c>
      <c r="AL326" s="227">
        <f>'PrEP Utilization in PMTCT'!AH22</f>
        <v>0</v>
      </c>
      <c r="AM326" s="226">
        <f t="shared" si="13"/>
        <v>0</v>
      </c>
      <c r="AN326" s="227" t="str">
        <f>'PrEP Utilization in PMTCT'!B$3</f>
        <v>PrEP Utilization in PMTCT Settings version 2.0.0</v>
      </c>
      <c r="AO326" s="239">
        <f>'PrEP Utilization in PMTCT'!AJ22</f>
        <v>0</v>
      </c>
    </row>
    <row r="327" spans="1:41" x14ac:dyDescent="0.45">
      <c r="A327" s="218" t="str">
        <f t="shared" si="11"/>
        <v>202205</v>
      </c>
      <c r="B327" s="219">
        <f>'Prep Partner Performance'!AE$2</f>
        <v>2022</v>
      </c>
      <c r="C327" s="220" t="str">
        <f>'Prep Partner Performance'!Z$2</f>
        <v>05</v>
      </c>
      <c r="D327" s="218">
        <f>'Prep Partner Performance'!G$2</f>
        <v>14943</v>
      </c>
      <c r="E327" s="217" t="str">
        <f>'Prep Partner Performance'!C$2</f>
        <v>Kisima Health Centre</v>
      </c>
      <c r="F327" s="243" t="str">
        <f>'PrEP Utilization in PMTCT'!B$22</f>
        <v>Reasons for discontinuation among those who discontinue Prep in ANC Settings</v>
      </c>
      <c r="G327" s="227" t="str">
        <f>'PrEP Utilization in PMTCT'!C23</f>
        <v>Number discontinued because of Number discontinued because of Low risk of HIV</v>
      </c>
      <c r="H327" s="227" t="str">
        <f>'PrEP Utilization in PMTCT'!D23</f>
        <v>PRP01-14</v>
      </c>
      <c r="I327" s="227">
        <f>'PrEP Utilization in PMTCT'!E23</f>
        <v>0</v>
      </c>
      <c r="J327" s="227">
        <f>'PrEP Utilization in PMTCT'!F23</f>
        <v>0</v>
      </c>
      <c r="K327" s="227">
        <f>'PrEP Utilization in PMTCT'!G23</f>
        <v>0</v>
      </c>
      <c r="L327" s="227">
        <f>'PrEP Utilization in PMTCT'!H23</f>
        <v>0</v>
      </c>
      <c r="M327" s="227">
        <f>'PrEP Utilization in PMTCT'!I23</f>
        <v>0</v>
      </c>
      <c r="N327" s="227">
        <f>'PrEP Utilization in PMTCT'!J23</f>
        <v>0</v>
      </c>
      <c r="O327" s="227">
        <f>'PrEP Utilization in PMTCT'!K23</f>
        <v>0</v>
      </c>
      <c r="P327" s="227">
        <f>'PrEP Utilization in PMTCT'!L23</f>
        <v>0</v>
      </c>
      <c r="Q327" s="227">
        <f>'PrEP Utilization in PMTCT'!M23</f>
        <v>0</v>
      </c>
      <c r="R327" s="227">
        <f>'PrEP Utilization in PMTCT'!N23</f>
        <v>0</v>
      </c>
      <c r="S327" s="227">
        <f>'PrEP Utilization in PMTCT'!O23</f>
        <v>0</v>
      </c>
      <c r="T327" s="227">
        <f>'PrEP Utilization in PMTCT'!P23</f>
        <v>0</v>
      </c>
      <c r="U327" s="227">
        <f>'PrEP Utilization in PMTCT'!Q23</f>
        <v>0</v>
      </c>
      <c r="V327" s="227">
        <f>'PrEP Utilization in PMTCT'!R23</f>
        <v>0</v>
      </c>
      <c r="W327" s="227">
        <f>'PrEP Utilization in PMTCT'!S23</f>
        <v>0</v>
      </c>
      <c r="X327" s="227">
        <f>'PrEP Utilization in PMTCT'!T23</f>
        <v>0</v>
      </c>
      <c r="Y327" s="227">
        <f>'PrEP Utilization in PMTCT'!U23</f>
        <v>0</v>
      </c>
      <c r="Z327" s="227">
        <f>'PrEP Utilization in PMTCT'!V23</f>
        <v>0</v>
      </c>
      <c r="AA327" s="227">
        <f>'PrEP Utilization in PMTCT'!W23</f>
        <v>0</v>
      </c>
      <c r="AB327" s="227">
        <f>'PrEP Utilization in PMTCT'!X23</f>
        <v>0</v>
      </c>
      <c r="AC327" s="227">
        <f>'PrEP Utilization in PMTCT'!Y23</f>
        <v>0</v>
      </c>
      <c r="AD327" s="227">
        <f>'PrEP Utilization in PMTCT'!Z23</f>
        <v>0</v>
      </c>
      <c r="AE327" s="227">
        <f>'PrEP Utilization in PMTCT'!AA23</f>
        <v>0</v>
      </c>
      <c r="AF327" s="227">
        <f>'PrEP Utilization in PMTCT'!AB23</f>
        <v>0</v>
      </c>
      <c r="AG327" s="227">
        <f>'PrEP Utilization in PMTCT'!AC23</f>
        <v>0</v>
      </c>
      <c r="AH327" s="227">
        <f>'PrEP Utilization in PMTCT'!AD23</f>
        <v>0</v>
      </c>
      <c r="AI327" s="227">
        <f>'PrEP Utilization in PMTCT'!AE23</f>
        <v>0</v>
      </c>
      <c r="AJ327" s="227">
        <f>'PrEP Utilization in PMTCT'!AF23</f>
        <v>0</v>
      </c>
      <c r="AK327" s="227">
        <f>'PrEP Utilization in PMTCT'!AG23</f>
        <v>0</v>
      </c>
      <c r="AL327" s="227">
        <f>'PrEP Utilization in PMTCT'!AH23</f>
        <v>0</v>
      </c>
      <c r="AM327" s="226">
        <f t="shared" si="13"/>
        <v>0</v>
      </c>
      <c r="AN327" s="227" t="str">
        <f>'PrEP Utilization in PMTCT'!B$3</f>
        <v>PrEP Utilization in PMTCT Settings version 2.0.0</v>
      </c>
      <c r="AO327" s="239">
        <f>'PrEP Utilization in PMTCT'!AJ23</f>
        <v>0</v>
      </c>
    </row>
    <row r="328" spans="1:41" x14ac:dyDescent="0.45">
      <c r="A328" s="218" t="str">
        <f t="shared" si="11"/>
        <v>202205</v>
      </c>
      <c r="B328" s="219">
        <f>'Prep Partner Performance'!AE$2</f>
        <v>2022</v>
      </c>
      <c r="C328" s="220" t="str">
        <f>'Prep Partner Performance'!Z$2</f>
        <v>05</v>
      </c>
      <c r="D328" s="218">
        <f>'Prep Partner Performance'!G$2</f>
        <v>14943</v>
      </c>
      <c r="E328" s="217" t="str">
        <f>'Prep Partner Performance'!C$2</f>
        <v>Kisima Health Centre</v>
      </c>
      <c r="F328" s="243" t="str">
        <f>'PrEP Utilization in PMTCT'!B$22</f>
        <v>Reasons for discontinuation among those who discontinue Prep in ANC Settings</v>
      </c>
      <c r="G328" s="227" t="str">
        <f>'PrEP Utilization in PMTCT'!C24</f>
        <v>Number discontinued because of Number discontinued because of Renal Dysfunction</v>
      </c>
      <c r="H328" s="227" t="str">
        <f>'PrEP Utilization in PMTCT'!D24</f>
        <v>PRP01-15</v>
      </c>
      <c r="I328" s="227">
        <f>'PrEP Utilization in PMTCT'!E24</f>
        <v>0</v>
      </c>
      <c r="J328" s="227">
        <f>'PrEP Utilization in PMTCT'!F24</f>
        <v>0</v>
      </c>
      <c r="K328" s="227">
        <f>'PrEP Utilization in PMTCT'!G24</f>
        <v>0</v>
      </c>
      <c r="L328" s="227">
        <f>'PrEP Utilization in PMTCT'!H24</f>
        <v>0</v>
      </c>
      <c r="M328" s="227">
        <f>'PrEP Utilization in PMTCT'!I24</f>
        <v>0</v>
      </c>
      <c r="N328" s="227">
        <f>'PrEP Utilization in PMTCT'!J24</f>
        <v>0</v>
      </c>
      <c r="O328" s="227">
        <f>'PrEP Utilization in PMTCT'!K24</f>
        <v>0</v>
      </c>
      <c r="P328" s="227">
        <f>'PrEP Utilization in PMTCT'!L24</f>
        <v>0</v>
      </c>
      <c r="Q328" s="227">
        <f>'PrEP Utilization in PMTCT'!M24</f>
        <v>0</v>
      </c>
      <c r="R328" s="227">
        <f>'PrEP Utilization in PMTCT'!N24</f>
        <v>0</v>
      </c>
      <c r="S328" s="227">
        <f>'PrEP Utilization in PMTCT'!O24</f>
        <v>0</v>
      </c>
      <c r="T328" s="227">
        <f>'PrEP Utilization in PMTCT'!P24</f>
        <v>0</v>
      </c>
      <c r="U328" s="227">
        <f>'PrEP Utilization in PMTCT'!Q24</f>
        <v>0</v>
      </c>
      <c r="V328" s="227">
        <f>'PrEP Utilization in PMTCT'!R24</f>
        <v>0</v>
      </c>
      <c r="W328" s="227">
        <f>'PrEP Utilization in PMTCT'!S24</f>
        <v>0</v>
      </c>
      <c r="X328" s="227">
        <f>'PrEP Utilization in PMTCT'!T24</f>
        <v>0</v>
      </c>
      <c r="Y328" s="227">
        <f>'PrEP Utilization in PMTCT'!U24</f>
        <v>0</v>
      </c>
      <c r="Z328" s="227">
        <f>'PrEP Utilization in PMTCT'!V24</f>
        <v>0</v>
      </c>
      <c r="AA328" s="227">
        <f>'PrEP Utilization in PMTCT'!W24</f>
        <v>0</v>
      </c>
      <c r="AB328" s="227">
        <f>'PrEP Utilization in PMTCT'!X24</f>
        <v>0</v>
      </c>
      <c r="AC328" s="227">
        <f>'PrEP Utilization in PMTCT'!Y24</f>
        <v>0</v>
      </c>
      <c r="AD328" s="227">
        <f>'PrEP Utilization in PMTCT'!Z24</f>
        <v>0</v>
      </c>
      <c r="AE328" s="227">
        <f>'PrEP Utilization in PMTCT'!AA24</f>
        <v>0</v>
      </c>
      <c r="AF328" s="227">
        <f>'PrEP Utilization in PMTCT'!AB24</f>
        <v>0</v>
      </c>
      <c r="AG328" s="227">
        <f>'PrEP Utilization in PMTCT'!AC24</f>
        <v>0</v>
      </c>
      <c r="AH328" s="227">
        <f>'PrEP Utilization in PMTCT'!AD24</f>
        <v>0</v>
      </c>
      <c r="AI328" s="227">
        <f>'PrEP Utilization in PMTCT'!AE24</f>
        <v>0</v>
      </c>
      <c r="AJ328" s="227">
        <f>'PrEP Utilization in PMTCT'!AF24</f>
        <v>0</v>
      </c>
      <c r="AK328" s="227">
        <f>'PrEP Utilization in PMTCT'!AG24</f>
        <v>0</v>
      </c>
      <c r="AL328" s="227">
        <f>'PrEP Utilization in PMTCT'!AH24</f>
        <v>0</v>
      </c>
      <c r="AM328" s="226">
        <f t="shared" si="13"/>
        <v>0</v>
      </c>
      <c r="AN328" s="227" t="str">
        <f>'PrEP Utilization in PMTCT'!B$3</f>
        <v>PrEP Utilization in PMTCT Settings version 2.0.0</v>
      </c>
      <c r="AO328" s="239">
        <f>'PrEP Utilization in PMTCT'!AJ24</f>
        <v>0</v>
      </c>
    </row>
    <row r="329" spans="1:41" x14ac:dyDescent="0.45">
      <c r="A329" s="218" t="str">
        <f t="shared" si="11"/>
        <v>202205</v>
      </c>
      <c r="B329" s="219">
        <f>'Prep Partner Performance'!AE$2</f>
        <v>2022</v>
      </c>
      <c r="C329" s="220" t="str">
        <f>'Prep Partner Performance'!Z$2</f>
        <v>05</v>
      </c>
      <c r="D329" s="218">
        <f>'Prep Partner Performance'!G$2</f>
        <v>14943</v>
      </c>
      <c r="E329" s="217" t="str">
        <f>'Prep Partner Performance'!C$2</f>
        <v>Kisima Health Centre</v>
      </c>
      <c r="F329" s="243" t="str">
        <f>'PrEP Utilization in PMTCT'!B$22</f>
        <v>Reasons for discontinuation among those who discontinue Prep in ANC Settings</v>
      </c>
      <c r="G329" s="227" t="str">
        <f>'PrEP Utilization in PMTCT'!C25</f>
        <v>Number discontinued because of Number discontinued because of Client request</v>
      </c>
      <c r="H329" s="227" t="str">
        <f>'PrEP Utilization in PMTCT'!D25</f>
        <v>PRP01-16</v>
      </c>
      <c r="I329" s="227">
        <f>'PrEP Utilization in PMTCT'!E25</f>
        <v>0</v>
      </c>
      <c r="J329" s="227">
        <f>'PrEP Utilization in PMTCT'!F25</f>
        <v>0</v>
      </c>
      <c r="K329" s="227">
        <f>'PrEP Utilization in PMTCT'!G25</f>
        <v>0</v>
      </c>
      <c r="L329" s="227">
        <f>'PrEP Utilization in PMTCT'!H25</f>
        <v>0</v>
      </c>
      <c r="M329" s="227">
        <f>'PrEP Utilization in PMTCT'!I25</f>
        <v>0</v>
      </c>
      <c r="N329" s="227">
        <f>'PrEP Utilization in PMTCT'!J25</f>
        <v>0</v>
      </c>
      <c r="O329" s="227">
        <f>'PrEP Utilization in PMTCT'!K25</f>
        <v>0</v>
      </c>
      <c r="P329" s="227">
        <f>'PrEP Utilization in PMTCT'!L25</f>
        <v>0</v>
      </c>
      <c r="Q329" s="227">
        <f>'PrEP Utilization in PMTCT'!M25</f>
        <v>0</v>
      </c>
      <c r="R329" s="227">
        <f>'PrEP Utilization in PMTCT'!N25</f>
        <v>0</v>
      </c>
      <c r="S329" s="227">
        <f>'PrEP Utilization in PMTCT'!O25</f>
        <v>0</v>
      </c>
      <c r="T329" s="227">
        <f>'PrEP Utilization in PMTCT'!P25</f>
        <v>0</v>
      </c>
      <c r="U329" s="227">
        <f>'PrEP Utilization in PMTCT'!Q25</f>
        <v>0</v>
      </c>
      <c r="V329" s="227">
        <f>'PrEP Utilization in PMTCT'!R25</f>
        <v>0</v>
      </c>
      <c r="W329" s="227">
        <f>'PrEP Utilization in PMTCT'!S25</f>
        <v>0</v>
      </c>
      <c r="X329" s="227">
        <f>'PrEP Utilization in PMTCT'!T25</f>
        <v>0</v>
      </c>
      <c r="Y329" s="227">
        <f>'PrEP Utilization in PMTCT'!U25</f>
        <v>0</v>
      </c>
      <c r="Z329" s="227">
        <f>'PrEP Utilization in PMTCT'!V25</f>
        <v>0</v>
      </c>
      <c r="AA329" s="227">
        <f>'PrEP Utilization in PMTCT'!W25</f>
        <v>0</v>
      </c>
      <c r="AB329" s="227">
        <f>'PrEP Utilization in PMTCT'!X25</f>
        <v>0</v>
      </c>
      <c r="AC329" s="227">
        <f>'PrEP Utilization in PMTCT'!Y25</f>
        <v>0</v>
      </c>
      <c r="AD329" s="227">
        <f>'PrEP Utilization in PMTCT'!Z25</f>
        <v>0</v>
      </c>
      <c r="AE329" s="227">
        <f>'PrEP Utilization in PMTCT'!AA25</f>
        <v>0</v>
      </c>
      <c r="AF329" s="227">
        <f>'PrEP Utilization in PMTCT'!AB25</f>
        <v>0</v>
      </c>
      <c r="AG329" s="227">
        <f>'PrEP Utilization in PMTCT'!AC25</f>
        <v>0</v>
      </c>
      <c r="AH329" s="227">
        <f>'PrEP Utilization in PMTCT'!AD25</f>
        <v>0</v>
      </c>
      <c r="AI329" s="227">
        <f>'PrEP Utilization in PMTCT'!AE25</f>
        <v>0</v>
      </c>
      <c r="AJ329" s="227">
        <f>'PrEP Utilization in PMTCT'!AF25</f>
        <v>0</v>
      </c>
      <c r="AK329" s="227">
        <f>'PrEP Utilization in PMTCT'!AG25</f>
        <v>0</v>
      </c>
      <c r="AL329" s="227">
        <f>'PrEP Utilization in PMTCT'!AH25</f>
        <v>0</v>
      </c>
      <c r="AM329" s="226">
        <f t="shared" si="13"/>
        <v>0</v>
      </c>
      <c r="AN329" s="227" t="str">
        <f>'PrEP Utilization in PMTCT'!B$3</f>
        <v>PrEP Utilization in PMTCT Settings version 2.0.0</v>
      </c>
      <c r="AO329" s="239">
        <f>'PrEP Utilization in PMTCT'!AJ25</f>
        <v>0</v>
      </c>
    </row>
    <row r="330" spans="1:41" x14ac:dyDescent="0.45">
      <c r="A330" s="218" t="str">
        <f t="shared" si="11"/>
        <v>202205</v>
      </c>
      <c r="B330" s="219">
        <f>'Prep Partner Performance'!AE$2</f>
        <v>2022</v>
      </c>
      <c r="C330" s="220" t="str">
        <f>'Prep Partner Performance'!Z$2</f>
        <v>05</v>
      </c>
      <c r="D330" s="218">
        <f>'Prep Partner Performance'!G$2</f>
        <v>14943</v>
      </c>
      <c r="E330" s="217" t="str">
        <f>'Prep Partner Performance'!C$2</f>
        <v>Kisima Health Centre</v>
      </c>
      <c r="F330" s="243" t="str">
        <f>'PrEP Utilization in PMTCT'!B$22</f>
        <v>Reasons for discontinuation among those who discontinue Prep in ANC Settings</v>
      </c>
      <c r="G330" s="227" t="str">
        <f>'PrEP Utilization in PMTCT'!C26</f>
        <v>Number discontinued because of Number discontinued because of Non-adherence</v>
      </c>
      <c r="H330" s="227" t="str">
        <f>'PrEP Utilization in PMTCT'!D26</f>
        <v>PRP01-17</v>
      </c>
      <c r="I330" s="227">
        <f>'PrEP Utilization in PMTCT'!E26</f>
        <v>0</v>
      </c>
      <c r="J330" s="227">
        <f>'PrEP Utilization in PMTCT'!F26</f>
        <v>0</v>
      </c>
      <c r="K330" s="227">
        <f>'PrEP Utilization in PMTCT'!G26</f>
        <v>0</v>
      </c>
      <c r="L330" s="227">
        <f>'PrEP Utilization in PMTCT'!H26</f>
        <v>0</v>
      </c>
      <c r="M330" s="227">
        <f>'PrEP Utilization in PMTCT'!I26</f>
        <v>0</v>
      </c>
      <c r="N330" s="227">
        <f>'PrEP Utilization in PMTCT'!J26</f>
        <v>0</v>
      </c>
      <c r="O330" s="227">
        <f>'PrEP Utilization in PMTCT'!K26</f>
        <v>0</v>
      </c>
      <c r="P330" s="227">
        <f>'PrEP Utilization in PMTCT'!L26</f>
        <v>0</v>
      </c>
      <c r="Q330" s="227">
        <f>'PrEP Utilization in PMTCT'!M26</f>
        <v>0</v>
      </c>
      <c r="R330" s="227">
        <f>'PrEP Utilization in PMTCT'!N26</f>
        <v>0</v>
      </c>
      <c r="S330" s="227">
        <f>'PrEP Utilization in PMTCT'!O26</f>
        <v>0</v>
      </c>
      <c r="T330" s="227">
        <f>'PrEP Utilization in PMTCT'!P26</f>
        <v>0</v>
      </c>
      <c r="U330" s="227">
        <f>'PrEP Utilization in PMTCT'!Q26</f>
        <v>0</v>
      </c>
      <c r="V330" s="227">
        <f>'PrEP Utilization in PMTCT'!R26</f>
        <v>0</v>
      </c>
      <c r="W330" s="227">
        <f>'PrEP Utilization in PMTCT'!S26</f>
        <v>0</v>
      </c>
      <c r="X330" s="227">
        <f>'PrEP Utilization in PMTCT'!T26</f>
        <v>0</v>
      </c>
      <c r="Y330" s="227">
        <f>'PrEP Utilization in PMTCT'!U26</f>
        <v>0</v>
      </c>
      <c r="Z330" s="227">
        <f>'PrEP Utilization in PMTCT'!V26</f>
        <v>0</v>
      </c>
      <c r="AA330" s="227">
        <f>'PrEP Utilization in PMTCT'!W26</f>
        <v>0</v>
      </c>
      <c r="AB330" s="227">
        <f>'PrEP Utilization in PMTCT'!X26</f>
        <v>0</v>
      </c>
      <c r="AC330" s="227">
        <f>'PrEP Utilization in PMTCT'!Y26</f>
        <v>0</v>
      </c>
      <c r="AD330" s="227">
        <f>'PrEP Utilization in PMTCT'!Z26</f>
        <v>0</v>
      </c>
      <c r="AE330" s="227">
        <f>'PrEP Utilization in PMTCT'!AA26</f>
        <v>0</v>
      </c>
      <c r="AF330" s="227">
        <f>'PrEP Utilization in PMTCT'!AB26</f>
        <v>0</v>
      </c>
      <c r="AG330" s="227">
        <f>'PrEP Utilization in PMTCT'!AC26</f>
        <v>0</v>
      </c>
      <c r="AH330" s="227">
        <f>'PrEP Utilization in PMTCT'!AD26</f>
        <v>0</v>
      </c>
      <c r="AI330" s="227">
        <f>'PrEP Utilization in PMTCT'!AE26</f>
        <v>0</v>
      </c>
      <c r="AJ330" s="227">
        <f>'PrEP Utilization in PMTCT'!AF26</f>
        <v>0</v>
      </c>
      <c r="AK330" s="227">
        <f>'PrEP Utilization in PMTCT'!AG26</f>
        <v>0</v>
      </c>
      <c r="AL330" s="227">
        <f>'PrEP Utilization in PMTCT'!AH26</f>
        <v>0</v>
      </c>
      <c r="AM330" s="226">
        <f t="shared" si="13"/>
        <v>0</v>
      </c>
      <c r="AN330" s="227" t="str">
        <f>'PrEP Utilization in PMTCT'!B$3</f>
        <v>PrEP Utilization in PMTCT Settings version 2.0.0</v>
      </c>
      <c r="AO330" s="239">
        <f>'PrEP Utilization in PMTCT'!AJ26</f>
        <v>0</v>
      </c>
    </row>
    <row r="331" spans="1:41" x14ac:dyDescent="0.45">
      <c r="A331" s="218" t="str">
        <f t="shared" si="11"/>
        <v>202205</v>
      </c>
      <c r="B331" s="219">
        <f>'Prep Partner Performance'!AE$2</f>
        <v>2022</v>
      </c>
      <c r="C331" s="220" t="str">
        <f>'Prep Partner Performance'!Z$2</f>
        <v>05</v>
      </c>
      <c r="D331" s="218">
        <f>'Prep Partner Performance'!G$2</f>
        <v>14943</v>
      </c>
      <c r="E331" s="217" t="str">
        <f>'Prep Partner Performance'!C$2</f>
        <v>Kisima Health Centre</v>
      </c>
      <c r="F331" s="243" t="str">
        <f>'PrEP Utilization in PMTCT'!B$22</f>
        <v>Reasons for discontinuation among those who discontinue Prep in ANC Settings</v>
      </c>
      <c r="G331" s="227" t="str">
        <f>'PrEP Utilization in PMTCT'!C27</f>
        <v>Number discontinued because of Number discontinued because of Viral suppression of HIV + partner</v>
      </c>
      <c r="H331" s="227" t="str">
        <f>'PrEP Utilization in PMTCT'!D27</f>
        <v>PRP01-18</v>
      </c>
      <c r="I331" s="227">
        <f>'PrEP Utilization in PMTCT'!E27</f>
        <v>0</v>
      </c>
      <c r="J331" s="227">
        <f>'PrEP Utilization in PMTCT'!F27</f>
        <v>0</v>
      </c>
      <c r="K331" s="227">
        <f>'PrEP Utilization in PMTCT'!G27</f>
        <v>0</v>
      </c>
      <c r="L331" s="227">
        <f>'PrEP Utilization in PMTCT'!H27</f>
        <v>0</v>
      </c>
      <c r="M331" s="227">
        <f>'PrEP Utilization in PMTCT'!I27</f>
        <v>0</v>
      </c>
      <c r="N331" s="227">
        <f>'PrEP Utilization in PMTCT'!J27</f>
        <v>0</v>
      </c>
      <c r="O331" s="227">
        <f>'PrEP Utilization in PMTCT'!K27</f>
        <v>0</v>
      </c>
      <c r="P331" s="227">
        <f>'PrEP Utilization in PMTCT'!L27</f>
        <v>0</v>
      </c>
      <c r="Q331" s="227">
        <f>'PrEP Utilization in PMTCT'!M27</f>
        <v>0</v>
      </c>
      <c r="R331" s="227">
        <f>'PrEP Utilization in PMTCT'!N27</f>
        <v>0</v>
      </c>
      <c r="S331" s="227">
        <f>'PrEP Utilization in PMTCT'!O27</f>
        <v>0</v>
      </c>
      <c r="T331" s="227">
        <f>'PrEP Utilization in PMTCT'!P27</f>
        <v>0</v>
      </c>
      <c r="U331" s="227">
        <f>'PrEP Utilization in PMTCT'!Q27</f>
        <v>0</v>
      </c>
      <c r="V331" s="227">
        <f>'PrEP Utilization in PMTCT'!R27</f>
        <v>0</v>
      </c>
      <c r="W331" s="227">
        <f>'PrEP Utilization in PMTCT'!S27</f>
        <v>0</v>
      </c>
      <c r="X331" s="227">
        <f>'PrEP Utilization in PMTCT'!T27</f>
        <v>0</v>
      </c>
      <c r="Y331" s="227">
        <f>'PrEP Utilization in PMTCT'!U27</f>
        <v>0</v>
      </c>
      <c r="Z331" s="227">
        <f>'PrEP Utilization in PMTCT'!V27</f>
        <v>0</v>
      </c>
      <c r="AA331" s="227">
        <f>'PrEP Utilization in PMTCT'!W27</f>
        <v>0</v>
      </c>
      <c r="AB331" s="227">
        <f>'PrEP Utilization in PMTCT'!X27</f>
        <v>0</v>
      </c>
      <c r="AC331" s="227">
        <f>'PrEP Utilization in PMTCT'!Y27</f>
        <v>0</v>
      </c>
      <c r="AD331" s="227">
        <f>'PrEP Utilization in PMTCT'!Z27</f>
        <v>0</v>
      </c>
      <c r="AE331" s="227">
        <f>'PrEP Utilization in PMTCT'!AA27</f>
        <v>0</v>
      </c>
      <c r="AF331" s="227">
        <f>'PrEP Utilization in PMTCT'!AB27</f>
        <v>0</v>
      </c>
      <c r="AG331" s="227">
        <f>'PrEP Utilization in PMTCT'!AC27</f>
        <v>0</v>
      </c>
      <c r="AH331" s="227">
        <f>'PrEP Utilization in PMTCT'!AD27</f>
        <v>0</v>
      </c>
      <c r="AI331" s="227">
        <f>'PrEP Utilization in PMTCT'!AE27</f>
        <v>0</v>
      </c>
      <c r="AJ331" s="227">
        <f>'PrEP Utilization in PMTCT'!AF27</f>
        <v>0</v>
      </c>
      <c r="AK331" s="227">
        <f>'PrEP Utilization in PMTCT'!AG27</f>
        <v>0</v>
      </c>
      <c r="AL331" s="227">
        <f>'PrEP Utilization in PMTCT'!AH27</f>
        <v>0</v>
      </c>
      <c r="AM331" s="226">
        <f t="shared" si="13"/>
        <v>0</v>
      </c>
      <c r="AN331" s="227" t="str">
        <f>'PrEP Utilization in PMTCT'!B$3</f>
        <v>PrEP Utilization in PMTCT Settings version 2.0.0</v>
      </c>
      <c r="AO331" s="239">
        <f>'PrEP Utilization in PMTCT'!AJ27</f>
        <v>0</v>
      </c>
    </row>
    <row r="332" spans="1:41" x14ac:dyDescent="0.45">
      <c r="A332" s="218" t="str">
        <f t="shared" si="11"/>
        <v>202205</v>
      </c>
      <c r="B332" s="219">
        <f>'Prep Partner Performance'!AE$2</f>
        <v>2022</v>
      </c>
      <c r="C332" s="220" t="str">
        <f>'Prep Partner Performance'!Z$2</f>
        <v>05</v>
      </c>
      <c r="D332" s="218">
        <f>'Prep Partner Performance'!G$2</f>
        <v>14943</v>
      </c>
      <c r="E332" s="217" t="str">
        <f>'Prep Partner Performance'!C$2</f>
        <v>Kisima Health Centre</v>
      </c>
      <c r="F332" s="243" t="str">
        <f>'PrEP Utilization in PMTCT'!B$22</f>
        <v>Reasons for discontinuation among those who discontinue Prep in ANC Settings</v>
      </c>
      <c r="G332" s="227" t="str">
        <f>'PrEP Utilization in PMTCT'!C28</f>
        <v>Number discontinued because of Number discontinued because of Too many HIV tests</v>
      </c>
      <c r="H332" s="227" t="str">
        <f>'PrEP Utilization in PMTCT'!D28</f>
        <v>PRP01-19</v>
      </c>
      <c r="I332" s="227">
        <f>'PrEP Utilization in PMTCT'!E28</f>
        <v>0</v>
      </c>
      <c r="J332" s="227">
        <f>'PrEP Utilization in PMTCT'!F28</f>
        <v>0</v>
      </c>
      <c r="K332" s="227">
        <f>'PrEP Utilization in PMTCT'!G28</f>
        <v>0</v>
      </c>
      <c r="L332" s="227">
        <f>'PrEP Utilization in PMTCT'!H28</f>
        <v>0</v>
      </c>
      <c r="M332" s="227">
        <f>'PrEP Utilization in PMTCT'!I28</f>
        <v>0</v>
      </c>
      <c r="N332" s="227">
        <f>'PrEP Utilization in PMTCT'!J28</f>
        <v>0</v>
      </c>
      <c r="O332" s="227">
        <f>'PrEP Utilization in PMTCT'!K28</f>
        <v>0</v>
      </c>
      <c r="P332" s="227">
        <f>'PrEP Utilization in PMTCT'!L28</f>
        <v>0</v>
      </c>
      <c r="Q332" s="227">
        <f>'PrEP Utilization in PMTCT'!M28</f>
        <v>0</v>
      </c>
      <c r="R332" s="227">
        <f>'PrEP Utilization in PMTCT'!N28</f>
        <v>0</v>
      </c>
      <c r="S332" s="227">
        <f>'PrEP Utilization in PMTCT'!O28</f>
        <v>0</v>
      </c>
      <c r="T332" s="227">
        <f>'PrEP Utilization in PMTCT'!P28</f>
        <v>0</v>
      </c>
      <c r="U332" s="227">
        <f>'PrEP Utilization in PMTCT'!Q28</f>
        <v>0</v>
      </c>
      <c r="V332" s="227">
        <f>'PrEP Utilization in PMTCT'!R28</f>
        <v>0</v>
      </c>
      <c r="W332" s="227">
        <f>'PrEP Utilization in PMTCT'!S28</f>
        <v>0</v>
      </c>
      <c r="X332" s="227">
        <f>'PrEP Utilization in PMTCT'!T28</f>
        <v>0</v>
      </c>
      <c r="Y332" s="227">
        <f>'PrEP Utilization in PMTCT'!U28</f>
        <v>0</v>
      </c>
      <c r="Z332" s="227">
        <f>'PrEP Utilization in PMTCT'!V28</f>
        <v>0</v>
      </c>
      <c r="AA332" s="227">
        <f>'PrEP Utilization in PMTCT'!W28</f>
        <v>0</v>
      </c>
      <c r="AB332" s="227">
        <f>'PrEP Utilization in PMTCT'!X28</f>
        <v>0</v>
      </c>
      <c r="AC332" s="227">
        <f>'PrEP Utilization in PMTCT'!Y28</f>
        <v>0</v>
      </c>
      <c r="AD332" s="227">
        <f>'PrEP Utilization in PMTCT'!Z28</f>
        <v>0</v>
      </c>
      <c r="AE332" s="227">
        <f>'PrEP Utilization in PMTCT'!AA28</f>
        <v>0</v>
      </c>
      <c r="AF332" s="227">
        <f>'PrEP Utilization in PMTCT'!AB28</f>
        <v>0</v>
      </c>
      <c r="AG332" s="227">
        <f>'PrEP Utilization in PMTCT'!AC28</f>
        <v>0</v>
      </c>
      <c r="AH332" s="227">
        <f>'PrEP Utilization in PMTCT'!AD28</f>
        <v>0</v>
      </c>
      <c r="AI332" s="227">
        <f>'PrEP Utilization in PMTCT'!AE28</f>
        <v>0</v>
      </c>
      <c r="AJ332" s="227">
        <f>'PrEP Utilization in PMTCT'!AF28</f>
        <v>0</v>
      </c>
      <c r="AK332" s="227">
        <f>'PrEP Utilization in PMTCT'!AG28</f>
        <v>0</v>
      </c>
      <c r="AL332" s="227">
        <f>'PrEP Utilization in PMTCT'!AH28</f>
        <v>0</v>
      </c>
      <c r="AM332" s="226">
        <f t="shared" si="13"/>
        <v>0</v>
      </c>
      <c r="AN332" s="227" t="str">
        <f>'PrEP Utilization in PMTCT'!B$3</f>
        <v>PrEP Utilization in PMTCT Settings version 2.0.0</v>
      </c>
      <c r="AO332" s="239">
        <f>'PrEP Utilization in PMTCT'!AJ28</f>
        <v>0</v>
      </c>
    </row>
    <row r="333" spans="1:41" s="238" customFormat="1" x14ac:dyDescent="0.45">
      <c r="A333" s="228" t="str">
        <f t="shared" si="11"/>
        <v>202205</v>
      </c>
      <c r="B333" s="229">
        <f>'Prep Partner Performance'!AE$2</f>
        <v>2022</v>
      </c>
      <c r="C333" s="230" t="str">
        <f>'Prep Partner Performance'!Z$2</f>
        <v>05</v>
      </c>
      <c r="D333" s="228">
        <f>'Prep Partner Performance'!G$2</f>
        <v>14943</v>
      </c>
      <c r="E333" s="231" t="str">
        <f>'Prep Partner Performance'!C$2</f>
        <v>Kisima Health Centre</v>
      </c>
      <c r="F333" s="244" t="str">
        <f>'PrEP Utilization in PMTCT'!B$22</f>
        <v>Reasons for discontinuation among those who discontinue Prep in ANC Settings</v>
      </c>
      <c r="G333" s="245" t="str">
        <f>'PrEP Utilization in PMTCT'!C29</f>
        <v>Number discontinued because of Number discontinued because of Other reasons</v>
      </c>
      <c r="H333" s="245" t="str">
        <f>'PrEP Utilization in PMTCT'!D29</f>
        <v>PRP01-20</v>
      </c>
      <c r="I333" s="245">
        <f>'PrEP Utilization in PMTCT'!E29</f>
        <v>0</v>
      </c>
      <c r="J333" s="245">
        <f>'PrEP Utilization in PMTCT'!F29</f>
        <v>0</v>
      </c>
      <c r="K333" s="245">
        <f>'PrEP Utilization in PMTCT'!G29</f>
        <v>0</v>
      </c>
      <c r="L333" s="245">
        <f>'PrEP Utilization in PMTCT'!H29</f>
        <v>0</v>
      </c>
      <c r="M333" s="245">
        <f>'PrEP Utilization in PMTCT'!I29</f>
        <v>0</v>
      </c>
      <c r="N333" s="245">
        <f>'PrEP Utilization in PMTCT'!J29</f>
        <v>0</v>
      </c>
      <c r="O333" s="245">
        <f>'PrEP Utilization in PMTCT'!K29</f>
        <v>0</v>
      </c>
      <c r="P333" s="245">
        <f>'PrEP Utilization in PMTCT'!L29</f>
        <v>0</v>
      </c>
      <c r="Q333" s="245">
        <f>'PrEP Utilization in PMTCT'!M29</f>
        <v>0</v>
      </c>
      <c r="R333" s="245">
        <f>'PrEP Utilization in PMTCT'!N29</f>
        <v>0</v>
      </c>
      <c r="S333" s="245">
        <f>'PrEP Utilization in PMTCT'!O29</f>
        <v>0</v>
      </c>
      <c r="T333" s="245">
        <f>'PrEP Utilization in PMTCT'!P29</f>
        <v>0</v>
      </c>
      <c r="U333" s="245">
        <f>'PrEP Utilization in PMTCT'!Q29</f>
        <v>0</v>
      </c>
      <c r="V333" s="245">
        <f>'PrEP Utilization in PMTCT'!R29</f>
        <v>0</v>
      </c>
      <c r="W333" s="245">
        <f>'PrEP Utilization in PMTCT'!S29</f>
        <v>0</v>
      </c>
      <c r="X333" s="245">
        <f>'PrEP Utilization in PMTCT'!T29</f>
        <v>0</v>
      </c>
      <c r="Y333" s="245">
        <f>'PrEP Utilization in PMTCT'!U29</f>
        <v>0</v>
      </c>
      <c r="Z333" s="245">
        <f>'PrEP Utilization in PMTCT'!V29</f>
        <v>0</v>
      </c>
      <c r="AA333" s="245">
        <f>'PrEP Utilization in PMTCT'!W29</f>
        <v>0</v>
      </c>
      <c r="AB333" s="245">
        <f>'PrEP Utilization in PMTCT'!X29</f>
        <v>0</v>
      </c>
      <c r="AC333" s="245">
        <f>'PrEP Utilization in PMTCT'!Y29</f>
        <v>0</v>
      </c>
      <c r="AD333" s="245">
        <f>'PrEP Utilization in PMTCT'!Z29</f>
        <v>0</v>
      </c>
      <c r="AE333" s="245">
        <f>'PrEP Utilization in PMTCT'!AA29</f>
        <v>0</v>
      </c>
      <c r="AF333" s="245">
        <f>'PrEP Utilization in PMTCT'!AB29</f>
        <v>0</v>
      </c>
      <c r="AG333" s="245">
        <f>'PrEP Utilization in PMTCT'!AC29</f>
        <v>0</v>
      </c>
      <c r="AH333" s="245">
        <f>'PrEP Utilization in PMTCT'!AD29</f>
        <v>0</v>
      </c>
      <c r="AI333" s="245">
        <f>'PrEP Utilization in PMTCT'!AE29</f>
        <v>0</v>
      </c>
      <c r="AJ333" s="245">
        <f>'PrEP Utilization in PMTCT'!AF29</f>
        <v>0</v>
      </c>
      <c r="AK333" s="245">
        <f>'PrEP Utilization in PMTCT'!AG29</f>
        <v>0</v>
      </c>
      <c r="AL333" s="245">
        <f>'PrEP Utilization in PMTCT'!AH29</f>
        <v>0</v>
      </c>
      <c r="AM333" s="246">
        <f t="shared" si="13"/>
        <v>0</v>
      </c>
      <c r="AN333" s="245" t="str">
        <f>'PrEP Utilization in PMTCT'!B$3</f>
        <v>PrEP Utilization in PMTCT Settings version 2.0.0</v>
      </c>
      <c r="AO333" s="239" t="str">
        <f>'PrEP Utilization in PMTCT'!AJ29</f>
        <v/>
      </c>
    </row>
    <row r="334" spans="1:41" s="237" customFormat="1" x14ac:dyDescent="0.45">
      <c r="A334" s="221" t="str">
        <f t="shared" si="11"/>
        <v>202205</v>
      </c>
      <c r="B334" s="222">
        <f>'Prep Partner Performance'!AE$2</f>
        <v>2022</v>
      </c>
      <c r="C334" s="223" t="str">
        <f>'Prep Partner Performance'!Z$2</f>
        <v>05</v>
      </c>
      <c r="D334" s="221">
        <f>'Prep Partner Performance'!G$2</f>
        <v>14943</v>
      </c>
      <c r="E334" s="224" t="str">
        <f>'Prep Partner Performance'!C$2</f>
        <v>Kisima Health Centre</v>
      </c>
      <c r="F334" s="241" t="str">
        <f>'PrEP Utilization in PMTCT'!B33</f>
        <v>PrEP Utilization in PMTCT L&amp;D Settings</v>
      </c>
      <c r="G334" s="224" t="str">
        <f>'PrEP Utilization in PMTCT'!C33</f>
        <v>Total Number of Labour &amp; delivery Clients</v>
      </c>
      <c r="H334" s="224" t="str">
        <f>'PrEP Utilization in PMTCT'!D33</f>
        <v>PRP01-21</v>
      </c>
      <c r="I334" s="224">
        <f>'PrEP Utilization in PMTCT'!E33</f>
        <v>0</v>
      </c>
      <c r="J334" s="224">
        <f>'PrEP Utilization in PMTCT'!F33</f>
        <v>0</v>
      </c>
      <c r="K334" s="224">
        <f>'PrEP Utilization in PMTCT'!G33</f>
        <v>0</v>
      </c>
      <c r="L334" s="224">
        <f>'PrEP Utilization in PMTCT'!H33</f>
        <v>0</v>
      </c>
      <c r="M334" s="224">
        <f>'PrEP Utilization in PMTCT'!I33</f>
        <v>0</v>
      </c>
      <c r="N334" s="224">
        <f>'PrEP Utilization in PMTCT'!J33</f>
        <v>0</v>
      </c>
      <c r="O334" s="224">
        <f>'PrEP Utilization in PMTCT'!K33</f>
        <v>0</v>
      </c>
      <c r="P334" s="224">
        <f>'PrEP Utilization in PMTCT'!L33</f>
        <v>0</v>
      </c>
      <c r="Q334" s="224">
        <f>'PrEP Utilization in PMTCT'!M33</f>
        <v>0</v>
      </c>
      <c r="R334" s="224">
        <f>'PrEP Utilization in PMTCT'!N33</f>
        <v>0</v>
      </c>
      <c r="S334" s="224">
        <f>'PrEP Utilization in PMTCT'!O33</f>
        <v>0</v>
      </c>
      <c r="T334" s="224">
        <f>'PrEP Utilization in PMTCT'!P33</f>
        <v>0</v>
      </c>
      <c r="U334" s="224">
        <f>'PrEP Utilization in PMTCT'!Q33</f>
        <v>0</v>
      </c>
      <c r="V334" s="224">
        <f>'PrEP Utilization in PMTCT'!R33</f>
        <v>0</v>
      </c>
      <c r="W334" s="224">
        <f>'PrEP Utilization in PMTCT'!S33</f>
        <v>0</v>
      </c>
      <c r="X334" s="224">
        <f>'PrEP Utilization in PMTCT'!T33</f>
        <v>0</v>
      </c>
      <c r="Y334" s="224">
        <f>'PrEP Utilization in PMTCT'!U33</f>
        <v>0</v>
      </c>
      <c r="Z334" s="224">
        <f>'PrEP Utilization in PMTCT'!V33</f>
        <v>0</v>
      </c>
      <c r="AA334" s="224">
        <f>'PrEP Utilization in PMTCT'!W33</f>
        <v>0</v>
      </c>
      <c r="AB334" s="224">
        <f>'PrEP Utilization in PMTCT'!X33</f>
        <v>0</v>
      </c>
      <c r="AC334" s="224">
        <f>'PrEP Utilization in PMTCT'!Y33</f>
        <v>0</v>
      </c>
      <c r="AD334" s="224">
        <f>'PrEP Utilization in PMTCT'!Z33</f>
        <v>0</v>
      </c>
      <c r="AE334" s="224">
        <f>'PrEP Utilization in PMTCT'!AA33</f>
        <v>0</v>
      </c>
      <c r="AF334" s="224">
        <f>'PrEP Utilization in PMTCT'!AB33</f>
        <v>0</v>
      </c>
      <c r="AG334" s="224">
        <f>'PrEP Utilization in PMTCT'!AC33</f>
        <v>0</v>
      </c>
      <c r="AH334" s="224">
        <f>'PrEP Utilization in PMTCT'!AD33</f>
        <v>0</v>
      </c>
      <c r="AI334" s="224">
        <f>'PrEP Utilization in PMTCT'!AE33</f>
        <v>0</v>
      </c>
      <c r="AJ334" s="224">
        <f>'PrEP Utilization in PMTCT'!AF33</f>
        <v>0</v>
      </c>
      <c r="AK334" s="224">
        <f>'PrEP Utilization in PMTCT'!AG33</f>
        <v>0</v>
      </c>
      <c r="AL334" s="224">
        <f>'PrEP Utilization in PMTCT'!AH33</f>
        <v>0</v>
      </c>
      <c r="AM334" s="221">
        <f t="shared" si="13"/>
        <v>0</v>
      </c>
      <c r="AN334" s="224" t="str">
        <f>'PrEP Utilization in PMTCT'!B$3</f>
        <v>PrEP Utilization in PMTCT Settings version 2.0.0</v>
      </c>
      <c r="AO334" s="239" t="str">
        <f>'PrEP Utilization in PMTCT'!AJ33</f>
        <v/>
      </c>
    </row>
    <row r="335" spans="1:41" x14ac:dyDescent="0.45">
      <c r="A335" s="218" t="str">
        <f t="shared" si="11"/>
        <v>202205</v>
      </c>
      <c r="B335" s="219">
        <f>'Prep Partner Performance'!AE$2</f>
        <v>2022</v>
      </c>
      <c r="C335" s="220" t="str">
        <f>'Prep Partner Performance'!Z$2</f>
        <v>05</v>
      </c>
      <c r="D335" s="218">
        <f>'Prep Partner Performance'!G$2</f>
        <v>14943</v>
      </c>
      <c r="E335" s="217" t="str">
        <f>'Prep Partner Performance'!C$2</f>
        <v>Kisima Health Centre</v>
      </c>
      <c r="F335" s="243" t="str">
        <f>'PrEP Utilization in PMTCT'!B$33</f>
        <v>PrEP Utilization in PMTCT L&amp;D Settings</v>
      </c>
      <c r="G335" s="227" t="str">
        <f>'PrEP Utilization in PMTCT'!C34</f>
        <v>Total Number of HIV Pos clients(KP, New P Prev P)</v>
      </c>
      <c r="H335" s="227" t="str">
        <f>'PrEP Utilization in PMTCT'!D34</f>
        <v>PRP01-22</v>
      </c>
      <c r="I335" s="227">
        <f>'PrEP Utilization in PMTCT'!E34</f>
        <v>0</v>
      </c>
      <c r="J335" s="227">
        <f>'PrEP Utilization in PMTCT'!F34</f>
        <v>0</v>
      </c>
      <c r="K335" s="227">
        <f>'PrEP Utilization in PMTCT'!G34</f>
        <v>0</v>
      </c>
      <c r="L335" s="227">
        <f>'PrEP Utilization in PMTCT'!H34</f>
        <v>0</v>
      </c>
      <c r="M335" s="227">
        <f>'PrEP Utilization in PMTCT'!I34</f>
        <v>0</v>
      </c>
      <c r="N335" s="227">
        <f>'PrEP Utilization in PMTCT'!J34</f>
        <v>0</v>
      </c>
      <c r="O335" s="227">
        <f>'PrEP Utilization in PMTCT'!K34</f>
        <v>0</v>
      </c>
      <c r="P335" s="227">
        <f>'PrEP Utilization in PMTCT'!L34</f>
        <v>0</v>
      </c>
      <c r="Q335" s="227">
        <f>'PrEP Utilization in PMTCT'!M34</f>
        <v>0</v>
      </c>
      <c r="R335" s="227">
        <f>'PrEP Utilization in PMTCT'!N34</f>
        <v>0</v>
      </c>
      <c r="S335" s="227">
        <f>'PrEP Utilization in PMTCT'!O34</f>
        <v>0</v>
      </c>
      <c r="T335" s="227">
        <f>'PrEP Utilization in PMTCT'!P34</f>
        <v>0</v>
      </c>
      <c r="U335" s="227">
        <f>'PrEP Utilization in PMTCT'!Q34</f>
        <v>0</v>
      </c>
      <c r="V335" s="227">
        <f>'PrEP Utilization in PMTCT'!R34</f>
        <v>0</v>
      </c>
      <c r="W335" s="227">
        <f>'PrEP Utilization in PMTCT'!S34</f>
        <v>0</v>
      </c>
      <c r="X335" s="227">
        <f>'PrEP Utilization in PMTCT'!T34</f>
        <v>0</v>
      </c>
      <c r="Y335" s="227">
        <f>'PrEP Utilization in PMTCT'!U34</f>
        <v>0</v>
      </c>
      <c r="Z335" s="227">
        <f>'PrEP Utilization in PMTCT'!V34</f>
        <v>0</v>
      </c>
      <c r="AA335" s="227">
        <f>'PrEP Utilization in PMTCT'!W34</f>
        <v>0</v>
      </c>
      <c r="AB335" s="227">
        <f>'PrEP Utilization in PMTCT'!X34</f>
        <v>0</v>
      </c>
      <c r="AC335" s="227">
        <f>'PrEP Utilization in PMTCT'!Y34</f>
        <v>0</v>
      </c>
      <c r="AD335" s="227">
        <f>'PrEP Utilization in PMTCT'!Z34</f>
        <v>0</v>
      </c>
      <c r="AE335" s="227">
        <f>'PrEP Utilization in PMTCT'!AA34</f>
        <v>0</v>
      </c>
      <c r="AF335" s="227">
        <f>'PrEP Utilization in PMTCT'!AB34</f>
        <v>0</v>
      </c>
      <c r="AG335" s="227">
        <f>'PrEP Utilization in PMTCT'!AC34</f>
        <v>0</v>
      </c>
      <c r="AH335" s="227">
        <f>'PrEP Utilization in PMTCT'!AD34</f>
        <v>0</v>
      </c>
      <c r="AI335" s="227">
        <f>'PrEP Utilization in PMTCT'!AE34</f>
        <v>0</v>
      </c>
      <c r="AJ335" s="227">
        <f>'PrEP Utilization in PMTCT'!AF34</f>
        <v>0</v>
      </c>
      <c r="AK335" s="227">
        <f>'PrEP Utilization in PMTCT'!AG34</f>
        <v>0</v>
      </c>
      <c r="AL335" s="227">
        <f>'PrEP Utilization in PMTCT'!AH34</f>
        <v>0</v>
      </c>
      <c r="AM335" s="226">
        <f t="shared" si="13"/>
        <v>0</v>
      </c>
      <c r="AN335" s="227" t="str">
        <f>'PrEP Utilization in PMTCT'!B$3</f>
        <v>PrEP Utilization in PMTCT Settings version 2.0.0</v>
      </c>
      <c r="AO335" s="239">
        <f>'PrEP Utilization in PMTCT'!AJ34</f>
        <v>0</v>
      </c>
    </row>
    <row r="336" spans="1:41" x14ac:dyDescent="0.45">
      <c r="A336" s="218" t="str">
        <f t="shared" si="11"/>
        <v>202205</v>
      </c>
      <c r="B336" s="219">
        <f>'Prep Partner Performance'!AE$2</f>
        <v>2022</v>
      </c>
      <c r="C336" s="220" t="str">
        <f>'Prep Partner Performance'!Z$2</f>
        <v>05</v>
      </c>
      <c r="D336" s="218">
        <f>'Prep Partner Performance'!G$2</f>
        <v>14943</v>
      </c>
      <c r="E336" s="217" t="str">
        <f>'Prep Partner Performance'!C$2</f>
        <v>Kisima Health Centre</v>
      </c>
      <c r="F336" s="243" t="str">
        <f>'PrEP Utilization in PMTCT'!B$33</f>
        <v>PrEP Utilization in PMTCT L&amp;D Settings</v>
      </c>
      <c r="G336" s="227" t="str">
        <f>'PrEP Utilization in PMTCT'!C35</f>
        <v>Total Number of clients already on PrEP</v>
      </c>
      <c r="H336" s="227" t="str">
        <f>'PrEP Utilization in PMTCT'!D35</f>
        <v>PRP01-23</v>
      </c>
      <c r="I336" s="227">
        <f>'PrEP Utilization in PMTCT'!E35</f>
        <v>0</v>
      </c>
      <c r="J336" s="227">
        <f>'PrEP Utilization in PMTCT'!F35</f>
        <v>0</v>
      </c>
      <c r="K336" s="227">
        <f>'PrEP Utilization in PMTCT'!G35</f>
        <v>0</v>
      </c>
      <c r="L336" s="227">
        <f>'PrEP Utilization in PMTCT'!H35</f>
        <v>0</v>
      </c>
      <c r="M336" s="227">
        <f>'PrEP Utilization in PMTCT'!I35</f>
        <v>0</v>
      </c>
      <c r="N336" s="227">
        <f>'PrEP Utilization in PMTCT'!J35</f>
        <v>0</v>
      </c>
      <c r="O336" s="227">
        <f>'PrEP Utilization in PMTCT'!K35</f>
        <v>0</v>
      </c>
      <c r="P336" s="227">
        <f>'PrEP Utilization in PMTCT'!L35</f>
        <v>0</v>
      </c>
      <c r="Q336" s="227">
        <f>'PrEP Utilization in PMTCT'!M35</f>
        <v>0</v>
      </c>
      <c r="R336" s="227">
        <f>'PrEP Utilization in PMTCT'!N35</f>
        <v>0</v>
      </c>
      <c r="S336" s="227">
        <f>'PrEP Utilization in PMTCT'!O35</f>
        <v>0</v>
      </c>
      <c r="T336" s="227">
        <f>'PrEP Utilization in PMTCT'!P35</f>
        <v>0</v>
      </c>
      <c r="U336" s="227">
        <f>'PrEP Utilization in PMTCT'!Q35</f>
        <v>0</v>
      </c>
      <c r="V336" s="227">
        <f>'PrEP Utilization in PMTCT'!R35</f>
        <v>0</v>
      </c>
      <c r="W336" s="227">
        <f>'PrEP Utilization in PMTCT'!S35</f>
        <v>0</v>
      </c>
      <c r="X336" s="227">
        <f>'PrEP Utilization in PMTCT'!T35</f>
        <v>0</v>
      </c>
      <c r="Y336" s="227">
        <f>'PrEP Utilization in PMTCT'!U35</f>
        <v>0</v>
      </c>
      <c r="Z336" s="227">
        <f>'PrEP Utilization in PMTCT'!V35</f>
        <v>0</v>
      </c>
      <c r="AA336" s="227">
        <f>'PrEP Utilization in PMTCT'!W35</f>
        <v>0</v>
      </c>
      <c r="AB336" s="227">
        <f>'PrEP Utilization in PMTCT'!X35</f>
        <v>0</v>
      </c>
      <c r="AC336" s="227">
        <f>'PrEP Utilization in PMTCT'!Y35</f>
        <v>0</v>
      </c>
      <c r="AD336" s="227">
        <f>'PrEP Utilization in PMTCT'!Z35</f>
        <v>0</v>
      </c>
      <c r="AE336" s="227">
        <f>'PrEP Utilization in PMTCT'!AA35</f>
        <v>0</v>
      </c>
      <c r="AF336" s="227">
        <f>'PrEP Utilization in PMTCT'!AB35</f>
        <v>0</v>
      </c>
      <c r="AG336" s="227">
        <f>'PrEP Utilization in PMTCT'!AC35</f>
        <v>0</v>
      </c>
      <c r="AH336" s="227">
        <f>'PrEP Utilization in PMTCT'!AD35</f>
        <v>0</v>
      </c>
      <c r="AI336" s="227">
        <f>'PrEP Utilization in PMTCT'!AE35</f>
        <v>0</v>
      </c>
      <c r="AJ336" s="227">
        <f>'PrEP Utilization in PMTCT'!AF35</f>
        <v>0</v>
      </c>
      <c r="AK336" s="227">
        <f>'PrEP Utilization in PMTCT'!AG35</f>
        <v>0</v>
      </c>
      <c r="AL336" s="227">
        <f>'PrEP Utilization in PMTCT'!AH35</f>
        <v>0</v>
      </c>
      <c r="AM336" s="226">
        <f t="shared" si="13"/>
        <v>0</v>
      </c>
      <c r="AN336" s="227" t="str">
        <f>'PrEP Utilization in PMTCT'!B$3</f>
        <v>PrEP Utilization in PMTCT Settings version 2.0.0</v>
      </c>
      <c r="AO336" s="239" t="str">
        <f>'PrEP Utilization in PMTCT'!AJ35</f>
        <v/>
      </c>
    </row>
    <row r="337" spans="1:41" x14ac:dyDescent="0.45">
      <c r="A337" s="218" t="str">
        <f t="shared" ref="A337" si="14">B337&amp;C337</f>
        <v>202205</v>
      </c>
      <c r="B337" s="219">
        <f>'Prep Partner Performance'!AE$2</f>
        <v>2022</v>
      </c>
      <c r="C337" s="220" t="str">
        <f>'Prep Partner Performance'!Z$2</f>
        <v>05</v>
      </c>
      <c r="D337" s="218">
        <f>'Prep Partner Performance'!G$2</f>
        <v>14943</v>
      </c>
      <c r="E337" s="217" t="str">
        <f>'Prep Partner Performance'!C$2</f>
        <v>Kisima Health Centre</v>
      </c>
      <c r="F337" s="243" t="str">
        <f>'PrEP Utilization in PMTCT'!B$33</f>
        <v>PrEP Utilization in PMTCT L&amp;D Settings</v>
      </c>
      <c r="G337" s="227" t="str">
        <f>'PrEP Utilization in PMTCT'!C36</f>
        <v>Number Eligible for Screening HIV Risk</v>
      </c>
      <c r="H337" s="227" t="str">
        <f>'PrEP Utilization in PMTCT'!D36</f>
        <v>PRP01-231</v>
      </c>
      <c r="I337" s="227">
        <f>'PrEP Utilization in PMTCT'!E36</f>
        <v>0</v>
      </c>
      <c r="J337" s="227">
        <f>'PrEP Utilization in PMTCT'!F36</f>
        <v>0</v>
      </c>
      <c r="K337" s="227">
        <f>'PrEP Utilization in PMTCT'!G36</f>
        <v>0</v>
      </c>
      <c r="L337" s="227">
        <f>'PrEP Utilization in PMTCT'!H36</f>
        <v>0</v>
      </c>
      <c r="M337" s="227">
        <f>'PrEP Utilization in PMTCT'!I36</f>
        <v>0</v>
      </c>
      <c r="N337" s="227">
        <f>'PrEP Utilization in PMTCT'!J36</f>
        <v>0</v>
      </c>
      <c r="O337" s="227">
        <f>'PrEP Utilization in PMTCT'!K36</f>
        <v>0</v>
      </c>
      <c r="P337" s="227">
        <f>'PrEP Utilization in PMTCT'!L36</f>
        <v>0</v>
      </c>
      <c r="Q337" s="227">
        <f>'PrEP Utilization in PMTCT'!M36</f>
        <v>0</v>
      </c>
      <c r="R337" s="227">
        <f>'PrEP Utilization in PMTCT'!N36</f>
        <v>0</v>
      </c>
      <c r="S337" s="227">
        <f>'PrEP Utilization in PMTCT'!O36</f>
        <v>0</v>
      </c>
      <c r="T337" s="227">
        <f>'PrEP Utilization in PMTCT'!P36</f>
        <v>0</v>
      </c>
      <c r="U337" s="227">
        <f>'PrEP Utilization in PMTCT'!Q36</f>
        <v>0</v>
      </c>
      <c r="V337" s="227">
        <f>'PrEP Utilization in PMTCT'!R36</f>
        <v>0</v>
      </c>
      <c r="W337" s="227">
        <f>'PrEP Utilization in PMTCT'!S36</f>
        <v>0</v>
      </c>
      <c r="X337" s="227">
        <f>'PrEP Utilization in PMTCT'!T36</f>
        <v>0</v>
      </c>
      <c r="Y337" s="227">
        <f>'PrEP Utilization in PMTCT'!U36</f>
        <v>0</v>
      </c>
      <c r="Z337" s="227">
        <f>'PrEP Utilization in PMTCT'!V36</f>
        <v>0</v>
      </c>
      <c r="AA337" s="227">
        <f>'PrEP Utilization in PMTCT'!W36</f>
        <v>0</v>
      </c>
      <c r="AB337" s="227">
        <f>'PrEP Utilization in PMTCT'!X36</f>
        <v>0</v>
      </c>
      <c r="AC337" s="227">
        <f>'PrEP Utilization in PMTCT'!Y36</f>
        <v>0</v>
      </c>
      <c r="AD337" s="227">
        <f>'PrEP Utilization in PMTCT'!Z36</f>
        <v>0</v>
      </c>
      <c r="AE337" s="227">
        <f>'PrEP Utilization in PMTCT'!AA36</f>
        <v>0</v>
      </c>
      <c r="AF337" s="227">
        <f>'PrEP Utilization in PMTCT'!AB36</f>
        <v>0</v>
      </c>
      <c r="AG337" s="227">
        <f>'PrEP Utilization in PMTCT'!AC36</f>
        <v>0</v>
      </c>
      <c r="AH337" s="227">
        <f>'PrEP Utilization in PMTCT'!AD36</f>
        <v>0</v>
      </c>
      <c r="AI337" s="227">
        <f>'PrEP Utilization in PMTCT'!AE36</f>
        <v>0</v>
      </c>
      <c r="AJ337" s="227">
        <f>'PrEP Utilization in PMTCT'!AF36</f>
        <v>0</v>
      </c>
      <c r="AK337" s="227">
        <f>'PrEP Utilization in PMTCT'!AG36</f>
        <v>0</v>
      </c>
      <c r="AL337" s="227">
        <f>'PrEP Utilization in PMTCT'!AH36</f>
        <v>0</v>
      </c>
      <c r="AM337" s="226">
        <f t="shared" ref="AM337" si="15">SUM(I337:AL337)</f>
        <v>0</v>
      </c>
      <c r="AN337" s="227" t="str">
        <f>'PrEP Utilization in PMTCT'!B$3</f>
        <v>PrEP Utilization in PMTCT Settings version 2.0.0</v>
      </c>
      <c r="AO337" s="239">
        <f>'PrEP Utilization in PMTCT'!AJ36</f>
        <v>0</v>
      </c>
    </row>
    <row r="338" spans="1:41" x14ac:dyDescent="0.45">
      <c r="A338" s="218" t="str">
        <f t="shared" ref="A338:A399" si="16">B338&amp;C338</f>
        <v>202205</v>
      </c>
      <c r="B338" s="219">
        <f>'Prep Partner Performance'!AE$2</f>
        <v>2022</v>
      </c>
      <c r="C338" s="220" t="str">
        <f>'Prep Partner Performance'!Z$2</f>
        <v>05</v>
      </c>
      <c r="D338" s="218">
        <f>'Prep Partner Performance'!G$2</f>
        <v>14943</v>
      </c>
      <c r="E338" s="217" t="str">
        <f>'Prep Partner Performance'!C$2</f>
        <v>Kisima Health Centre</v>
      </c>
      <c r="F338" s="243" t="str">
        <f>'PrEP Utilization in PMTCT'!B$33</f>
        <v>PrEP Utilization in PMTCT L&amp;D Settings</v>
      </c>
      <c r="G338" s="227" t="str">
        <f>'PrEP Utilization in PMTCT'!C37</f>
        <v>Number Screened for HIV Risk</v>
      </c>
      <c r="H338" s="227" t="str">
        <f>'PrEP Utilization in PMTCT'!D37</f>
        <v>PRP01-24</v>
      </c>
      <c r="I338" s="227">
        <f>'PrEP Utilization in PMTCT'!E37</f>
        <v>0</v>
      </c>
      <c r="J338" s="227">
        <f>'PrEP Utilization in PMTCT'!F37</f>
        <v>0</v>
      </c>
      <c r="K338" s="227">
        <f>'PrEP Utilization in PMTCT'!G37</f>
        <v>0</v>
      </c>
      <c r="L338" s="227">
        <f>'PrEP Utilization in PMTCT'!H37</f>
        <v>0</v>
      </c>
      <c r="M338" s="227">
        <f>'PrEP Utilization in PMTCT'!I37</f>
        <v>0</v>
      </c>
      <c r="N338" s="227">
        <f>'PrEP Utilization in PMTCT'!J37</f>
        <v>0</v>
      </c>
      <c r="O338" s="227">
        <f>'PrEP Utilization in PMTCT'!K37</f>
        <v>0</v>
      </c>
      <c r="P338" s="227">
        <f>'PrEP Utilization in PMTCT'!L37</f>
        <v>0</v>
      </c>
      <c r="Q338" s="227">
        <f>'PrEP Utilization in PMTCT'!M37</f>
        <v>0</v>
      </c>
      <c r="R338" s="227">
        <f>'PrEP Utilization in PMTCT'!N37</f>
        <v>0</v>
      </c>
      <c r="S338" s="227">
        <f>'PrEP Utilization in PMTCT'!O37</f>
        <v>0</v>
      </c>
      <c r="T338" s="227">
        <f>'PrEP Utilization in PMTCT'!P37</f>
        <v>0</v>
      </c>
      <c r="U338" s="227">
        <f>'PrEP Utilization in PMTCT'!Q37</f>
        <v>0</v>
      </c>
      <c r="V338" s="227">
        <f>'PrEP Utilization in PMTCT'!R37</f>
        <v>0</v>
      </c>
      <c r="W338" s="227">
        <f>'PrEP Utilization in PMTCT'!S37</f>
        <v>0</v>
      </c>
      <c r="X338" s="227">
        <f>'PrEP Utilization in PMTCT'!T37</f>
        <v>0</v>
      </c>
      <c r="Y338" s="227">
        <f>'PrEP Utilization in PMTCT'!U37</f>
        <v>0</v>
      </c>
      <c r="Z338" s="227">
        <f>'PrEP Utilization in PMTCT'!V37</f>
        <v>0</v>
      </c>
      <c r="AA338" s="227">
        <f>'PrEP Utilization in PMTCT'!W37</f>
        <v>0</v>
      </c>
      <c r="AB338" s="227">
        <f>'PrEP Utilization in PMTCT'!X37</f>
        <v>0</v>
      </c>
      <c r="AC338" s="227">
        <f>'PrEP Utilization in PMTCT'!Y37</f>
        <v>0</v>
      </c>
      <c r="AD338" s="227">
        <f>'PrEP Utilization in PMTCT'!Z37</f>
        <v>0</v>
      </c>
      <c r="AE338" s="227">
        <f>'PrEP Utilization in PMTCT'!AA37</f>
        <v>0</v>
      </c>
      <c r="AF338" s="227">
        <f>'PrEP Utilization in PMTCT'!AB37</f>
        <v>0</v>
      </c>
      <c r="AG338" s="227">
        <f>'PrEP Utilization in PMTCT'!AC37</f>
        <v>0</v>
      </c>
      <c r="AH338" s="227">
        <f>'PrEP Utilization in PMTCT'!AD37</f>
        <v>0</v>
      </c>
      <c r="AI338" s="227">
        <f>'PrEP Utilization in PMTCT'!AE37</f>
        <v>0</v>
      </c>
      <c r="AJ338" s="227">
        <f>'PrEP Utilization in PMTCT'!AF37</f>
        <v>0</v>
      </c>
      <c r="AK338" s="227">
        <f>'PrEP Utilization in PMTCT'!AG37</f>
        <v>0</v>
      </c>
      <c r="AL338" s="227">
        <f>'PrEP Utilization in PMTCT'!AH37</f>
        <v>0</v>
      </c>
      <c r="AM338" s="226">
        <f t="shared" si="13"/>
        <v>0</v>
      </c>
      <c r="AN338" s="227" t="str">
        <f>'PrEP Utilization in PMTCT'!B$3</f>
        <v>PrEP Utilization in PMTCT Settings version 2.0.0</v>
      </c>
      <c r="AO338" s="239" t="str">
        <f>'PrEP Utilization in PMTCT'!AJ37</f>
        <v/>
      </c>
    </row>
    <row r="339" spans="1:41" x14ac:dyDescent="0.45">
      <c r="A339" s="218" t="str">
        <f t="shared" si="16"/>
        <v>202205</v>
      </c>
      <c r="B339" s="219">
        <f>'Prep Partner Performance'!AE$2</f>
        <v>2022</v>
      </c>
      <c r="C339" s="220" t="str">
        <f>'Prep Partner Performance'!Z$2</f>
        <v>05</v>
      </c>
      <c r="D339" s="218">
        <f>'Prep Partner Performance'!G$2</f>
        <v>14943</v>
      </c>
      <c r="E339" s="217" t="str">
        <f>'Prep Partner Performance'!C$2</f>
        <v>Kisima Health Centre</v>
      </c>
      <c r="F339" s="243" t="str">
        <f>'PrEP Utilization in PMTCT'!B$33</f>
        <v>PrEP Utilization in PMTCT L&amp;D Settings</v>
      </c>
      <c r="G339" s="227" t="str">
        <f>'PrEP Utilization in PMTCT'!C38</f>
        <v>Number Eligible for PrEP</v>
      </c>
      <c r="H339" s="227" t="str">
        <f>'PrEP Utilization in PMTCT'!D38</f>
        <v>PRP01-25</v>
      </c>
      <c r="I339" s="227">
        <f>'PrEP Utilization in PMTCT'!E38</f>
        <v>0</v>
      </c>
      <c r="J339" s="227">
        <f>'PrEP Utilization in PMTCT'!F38</f>
        <v>0</v>
      </c>
      <c r="K339" s="227">
        <f>'PrEP Utilization in PMTCT'!G38</f>
        <v>0</v>
      </c>
      <c r="L339" s="227">
        <f>'PrEP Utilization in PMTCT'!H38</f>
        <v>0</v>
      </c>
      <c r="M339" s="227">
        <f>'PrEP Utilization in PMTCT'!I38</f>
        <v>0</v>
      </c>
      <c r="N339" s="227">
        <f>'PrEP Utilization in PMTCT'!J38</f>
        <v>0</v>
      </c>
      <c r="O339" s="227">
        <f>'PrEP Utilization in PMTCT'!K38</f>
        <v>0</v>
      </c>
      <c r="P339" s="227">
        <f>'PrEP Utilization in PMTCT'!L38</f>
        <v>0</v>
      </c>
      <c r="Q339" s="227">
        <f>'PrEP Utilization in PMTCT'!M38</f>
        <v>0</v>
      </c>
      <c r="R339" s="227">
        <f>'PrEP Utilization in PMTCT'!N38</f>
        <v>0</v>
      </c>
      <c r="S339" s="227">
        <f>'PrEP Utilization in PMTCT'!O38</f>
        <v>0</v>
      </c>
      <c r="T339" s="227">
        <f>'PrEP Utilization in PMTCT'!P38</f>
        <v>0</v>
      </c>
      <c r="U339" s="227">
        <f>'PrEP Utilization in PMTCT'!Q38</f>
        <v>0</v>
      </c>
      <c r="V339" s="227">
        <f>'PrEP Utilization in PMTCT'!R38</f>
        <v>0</v>
      </c>
      <c r="W339" s="227">
        <f>'PrEP Utilization in PMTCT'!S38</f>
        <v>0</v>
      </c>
      <c r="X339" s="227">
        <f>'PrEP Utilization in PMTCT'!T38</f>
        <v>0</v>
      </c>
      <c r="Y339" s="227">
        <f>'PrEP Utilization in PMTCT'!U38</f>
        <v>0</v>
      </c>
      <c r="Z339" s="227">
        <f>'PrEP Utilization in PMTCT'!V38</f>
        <v>0</v>
      </c>
      <c r="AA339" s="227">
        <f>'PrEP Utilization in PMTCT'!W38</f>
        <v>0</v>
      </c>
      <c r="AB339" s="227">
        <f>'PrEP Utilization in PMTCT'!X38</f>
        <v>0</v>
      </c>
      <c r="AC339" s="227">
        <f>'PrEP Utilization in PMTCT'!Y38</f>
        <v>0</v>
      </c>
      <c r="AD339" s="227">
        <f>'PrEP Utilization in PMTCT'!Z38</f>
        <v>0</v>
      </c>
      <c r="AE339" s="227">
        <f>'PrEP Utilization in PMTCT'!AA38</f>
        <v>0</v>
      </c>
      <c r="AF339" s="227">
        <f>'PrEP Utilization in PMTCT'!AB38</f>
        <v>0</v>
      </c>
      <c r="AG339" s="227">
        <f>'PrEP Utilization in PMTCT'!AC38</f>
        <v>0</v>
      </c>
      <c r="AH339" s="227">
        <f>'PrEP Utilization in PMTCT'!AD38</f>
        <v>0</v>
      </c>
      <c r="AI339" s="227">
        <f>'PrEP Utilization in PMTCT'!AE38</f>
        <v>0</v>
      </c>
      <c r="AJ339" s="227">
        <f>'PrEP Utilization in PMTCT'!AF38</f>
        <v>0</v>
      </c>
      <c r="AK339" s="227">
        <f>'PrEP Utilization in PMTCT'!AG38</f>
        <v>0</v>
      </c>
      <c r="AL339" s="227">
        <f>'PrEP Utilization in PMTCT'!AH38</f>
        <v>0</v>
      </c>
      <c r="AM339" s="226">
        <f t="shared" si="13"/>
        <v>0</v>
      </c>
      <c r="AN339" s="227" t="str">
        <f>'PrEP Utilization in PMTCT'!B$3</f>
        <v>PrEP Utilization in PMTCT Settings version 2.0.0</v>
      </c>
      <c r="AO339" s="239" t="str">
        <f>'PrEP Utilization in PMTCT'!AJ38</f>
        <v/>
      </c>
    </row>
    <row r="340" spans="1:41" x14ac:dyDescent="0.45">
      <c r="A340" s="218" t="str">
        <f t="shared" si="16"/>
        <v>202205</v>
      </c>
      <c r="B340" s="219">
        <f>'Prep Partner Performance'!AE$2</f>
        <v>2022</v>
      </c>
      <c r="C340" s="220" t="str">
        <f>'Prep Partner Performance'!Z$2</f>
        <v>05</v>
      </c>
      <c r="D340" s="218">
        <f>'Prep Partner Performance'!G$2</f>
        <v>14943</v>
      </c>
      <c r="E340" s="217" t="str">
        <f>'Prep Partner Performance'!C$2</f>
        <v>Kisima Health Centre</v>
      </c>
      <c r="F340" s="243" t="str">
        <f>'PrEP Utilization in PMTCT'!B$33</f>
        <v>PrEP Utilization in PMTCT L&amp;D Settings</v>
      </c>
      <c r="G340" s="227" t="str">
        <f>'PrEP Utilization in PMTCT'!C39</f>
        <v>Number Started or enrolled on PrEP</v>
      </c>
      <c r="H340" s="227" t="str">
        <f>'PrEP Utilization in PMTCT'!D39</f>
        <v>PRP01-26</v>
      </c>
      <c r="I340" s="227">
        <f>'PrEP Utilization in PMTCT'!E39</f>
        <v>0</v>
      </c>
      <c r="J340" s="227">
        <f>'PrEP Utilization in PMTCT'!F39</f>
        <v>0</v>
      </c>
      <c r="K340" s="227">
        <f>'PrEP Utilization in PMTCT'!G39</f>
        <v>0</v>
      </c>
      <c r="L340" s="227">
        <f>'PrEP Utilization in PMTCT'!H39</f>
        <v>0</v>
      </c>
      <c r="M340" s="227">
        <f>'PrEP Utilization in PMTCT'!I39</f>
        <v>0</v>
      </c>
      <c r="N340" s="227">
        <f>'PrEP Utilization in PMTCT'!J39</f>
        <v>0</v>
      </c>
      <c r="O340" s="227">
        <f>'PrEP Utilization in PMTCT'!K39</f>
        <v>0</v>
      </c>
      <c r="P340" s="227">
        <f>'PrEP Utilization in PMTCT'!L39</f>
        <v>0</v>
      </c>
      <c r="Q340" s="227">
        <f>'PrEP Utilization in PMTCT'!M39</f>
        <v>0</v>
      </c>
      <c r="R340" s="227">
        <f>'PrEP Utilization in PMTCT'!N39</f>
        <v>0</v>
      </c>
      <c r="S340" s="227">
        <f>'PrEP Utilization in PMTCT'!O39</f>
        <v>0</v>
      </c>
      <c r="T340" s="227">
        <f>'PrEP Utilization in PMTCT'!P39</f>
        <v>0</v>
      </c>
      <c r="U340" s="227">
        <f>'PrEP Utilization in PMTCT'!Q39</f>
        <v>0</v>
      </c>
      <c r="V340" s="227">
        <f>'PrEP Utilization in PMTCT'!R39</f>
        <v>0</v>
      </c>
      <c r="W340" s="227">
        <f>'PrEP Utilization in PMTCT'!S39</f>
        <v>0</v>
      </c>
      <c r="X340" s="227">
        <f>'PrEP Utilization in PMTCT'!T39</f>
        <v>0</v>
      </c>
      <c r="Y340" s="227">
        <f>'PrEP Utilization in PMTCT'!U39</f>
        <v>0</v>
      </c>
      <c r="Z340" s="227">
        <f>'PrEP Utilization in PMTCT'!V39</f>
        <v>0</v>
      </c>
      <c r="AA340" s="227">
        <f>'PrEP Utilization in PMTCT'!W39</f>
        <v>0</v>
      </c>
      <c r="AB340" s="227">
        <f>'PrEP Utilization in PMTCT'!X39</f>
        <v>0</v>
      </c>
      <c r="AC340" s="227">
        <f>'PrEP Utilization in PMTCT'!Y39</f>
        <v>0</v>
      </c>
      <c r="AD340" s="227">
        <f>'PrEP Utilization in PMTCT'!Z39</f>
        <v>0</v>
      </c>
      <c r="AE340" s="227">
        <f>'PrEP Utilization in PMTCT'!AA39</f>
        <v>0</v>
      </c>
      <c r="AF340" s="227">
        <f>'PrEP Utilization in PMTCT'!AB39</f>
        <v>0</v>
      </c>
      <c r="AG340" s="227">
        <f>'PrEP Utilization in PMTCT'!AC39</f>
        <v>0</v>
      </c>
      <c r="AH340" s="227">
        <f>'PrEP Utilization in PMTCT'!AD39</f>
        <v>0</v>
      </c>
      <c r="AI340" s="227">
        <f>'PrEP Utilization in PMTCT'!AE39</f>
        <v>0</v>
      </c>
      <c r="AJ340" s="227">
        <f>'PrEP Utilization in PMTCT'!AF39</f>
        <v>0</v>
      </c>
      <c r="AK340" s="227">
        <f>'PrEP Utilization in PMTCT'!AG39</f>
        <v>0</v>
      </c>
      <c r="AL340" s="227">
        <f>'PrEP Utilization in PMTCT'!AH39</f>
        <v>0</v>
      </c>
      <c r="AM340" s="226">
        <f t="shared" si="13"/>
        <v>0</v>
      </c>
      <c r="AN340" s="227" t="str">
        <f>'PrEP Utilization in PMTCT'!B$3</f>
        <v>PrEP Utilization in PMTCT Settings version 2.0.0</v>
      </c>
      <c r="AO340" s="239" t="str">
        <f>'PrEP Utilization in PMTCT'!AJ39</f>
        <v/>
      </c>
    </row>
    <row r="341" spans="1:41" x14ac:dyDescent="0.45">
      <c r="A341" s="218" t="str">
        <f t="shared" si="16"/>
        <v>202205</v>
      </c>
      <c r="B341" s="219">
        <f>'Prep Partner Performance'!AE$2</f>
        <v>2022</v>
      </c>
      <c r="C341" s="220" t="str">
        <f>'Prep Partner Performance'!Z$2</f>
        <v>05</v>
      </c>
      <c r="D341" s="218">
        <f>'Prep Partner Performance'!G$2</f>
        <v>14943</v>
      </c>
      <c r="E341" s="217" t="str">
        <f>'Prep Partner Performance'!C$2</f>
        <v>Kisima Health Centre</v>
      </c>
      <c r="F341" s="243" t="str">
        <f>'PrEP Utilization in PMTCT'!B$33</f>
        <v>PrEP Utilization in PMTCT L&amp;D Settings</v>
      </c>
      <c r="G341" s="227" t="str">
        <f>'PrEP Utilization in PMTCT'!C40</f>
        <v>Number Declined PrEP</v>
      </c>
      <c r="H341" s="227" t="str">
        <f>'PrEP Utilization in PMTCT'!D40</f>
        <v>PRP01-27</v>
      </c>
      <c r="I341" s="227">
        <f>'PrEP Utilization in PMTCT'!E40</f>
        <v>0</v>
      </c>
      <c r="J341" s="227">
        <f>'PrEP Utilization in PMTCT'!F40</f>
        <v>0</v>
      </c>
      <c r="K341" s="227">
        <f>'PrEP Utilization in PMTCT'!G40</f>
        <v>0</v>
      </c>
      <c r="L341" s="227">
        <f>'PrEP Utilization in PMTCT'!H40</f>
        <v>0</v>
      </c>
      <c r="M341" s="227">
        <f>'PrEP Utilization in PMTCT'!I40</f>
        <v>0</v>
      </c>
      <c r="N341" s="227">
        <f>'PrEP Utilization in PMTCT'!J40</f>
        <v>0</v>
      </c>
      <c r="O341" s="227">
        <f>'PrEP Utilization in PMTCT'!K40</f>
        <v>0</v>
      </c>
      <c r="P341" s="227">
        <f>'PrEP Utilization in PMTCT'!L40</f>
        <v>0</v>
      </c>
      <c r="Q341" s="227">
        <f>'PrEP Utilization in PMTCT'!M40</f>
        <v>0</v>
      </c>
      <c r="R341" s="227">
        <f>'PrEP Utilization in PMTCT'!N40</f>
        <v>0</v>
      </c>
      <c r="S341" s="227">
        <f>'PrEP Utilization in PMTCT'!O40</f>
        <v>0</v>
      </c>
      <c r="T341" s="227">
        <f>'PrEP Utilization in PMTCT'!P40</f>
        <v>0</v>
      </c>
      <c r="U341" s="227">
        <f>'PrEP Utilization in PMTCT'!Q40</f>
        <v>0</v>
      </c>
      <c r="V341" s="227">
        <f>'PrEP Utilization in PMTCT'!R40</f>
        <v>0</v>
      </c>
      <c r="W341" s="227">
        <f>'PrEP Utilization in PMTCT'!S40</f>
        <v>0</v>
      </c>
      <c r="X341" s="227">
        <f>'PrEP Utilization in PMTCT'!T40</f>
        <v>0</v>
      </c>
      <c r="Y341" s="227">
        <f>'PrEP Utilization in PMTCT'!U40</f>
        <v>0</v>
      </c>
      <c r="Z341" s="227">
        <f>'PrEP Utilization in PMTCT'!V40</f>
        <v>0</v>
      </c>
      <c r="AA341" s="227">
        <f>'PrEP Utilization in PMTCT'!W40</f>
        <v>0</v>
      </c>
      <c r="AB341" s="227">
        <f>'PrEP Utilization in PMTCT'!X40</f>
        <v>0</v>
      </c>
      <c r="AC341" s="227">
        <f>'PrEP Utilization in PMTCT'!Y40</f>
        <v>0</v>
      </c>
      <c r="AD341" s="227">
        <f>'PrEP Utilization in PMTCT'!Z40</f>
        <v>0</v>
      </c>
      <c r="AE341" s="227">
        <f>'PrEP Utilization in PMTCT'!AA40</f>
        <v>0</v>
      </c>
      <c r="AF341" s="227">
        <f>'PrEP Utilization in PMTCT'!AB40</f>
        <v>0</v>
      </c>
      <c r="AG341" s="227">
        <f>'PrEP Utilization in PMTCT'!AC40</f>
        <v>0</v>
      </c>
      <c r="AH341" s="227">
        <f>'PrEP Utilization in PMTCT'!AD40</f>
        <v>0</v>
      </c>
      <c r="AI341" s="227">
        <f>'PrEP Utilization in PMTCT'!AE40</f>
        <v>0</v>
      </c>
      <c r="AJ341" s="227">
        <f>'PrEP Utilization in PMTCT'!AF40</f>
        <v>0</v>
      </c>
      <c r="AK341" s="227">
        <f>'PrEP Utilization in PMTCT'!AG40</f>
        <v>0</v>
      </c>
      <c r="AL341" s="227">
        <f>'PrEP Utilization in PMTCT'!AH40</f>
        <v>0</v>
      </c>
      <c r="AM341" s="226">
        <f t="shared" si="13"/>
        <v>0</v>
      </c>
      <c r="AN341" s="227" t="str">
        <f>'PrEP Utilization in PMTCT'!B$3</f>
        <v>PrEP Utilization in PMTCT Settings version 2.0.0</v>
      </c>
      <c r="AO341" s="239" t="str">
        <f>'PrEP Utilization in PMTCT'!AJ40</f>
        <v/>
      </c>
    </row>
    <row r="342" spans="1:41" x14ac:dyDescent="0.45">
      <c r="A342" s="218" t="str">
        <f t="shared" si="16"/>
        <v>202205</v>
      </c>
      <c r="B342" s="219">
        <f>'Prep Partner Performance'!AE$2</f>
        <v>2022</v>
      </c>
      <c r="C342" s="220" t="str">
        <f>'Prep Partner Performance'!Z$2</f>
        <v>05</v>
      </c>
      <c r="D342" s="218">
        <f>'Prep Partner Performance'!G$2</f>
        <v>14943</v>
      </c>
      <c r="E342" s="217" t="str">
        <f>'Prep Partner Performance'!C$2</f>
        <v>Kisima Health Centre</v>
      </c>
      <c r="F342" s="243" t="str">
        <f>'PrEP Utilization in PMTCT'!B$33</f>
        <v>PrEP Utilization in PMTCT L&amp;D Settings</v>
      </c>
      <c r="G342" s="227" t="str">
        <f>'PrEP Utilization in PMTCT'!C41</f>
        <v>Number Clients currently on PrEP</v>
      </c>
      <c r="H342" s="227" t="str">
        <f>'PrEP Utilization in PMTCT'!D41</f>
        <v>PRP01-28</v>
      </c>
      <c r="I342" s="227">
        <f>'PrEP Utilization in PMTCT'!E41</f>
        <v>0</v>
      </c>
      <c r="J342" s="227">
        <f>'PrEP Utilization in PMTCT'!F41</f>
        <v>0</v>
      </c>
      <c r="K342" s="227">
        <f>'PrEP Utilization in PMTCT'!G41</f>
        <v>0</v>
      </c>
      <c r="L342" s="227">
        <f>'PrEP Utilization in PMTCT'!H41</f>
        <v>0</v>
      </c>
      <c r="M342" s="227">
        <f>'PrEP Utilization in PMTCT'!I41</f>
        <v>0</v>
      </c>
      <c r="N342" s="227">
        <f>'PrEP Utilization in PMTCT'!J41</f>
        <v>0</v>
      </c>
      <c r="O342" s="227">
        <f>'PrEP Utilization in PMTCT'!K41</f>
        <v>0</v>
      </c>
      <c r="P342" s="227">
        <f>'PrEP Utilization in PMTCT'!L41</f>
        <v>0</v>
      </c>
      <c r="Q342" s="227">
        <f>'PrEP Utilization in PMTCT'!M41</f>
        <v>0</v>
      </c>
      <c r="R342" s="227">
        <f>'PrEP Utilization in PMTCT'!N41</f>
        <v>0</v>
      </c>
      <c r="S342" s="227">
        <f>'PrEP Utilization in PMTCT'!O41</f>
        <v>0</v>
      </c>
      <c r="T342" s="227">
        <f>'PrEP Utilization in PMTCT'!P41</f>
        <v>0</v>
      </c>
      <c r="U342" s="227">
        <f>'PrEP Utilization in PMTCT'!Q41</f>
        <v>0</v>
      </c>
      <c r="V342" s="227">
        <f>'PrEP Utilization in PMTCT'!R41</f>
        <v>0</v>
      </c>
      <c r="W342" s="227">
        <f>'PrEP Utilization in PMTCT'!S41</f>
        <v>0</v>
      </c>
      <c r="X342" s="227">
        <f>'PrEP Utilization in PMTCT'!T41</f>
        <v>0</v>
      </c>
      <c r="Y342" s="227">
        <f>'PrEP Utilization in PMTCT'!U41</f>
        <v>0</v>
      </c>
      <c r="Z342" s="227">
        <f>'PrEP Utilization in PMTCT'!V41</f>
        <v>0</v>
      </c>
      <c r="AA342" s="227">
        <f>'PrEP Utilization in PMTCT'!W41</f>
        <v>0</v>
      </c>
      <c r="AB342" s="227">
        <f>'PrEP Utilization in PMTCT'!X41</f>
        <v>0</v>
      </c>
      <c r="AC342" s="227">
        <f>'PrEP Utilization in PMTCT'!Y41</f>
        <v>0</v>
      </c>
      <c r="AD342" s="227">
        <f>'PrEP Utilization in PMTCT'!Z41</f>
        <v>0</v>
      </c>
      <c r="AE342" s="227">
        <f>'PrEP Utilization in PMTCT'!AA41</f>
        <v>0</v>
      </c>
      <c r="AF342" s="227">
        <f>'PrEP Utilization in PMTCT'!AB41</f>
        <v>0</v>
      </c>
      <c r="AG342" s="227">
        <f>'PrEP Utilization in PMTCT'!AC41</f>
        <v>0</v>
      </c>
      <c r="AH342" s="227">
        <f>'PrEP Utilization in PMTCT'!AD41</f>
        <v>0</v>
      </c>
      <c r="AI342" s="227">
        <f>'PrEP Utilization in PMTCT'!AE41</f>
        <v>0</v>
      </c>
      <c r="AJ342" s="227">
        <f>'PrEP Utilization in PMTCT'!AF41</f>
        <v>0</v>
      </c>
      <c r="AK342" s="227">
        <f>'PrEP Utilization in PMTCT'!AG41</f>
        <v>0</v>
      </c>
      <c r="AL342" s="227">
        <f>'PrEP Utilization in PMTCT'!AH41</f>
        <v>0</v>
      </c>
      <c r="AM342" s="226">
        <f t="shared" si="13"/>
        <v>0</v>
      </c>
      <c r="AN342" s="227" t="str">
        <f>'PrEP Utilization in PMTCT'!B$3</f>
        <v>PrEP Utilization in PMTCT Settings version 2.0.0</v>
      </c>
      <c r="AO342" s="239" t="str">
        <f>'PrEP Utilization in PMTCT'!AJ41</f>
        <v/>
      </c>
    </row>
    <row r="343" spans="1:41" x14ac:dyDescent="0.45">
      <c r="A343" s="218" t="str">
        <f t="shared" si="16"/>
        <v>202205</v>
      </c>
      <c r="B343" s="219">
        <f>'Prep Partner Performance'!AE$2</f>
        <v>2022</v>
      </c>
      <c r="C343" s="220" t="str">
        <f>'Prep Partner Performance'!Z$2</f>
        <v>05</v>
      </c>
      <c r="D343" s="218">
        <f>'Prep Partner Performance'!G$2</f>
        <v>14943</v>
      </c>
      <c r="E343" s="217" t="str">
        <f>'Prep Partner Performance'!C$2</f>
        <v>Kisima Health Centre</v>
      </c>
      <c r="F343" s="243" t="str">
        <f>'PrEP Utilization in PMTCT'!B$33</f>
        <v>PrEP Utilization in PMTCT L&amp;D Settings</v>
      </c>
      <c r="G343" s="227" t="str">
        <f>'PrEP Utilization in PMTCT'!C42</f>
        <v>Number Clients stopped or  discontinued PrEP</v>
      </c>
      <c r="H343" s="227" t="str">
        <f>'PrEP Utilization in PMTCT'!D42</f>
        <v>PRP01-29</v>
      </c>
      <c r="I343" s="227">
        <f>'PrEP Utilization in PMTCT'!E42</f>
        <v>0</v>
      </c>
      <c r="J343" s="227">
        <f>'PrEP Utilization in PMTCT'!F42</f>
        <v>0</v>
      </c>
      <c r="K343" s="227">
        <f>'PrEP Utilization in PMTCT'!G42</f>
        <v>0</v>
      </c>
      <c r="L343" s="227">
        <f>'PrEP Utilization in PMTCT'!H42</f>
        <v>0</v>
      </c>
      <c r="M343" s="227">
        <f>'PrEP Utilization in PMTCT'!I42</f>
        <v>0</v>
      </c>
      <c r="N343" s="227">
        <f>'PrEP Utilization in PMTCT'!J42</f>
        <v>0</v>
      </c>
      <c r="O343" s="227">
        <f>'PrEP Utilization in PMTCT'!K42</f>
        <v>0</v>
      </c>
      <c r="P343" s="227">
        <f>'PrEP Utilization in PMTCT'!L42</f>
        <v>0</v>
      </c>
      <c r="Q343" s="227">
        <f>'PrEP Utilization in PMTCT'!M42</f>
        <v>0</v>
      </c>
      <c r="R343" s="227">
        <f>'PrEP Utilization in PMTCT'!N42</f>
        <v>0</v>
      </c>
      <c r="S343" s="227">
        <f>'PrEP Utilization in PMTCT'!O42</f>
        <v>0</v>
      </c>
      <c r="T343" s="227">
        <f>'PrEP Utilization in PMTCT'!P42</f>
        <v>0</v>
      </c>
      <c r="U343" s="227">
        <f>'PrEP Utilization in PMTCT'!Q42</f>
        <v>0</v>
      </c>
      <c r="V343" s="227">
        <f>'PrEP Utilization in PMTCT'!R42</f>
        <v>0</v>
      </c>
      <c r="W343" s="227">
        <f>'PrEP Utilization in PMTCT'!S42</f>
        <v>0</v>
      </c>
      <c r="X343" s="227">
        <f>'PrEP Utilization in PMTCT'!T42</f>
        <v>0</v>
      </c>
      <c r="Y343" s="227">
        <f>'PrEP Utilization in PMTCT'!U42</f>
        <v>0</v>
      </c>
      <c r="Z343" s="227">
        <f>'PrEP Utilization in PMTCT'!V42</f>
        <v>0</v>
      </c>
      <c r="AA343" s="227">
        <f>'PrEP Utilization in PMTCT'!W42</f>
        <v>0</v>
      </c>
      <c r="AB343" s="227">
        <f>'PrEP Utilization in PMTCT'!X42</f>
        <v>0</v>
      </c>
      <c r="AC343" s="227">
        <f>'PrEP Utilization in PMTCT'!Y42</f>
        <v>0</v>
      </c>
      <c r="AD343" s="227">
        <f>'PrEP Utilization in PMTCT'!Z42</f>
        <v>0</v>
      </c>
      <c r="AE343" s="227">
        <f>'PrEP Utilization in PMTCT'!AA42</f>
        <v>0</v>
      </c>
      <c r="AF343" s="227">
        <f>'PrEP Utilization in PMTCT'!AB42</f>
        <v>0</v>
      </c>
      <c r="AG343" s="227">
        <f>'PrEP Utilization in PMTCT'!AC42</f>
        <v>0</v>
      </c>
      <c r="AH343" s="227">
        <f>'PrEP Utilization in PMTCT'!AD42</f>
        <v>0</v>
      </c>
      <c r="AI343" s="227">
        <f>'PrEP Utilization in PMTCT'!AE42</f>
        <v>0</v>
      </c>
      <c r="AJ343" s="227">
        <f>'PrEP Utilization in PMTCT'!AF42</f>
        <v>0</v>
      </c>
      <c r="AK343" s="227">
        <f>'PrEP Utilization in PMTCT'!AG42</f>
        <v>0</v>
      </c>
      <c r="AL343" s="227">
        <f>'PrEP Utilization in PMTCT'!AH42</f>
        <v>0</v>
      </c>
      <c r="AM343" s="226">
        <f t="shared" si="13"/>
        <v>0</v>
      </c>
      <c r="AN343" s="227" t="str">
        <f>'PrEP Utilization in PMTCT'!B$3</f>
        <v>PrEP Utilization in PMTCT Settings version 2.0.0</v>
      </c>
      <c r="AO343" s="239" t="str">
        <f>'PrEP Utilization in PMTCT'!AJ42</f>
        <v/>
      </c>
    </row>
    <row r="344" spans="1:41" x14ac:dyDescent="0.45">
      <c r="A344" s="218" t="str">
        <f t="shared" si="16"/>
        <v>202205</v>
      </c>
      <c r="B344" s="219">
        <f>'Prep Partner Performance'!AE$2</f>
        <v>2022</v>
      </c>
      <c r="C344" s="220" t="str">
        <f>'Prep Partner Performance'!Z$2</f>
        <v>05</v>
      </c>
      <c r="D344" s="218">
        <f>'Prep Partner Performance'!G$2</f>
        <v>14943</v>
      </c>
      <c r="E344" s="217" t="str">
        <f>'Prep Partner Performance'!C$2</f>
        <v>Kisima Health Centre</v>
      </c>
      <c r="F344" s="243" t="str">
        <f>'PrEP Utilization in PMTCT'!B$33</f>
        <v>PrEP Utilization in PMTCT L&amp;D Settings</v>
      </c>
      <c r="G344" s="227" t="str">
        <f>'PrEP Utilization in PMTCT'!C43</f>
        <v>Number Clients attending a follow up visit/Refills</v>
      </c>
      <c r="H344" s="227" t="str">
        <f>'PrEP Utilization in PMTCT'!D43</f>
        <v>PRP01-30</v>
      </c>
      <c r="I344" s="227">
        <f>'PrEP Utilization in PMTCT'!E43</f>
        <v>0</v>
      </c>
      <c r="J344" s="227">
        <f>'PrEP Utilization in PMTCT'!F43</f>
        <v>0</v>
      </c>
      <c r="K344" s="227">
        <f>'PrEP Utilization in PMTCT'!G43</f>
        <v>0</v>
      </c>
      <c r="L344" s="227">
        <f>'PrEP Utilization in PMTCT'!H43</f>
        <v>0</v>
      </c>
      <c r="M344" s="227">
        <f>'PrEP Utilization in PMTCT'!I43</f>
        <v>0</v>
      </c>
      <c r="N344" s="227">
        <f>'PrEP Utilization in PMTCT'!J43</f>
        <v>0</v>
      </c>
      <c r="O344" s="227">
        <f>'PrEP Utilization in PMTCT'!K43</f>
        <v>0</v>
      </c>
      <c r="P344" s="227">
        <f>'PrEP Utilization in PMTCT'!L43</f>
        <v>0</v>
      </c>
      <c r="Q344" s="227">
        <f>'PrEP Utilization in PMTCT'!M43</f>
        <v>0</v>
      </c>
      <c r="R344" s="227">
        <f>'PrEP Utilization in PMTCT'!N43</f>
        <v>0</v>
      </c>
      <c r="S344" s="227">
        <f>'PrEP Utilization in PMTCT'!O43</f>
        <v>0</v>
      </c>
      <c r="T344" s="227">
        <f>'PrEP Utilization in PMTCT'!P43</f>
        <v>0</v>
      </c>
      <c r="U344" s="227">
        <f>'PrEP Utilization in PMTCT'!Q43</f>
        <v>0</v>
      </c>
      <c r="V344" s="227">
        <f>'PrEP Utilization in PMTCT'!R43</f>
        <v>0</v>
      </c>
      <c r="W344" s="227">
        <f>'PrEP Utilization in PMTCT'!S43</f>
        <v>0</v>
      </c>
      <c r="X344" s="227">
        <f>'PrEP Utilization in PMTCT'!T43</f>
        <v>0</v>
      </c>
      <c r="Y344" s="227">
        <f>'PrEP Utilization in PMTCT'!U43</f>
        <v>0</v>
      </c>
      <c r="Z344" s="227">
        <f>'PrEP Utilization in PMTCT'!V43</f>
        <v>0</v>
      </c>
      <c r="AA344" s="227">
        <f>'PrEP Utilization in PMTCT'!W43</f>
        <v>0</v>
      </c>
      <c r="AB344" s="227">
        <f>'PrEP Utilization in PMTCT'!X43</f>
        <v>0</v>
      </c>
      <c r="AC344" s="227">
        <f>'PrEP Utilization in PMTCT'!Y43</f>
        <v>0</v>
      </c>
      <c r="AD344" s="227">
        <f>'PrEP Utilization in PMTCT'!Z43</f>
        <v>0</v>
      </c>
      <c r="AE344" s="227">
        <f>'PrEP Utilization in PMTCT'!AA43</f>
        <v>0</v>
      </c>
      <c r="AF344" s="227">
        <f>'PrEP Utilization in PMTCT'!AB43</f>
        <v>0</v>
      </c>
      <c r="AG344" s="227">
        <f>'PrEP Utilization in PMTCT'!AC43</f>
        <v>0</v>
      </c>
      <c r="AH344" s="227">
        <f>'PrEP Utilization in PMTCT'!AD43</f>
        <v>0</v>
      </c>
      <c r="AI344" s="227">
        <f>'PrEP Utilization in PMTCT'!AE43</f>
        <v>0</v>
      </c>
      <c r="AJ344" s="227">
        <f>'PrEP Utilization in PMTCT'!AF43</f>
        <v>0</v>
      </c>
      <c r="AK344" s="227">
        <f>'PrEP Utilization in PMTCT'!AG43</f>
        <v>0</v>
      </c>
      <c r="AL344" s="227">
        <f>'PrEP Utilization in PMTCT'!AH43</f>
        <v>0</v>
      </c>
      <c r="AM344" s="226">
        <f t="shared" si="13"/>
        <v>0</v>
      </c>
      <c r="AN344" s="227" t="str">
        <f>'PrEP Utilization in PMTCT'!B$3</f>
        <v>PrEP Utilization in PMTCT Settings version 2.0.0</v>
      </c>
      <c r="AO344" s="239" t="str">
        <f>'PrEP Utilization in PMTCT'!AJ43</f>
        <v/>
      </c>
    </row>
    <row r="345" spans="1:41" x14ac:dyDescent="0.45">
      <c r="A345" s="218" t="str">
        <f t="shared" si="16"/>
        <v>202205</v>
      </c>
      <c r="B345" s="219">
        <f>'Prep Partner Performance'!AE$2</f>
        <v>2022</v>
      </c>
      <c r="C345" s="220" t="str">
        <f>'Prep Partner Performance'!Z$2</f>
        <v>05</v>
      </c>
      <c r="D345" s="218">
        <f>'Prep Partner Performance'!G$2</f>
        <v>14943</v>
      </c>
      <c r="E345" s="217" t="str">
        <f>'Prep Partner Performance'!C$2</f>
        <v>Kisima Health Centre</v>
      </c>
      <c r="F345" s="243" t="str">
        <f>'PrEP Utilization in PMTCT'!B$33</f>
        <v>PrEP Utilization in PMTCT L&amp;D Settings</v>
      </c>
      <c r="G345" s="227" t="str">
        <f>'PrEP Utilization in PMTCT'!C44</f>
        <v>Number Re-initiated PrEP</v>
      </c>
      <c r="H345" s="227" t="str">
        <f>'PrEP Utilization in PMTCT'!D44</f>
        <v>PRP01-31</v>
      </c>
      <c r="I345" s="227">
        <f>'PrEP Utilization in PMTCT'!E44</f>
        <v>0</v>
      </c>
      <c r="J345" s="227">
        <f>'PrEP Utilization in PMTCT'!F44</f>
        <v>0</v>
      </c>
      <c r="K345" s="227">
        <f>'PrEP Utilization in PMTCT'!G44</f>
        <v>0</v>
      </c>
      <c r="L345" s="227">
        <f>'PrEP Utilization in PMTCT'!H44</f>
        <v>0</v>
      </c>
      <c r="M345" s="227">
        <f>'PrEP Utilization in PMTCT'!I44</f>
        <v>0</v>
      </c>
      <c r="N345" s="227">
        <f>'PrEP Utilization in PMTCT'!J44</f>
        <v>0</v>
      </c>
      <c r="O345" s="227">
        <f>'PrEP Utilization in PMTCT'!K44</f>
        <v>0</v>
      </c>
      <c r="P345" s="227">
        <f>'PrEP Utilization in PMTCT'!L44</f>
        <v>0</v>
      </c>
      <c r="Q345" s="227">
        <f>'PrEP Utilization in PMTCT'!M44</f>
        <v>0</v>
      </c>
      <c r="R345" s="227">
        <f>'PrEP Utilization in PMTCT'!N44</f>
        <v>0</v>
      </c>
      <c r="S345" s="227">
        <f>'PrEP Utilization in PMTCT'!O44</f>
        <v>0</v>
      </c>
      <c r="T345" s="227">
        <f>'PrEP Utilization in PMTCT'!P44</f>
        <v>0</v>
      </c>
      <c r="U345" s="227">
        <f>'PrEP Utilization in PMTCT'!Q44</f>
        <v>0</v>
      </c>
      <c r="V345" s="227">
        <f>'PrEP Utilization in PMTCT'!R44</f>
        <v>0</v>
      </c>
      <c r="W345" s="227">
        <f>'PrEP Utilization in PMTCT'!S44</f>
        <v>0</v>
      </c>
      <c r="X345" s="227">
        <f>'PrEP Utilization in PMTCT'!T44</f>
        <v>0</v>
      </c>
      <c r="Y345" s="227">
        <f>'PrEP Utilization in PMTCT'!U44</f>
        <v>0</v>
      </c>
      <c r="Z345" s="227">
        <f>'PrEP Utilization in PMTCT'!V44</f>
        <v>0</v>
      </c>
      <c r="AA345" s="227">
        <f>'PrEP Utilization in PMTCT'!W44</f>
        <v>0</v>
      </c>
      <c r="AB345" s="227">
        <f>'PrEP Utilization in PMTCT'!X44</f>
        <v>0</v>
      </c>
      <c r="AC345" s="227">
        <f>'PrEP Utilization in PMTCT'!Y44</f>
        <v>0</v>
      </c>
      <c r="AD345" s="227">
        <f>'PrEP Utilization in PMTCT'!Z44</f>
        <v>0</v>
      </c>
      <c r="AE345" s="227">
        <f>'PrEP Utilization in PMTCT'!AA44</f>
        <v>0</v>
      </c>
      <c r="AF345" s="227">
        <f>'PrEP Utilization in PMTCT'!AB44</f>
        <v>0</v>
      </c>
      <c r="AG345" s="227">
        <f>'PrEP Utilization in PMTCT'!AC44</f>
        <v>0</v>
      </c>
      <c r="AH345" s="227">
        <f>'PrEP Utilization in PMTCT'!AD44</f>
        <v>0</v>
      </c>
      <c r="AI345" s="227">
        <f>'PrEP Utilization in PMTCT'!AE44</f>
        <v>0</v>
      </c>
      <c r="AJ345" s="227">
        <f>'PrEP Utilization in PMTCT'!AF44</f>
        <v>0</v>
      </c>
      <c r="AK345" s="227">
        <f>'PrEP Utilization in PMTCT'!AG44</f>
        <v>0</v>
      </c>
      <c r="AL345" s="227">
        <f>'PrEP Utilization in PMTCT'!AH44</f>
        <v>0</v>
      </c>
      <c r="AM345" s="226">
        <f t="shared" si="13"/>
        <v>0</v>
      </c>
      <c r="AN345" s="227" t="str">
        <f>'PrEP Utilization in PMTCT'!B$3</f>
        <v>PrEP Utilization in PMTCT Settings version 2.0.0</v>
      </c>
      <c r="AO345" s="239">
        <f>'PrEP Utilization in PMTCT'!AJ44</f>
        <v>0</v>
      </c>
    </row>
    <row r="346" spans="1:41" x14ac:dyDescent="0.45">
      <c r="A346" s="218" t="str">
        <f t="shared" si="16"/>
        <v>202205</v>
      </c>
      <c r="B346" s="219">
        <f>'Prep Partner Performance'!AE$2</f>
        <v>2022</v>
      </c>
      <c r="C346" s="220" t="str">
        <f>'Prep Partner Performance'!Z$2</f>
        <v>05</v>
      </c>
      <c r="D346" s="218">
        <f>'Prep Partner Performance'!G$2</f>
        <v>14943</v>
      </c>
      <c r="E346" s="217" t="str">
        <f>'Prep Partner Performance'!C$2</f>
        <v>Kisima Health Centre</v>
      </c>
      <c r="F346" s="243" t="str">
        <f>'PrEP Utilization in PMTCT'!B$33</f>
        <v>PrEP Utilization in PMTCT L&amp;D Settings</v>
      </c>
      <c r="G346" s="227" t="str">
        <f>'PrEP Utilization in PMTCT'!C45</f>
        <v>PrEP_CT: Total Number Clients re-initiations and follow-up visits for the Quarter</v>
      </c>
      <c r="H346" s="227" t="str">
        <f>'PrEP Utilization in PMTCT'!D45</f>
        <v>PRP01-32</v>
      </c>
      <c r="I346" s="227">
        <f>'PrEP Utilization in PMTCT'!E45</f>
        <v>0</v>
      </c>
      <c r="J346" s="227">
        <f>'PrEP Utilization in PMTCT'!F45</f>
        <v>0</v>
      </c>
      <c r="K346" s="227">
        <f>'PrEP Utilization in PMTCT'!G45</f>
        <v>0</v>
      </c>
      <c r="L346" s="227">
        <f>'PrEP Utilization in PMTCT'!H45</f>
        <v>0</v>
      </c>
      <c r="M346" s="227">
        <f>'PrEP Utilization in PMTCT'!I45</f>
        <v>0</v>
      </c>
      <c r="N346" s="227">
        <f>'PrEP Utilization in PMTCT'!J45</f>
        <v>0</v>
      </c>
      <c r="O346" s="227">
        <f>'PrEP Utilization in PMTCT'!K45</f>
        <v>0</v>
      </c>
      <c r="P346" s="227">
        <f>'PrEP Utilization in PMTCT'!L45</f>
        <v>0</v>
      </c>
      <c r="Q346" s="227">
        <f>'PrEP Utilization in PMTCT'!M45</f>
        <v>0</v>
      </c>
      <c r="R346" s="227">
        <f>'PrEP Utilization in PMTCT'!N45</f>
        <v>0</v>
      </c>
      <c r="S346" s="227">
        <f>'PrEP Utilization in PMTCT'!O45</f>
        <v>0</v>
      </c>
      <c r="T346" s="227">
        <f>'PrEP Utilization in PMTCT'!P45</f>
        <v>0</v>
      </c>
      <c r="U346" s="227">
        <f>'PrEP Utilization in PMTCT'!Q45</f>
        <v>0</v>
      </c>
      <c r="V346" s="227">
        <f>'PrEP Utilization in PMTCT'!R45</f>
        <v>0</v>
      </c>
      <c r="W346" s="227">
        <f>'PrEP Utilization in PMTCT'!S45</f>
        <v>0</v>
      </c>
      <c r="X346" s="227">
        <f>'PrEP Utilization in PMTCT'!T45</f>
        <v>0</v>
      </c>
      <c r="Y346" s="227">
        <f>'PrEP Utilization in PMTCT'!U45</f>
        <v>0</v>
      </c>
      <c r="Z346" s="227">
        <f>'PrEP Utilization in PMTCT'!V45</f>
        <v>0</v>
      </c>
      <c r="AA346" s="227">
        <f>'PrEP Utilization in PMTCT'!W45</f>
        <v>0</v>
      </c>
      <c r="AB346" s="227">
        <f>'PrEP Utilization in PMTCT'!X45</f>
        <v>0</v>
      </c>
      <c r="AC346" s="227">
        <f>'PrEP Utilization in PMTCT'!Y45</f>
        <v>0</v>
      </c>
      <c r="AD346" s="227">
        <f>'PrEP Utilization in PMTCT'!Z45</f>
        <v>0</v>
      </c>
      <c r="AE346" s="227">
        <f>'PrEP Utilization in PMTCT'!AA45</f>
        <v>0</v>
      </c>
      <c r="AF346" s="227">
        <f>'PrEP Utilization in PMTCT'!AB45</f>
        <v>0</v>
      </c>
      <c r="AG346" s="227">
        <f>'PrEP Utilization in PMTCT'!AC45</f>
        <v>0</v>
      </c>
      <c r="AH346" s="227">
        <f>'PrEP Utilization in PMTCT'!AD45</f>
        <v>0</v>
      </c>
      <c r="AI346" s="227">
        <f>'PrEP Utilization in PMTCT'!AE45</f>
        <v>0</v>
      </c>
      <c r="AJ346" s="227">
        <f>'PrEP Utilization in PMTCT'!AF45</f>
        <v>0</v>
      </c>
      <c r="AK346" s="227">
        <f>'PrEP Utilization in PMTCT'!AG45</f>
        <v>0</v>
      </c>
      <c r="AL346" s="227">
        <f>'PrEP Utilization in PMTCT'!AH45</f>
        <v>0</v>
      </c>
      <c r="AM346" s="226">
        <f t="shared" si="13"/>
        <v>0</v>
      </c>
      <c r="AN346" s="227" t="str">
        <f>'PrEP Utilization in PMTCT'!B$3</f>
        <v>PrEP Utilization in PMTCT Settings version 2.0.0</v>
      </c>
      <c r="AO346" s="239">
        <f>'PrEP Utilization in PMTCT'!AJ45</f>
        <v>0</v>
      </c>
    </row>
    <row r="347" spans="1:41" x14ac:dyDescent="0.45">
      <c r="A347" s="218" t="str">
        <f t="shared" si="16"/>
        <v>202205</v>
      </c>
      <c r="B347" s="219">
        <f>'Prep Partner Performance'!AE$2</f>
        <v>2022</v>
      </c>
      <c r="C347" s="220" t="str">
        <f>'Prep Partner Performance'!Z$2</f>
        <v>05</v>
      </c>
      <c r="D347" s="218">
        <f>'Prep Partner Performance'!G$2</f>
        <v>14943</v>
      </c>
      <c r="E347" s="217" t="str">
        <f>'Prep Partner Performance'!C$2</f>
        <v>Kisima Health Centre</v>
      </c>
      <c r="F347" s="243" t="str">
        <f>'PrEP Utilization in PMTCT'!B46</f>
        <v>Reasons for discontinuation among those who discontinue prep in L&amp;D Settings</v>
      </c>
      <c r="G347" s="227" t="str">
        <f>'PrEP Utilization in PMTCT'!C46</f>
        <v>Number discontinued because Number discontinued because HIV test is positive</v>
      </c>
      <c r="H347" s="227" t="str">
        <f>'PrEP Utilization in PMTCT'!D46</f>
        <v>PRP01-33</v>
      </c>
      <c r="I347" s="227">
        <f>'PrEP Utilization in PMTCT'!E46</f>
        <v>0</v>
      </c>
      <c r="J347" s="227">
        <f>'PrEP Utilization in PMTCT'!F46</f>
        <v>0</v>
      </c>
      <c r="K347" s="227">
        <f>'PrEP Utilization in PMTCT'!G46</f>
        <v>0</v>
      </c>
      <c r="L347" s="227">
        <f>'PrEP Utilization in PMTCT'!H46</f>
        <v>0</v>
      </c>
      <c r="M347" s="227">
        <f>'PrEP Utilization in PMTCT'!I46</f>
        <v>0</v>
      </c>
      <c r="N347" s="227">
        <f>'PrEP Utilization in PMTCT'!J46</f>
        <v>0</v>
      </c>
      <c r="O347" s="227">
        <f>'PrEP Utilization in PMTCT'!K46</f>
        <v>0</v>
      </c>
      <c r="P347" s="227">
        <f>'PrEP Utilization in PMTCT'!L46</f>
        <v>0</v>
      </c>
      <c r="Q347" s="227">
        <f>'PrEP Utilization in PMTCT'!M46</f>
        <v>0</v>
      </c>
      <c r="R347" s="227">
        <f>'PrEP Utilization in PMTCT'!N46</f>
        <v>0</v>
      </c>
      <c r="S347" s="227">
        <f>'PrEP Utilization in PMTCT'!O46</f>
        <v>0</v>
      </c>
      <c r="T347" s="227">
        <f>'PrEP Utilization in PMTCT'!P46</f>
        <v>0</v>
      </c>
      <c r="U347" s="227">
        <f>'PrEP Utilization in PMTCT'!Q46</f>
        <v>0</v>
      </c>
      <c r="V347" s="227">
        <f>'PrEP Utilization in PMTCT'!R46</f>
        <v>0</v>
      </c>
      <c r="W347" s="227">
        <f>'PrEP Utilization in PMTCT'!S46</f>
        <v>0</v>
      </c>
      <c r="X347" s="227">
        <f>'PrEP Utilization in PMTCT'!T46</f>
        <v>0</v>
      </c>
      <c r="Y347" s="227">
        <f>'PrEP Utilization in PMTCT'!U46</f>
        <v>0</v>
      </c>
      <c r="Z347" s="227">
        <f>'PrEP Utilization in PMTCT'!V46</f>
        <v>0</v>
      </c>
      <c r="AA347" s="227">
        <f>'PrEP Utilization in PMTCT'!W46</f>
        <v>0</v>
      </c>
      <c r="AB347" s="227">
        <f>'PrEP Utilization in PMTCT'!X46</f>
        <v>0</v>
      </c>
      <c r="AC347" s="227">
        <f>'PrEP Utilization in PMTCT'!Y46</f>
        <v>0</v>
      </c>
      <c r="AD347" s="227">
        <f>'PrEP Utilization in PMTCT'!Z46</f>
        <v>0</v>
      </c>
      <c r="AE347" s="227">
        <f>'PrEP Utilization in PMTCT'!AA46</f>
        <v>0</v>
      </c>
      <c r="AF347" s="227">
        <f>'PrEP Utilization in PMTCT'!AB46</f>
        <v>0</v>
      </c>
      <c r="AG347" s="227">
        <f>'PrEP Utilization in PMTCT'!AC46</f>
        <v>0</v>
      </c>
      <c r="AH347" s="227">
        <f>'PrEP Utilization in PMTCT'!AD46</f>
        <v>0</v>
      </c>
      <c r="AI347" s="227">
        <f>'PrEP Utilization in PMTCT'!AE46</f>
        <v>0</v>
      </c>
      <c r="AJ347" s="227">
        <f>'PrEP Utilization in PMTCT'!AF46</f>
        <v>0</v>
      </c>
      <c r="AK347" s="227">
        <f>'PrEP Utilization in PMTCT'!AG46</f>
        <v>0</v>
      </c>
      <c r="AL347" s="227">
        <f>'PrEP Utilization in PMTCT'!AH46</f>
        <v>0</v>
      </c>
      <c r="AM347" s="226">
        <f t="shared" si="13"/>
        <v>0</v>
      </c>
      <c r="AN347" s="227" t="str">
        <f>'PrEP Utilization in PMTCT'!B$3</f>
        <v>PrEP Utilization in PMTCT Settings version 2.0.0</v>
      </c>
      <c r="AO347" s="239">
        <f>'PrEP Utilization in PMTCT'!AJ46</f>
        <v>0</v>
      </c>
    </row>
    <row r="348" spans="1:41" x14ac:dyDescent="0.45">
      <c r="A348" s="218" t="str">
        <f t="shared" si="16"/>
        <v>202205</v>
      </c>
      <c r="B348" s="219">
        <f>'Prep Partner Performance'!AE$2</f>
        <v>2022</v>
      </c>
      <c r="C348" s="220" t="str">
        <f>'Prep Partner Performance'!Z$2</f>
        <v>05</v>
      </c>
      <c r="D348" s="218">
        <f>'Prep Partner Performance'!G$2</f>
        <v>14943</v>
      </c>
      <c r="E348" s="217" t="str">
        <f>'Prep Partner Performance'!C$2</f>
        <v>Kisima Health Centre</v>
      </c>
      <c r="F348" s="243" t="str">
        <f>'PrEP Utilization in PMTCT'!B$46</f>
        <v>Reasons for discontinuation among those who discontinue prep in L&amp;D Settings</v>
      </c>
      <c r="G348" s="227" t="str">
        <f>'PrEP Utilization in PMTCT'!C47</f>
        <v>Number discontinued because of Number discontinued because of Low risk of HIV</v>
      </c>
      <c r="H348" s="227" t="str">
        <f>'PrEP Utilization in PMTCT'!D47</f>
        <v>PRP01-34</v>
      </c>
      <c r="I348" s="227">
        <f>'PrEP Utilization in PMTCT'!E47</f>
        <v>0</v>
      </c>
      <c r="J348" s="227">
        <f>'PrEP Utilization in PMTCT'!F47</f>
        <v>0</v>
      </c>
      <c r="K348" s="227">
        <f>'PrEP Utilization in PMTCT'!G47</f>
        <v>0</v>
      </c>
      <c r="L348" s="227">
        <f>'PrEP Utilization in PMTCT'!H47</f>
        <v>0</v>
      </c>
      <c r="M348" s="227">
        <f>'PrEP Utilization in PMTCT'!I47</f>
        <v>0</v>
      </c>
      <c r="N348" s="227">
        <f>'PrEP Utilization in PMTCT'!J47</f>
        <v>0</v>
      </c>
      <c r="O348" s="227">
        <f>'PrEP Utilization in PMTCT'!K47</f>
        <v>0</v>
      </c>
      <c r="P348" s="227">
        <f>'PrEP Utilization in PMTCT'!L47</f>
        <v>0</v>
      </c>
      <c r="Q348" s="227">
        <f>'PrEP Utilization in PMTCT'!M47</f>
        <v>0</v>
      </c>
      <c r="R348" s="227">
        <f>'PrEP Utilization in PMTCT'!N47</f>
        <v>0</v>
      </c>
      <c r="S348" s="227">
        <f>'PrEP Utilization in PMTCT'!O47</f>
        <v>0</v>
      </c>
      <c r="T348" s="227">
        <f>'PrEP Utilization in PMTCT'!P47</f>
        <v>0</v>
      </c>
      <c r="U348" s="227">
        <f>'PrEP Utilization in PMTCT'!Q47</f>
        <v>0</v>
      </c>
      <c r="V348" s="227">
        <f>'PrEP Utilization in PMTCT'!R47</f>
        <v>0</v>
      </c>
      <c r="W348" s="227">
        <f>'PrEP Utilization in PMTCT'!S47</f>
        <v>0</v>
      </c>
      <c r="X348" s="227">
        <f>'PrEP Utilization in PMTCT'!T47</f>
        <v>0</v>
      </c>
      <c r="Y348" s="227">
        <f>'PrEP Utilization in PMTCT'!U47</f>
        <v>0</v>
      </c>
      <c r="Z348" s="227">
        <f>'PrEP Utilization in PMTCT'!V47</f>
        <v>0</v>
      </c>
      <c r="AA348" s="227">
        <f>'PrEP Utilization in PMTCT'!W47</f>
        <v>0</v>
      </c>
      <c r="AB348" s="227">
        <f>'PrEP Utilization in PMTCT'!X47</f>
        <v>0</v>
      </c>
      <c r="AC348" s="227">
        <f>'PrEP Utilization in PMTCT'!Y47</f>
        <v>0</v>
      </c>
      <c r="AD348" s="227">
        <f>'PrEP Utilization in PMTCT'!Z47</f>
        <v>0</v>
      </c>
      <c r="AE348" s="227">
        <f>'PrEP Utilization in PMTCT'!AA47</f>
        <v>0</v>
      </c>
      <c r="AF348" s="227">
        <f>'PrEP Utilization in PMTCT'!AB47</f>
        <v>0</v>
      </c>
      <c r="AG348" s="227">
        <f>'PrEP Utilization in PMTCT'!AC47</f>
        <v>0</v>
      </c>
      <c r="AH348" s="227">
        <f>'PrEP Utilization in PMTCT'!AD47</f>
        <v>0</v>
      </c>
      <c r="AI348" s="227">
        <f>'PrEP Utilization in PMTCT'!AE47</f>
        <v>0</v>
      </c>
      <c r="AJ348" s="227">
        <f>'PrEP Utilization in PMTCT'!AF47</f>
        <v>0</v>
      </c>
      <c r="AK348" s="227">
        <f>'PrEP Utilization in PMTCT'!AG47</f>
        <v>0</v>
      </c>
      <c r="AL348" s="227">
        <f>'PrEP Utilization in PMTCT'!AH47</f>
        <v>0</v>
      </c>
      <c r="AM348" s="226">
        <f t="shared" si="13"/>
        <v>0</v>
      </c>
      <c r="AN348" s="227" t="str">
        <f>'PrEP Utilization in PMTCT'!B$3</f>
        <v>PrEP Utilization in PMTCT Settings version 2.0.0</v>
      </c>
      <c r="AO348" s="239">
        <f>'PrEP Utilization in PMTCT'!AJ47</f>
        <v>0</v>
      </c>
    </row>
    <row r="349" spans="1:41" x14ac:dyDescent="0.45">
      <c r="A349" s="218" t="str">
        <f t="shared" si="16"/>
        <v>202205</v>
      </c>
      <c r="B349" s="219">
        <f>'Prep Partner Performance'!AE$2</f>
        <v>2022</v>
      </c>
      <c r="C349" s="220" t="str">
        <f>'Prep Partner Performance'!Z$2</f>
        <v>05</v>
      </c>
      <c r="D349" s="218">
        <f>'Prep Partner Performance'!G$2</f>
        <v>14943</v>
      </c>
      <c r="E349" s="217" t="str">
        <f>'Prep Partner Performance'!C$2</f>
        <v>Kisima Health Centre</v>
      </c>
      <c r="F349" s="243" t="str">
        <f>'PrEP Utilization in PMTCT'!B$46</f>
        <v>Reasons for discontinuation among those who discontinue prep in L&amp;D Settings</v>
      </c>
      <c r="G349" s="227" t="str">
        <f>'PrEP Utilization in PMTCT'!C48</f>
        <v>Number discontinued because of Number discontinued because of Renal Dysfunction</v>
      </c>
      <c r="H349" s="227" t="str">
        <f>'PrEP Utilization in PMTCT'!D48</f>
        <v>PRP01-35</v>
      </c>
      <c r="I349" s="227">
        <f>'PrEP Utilization in PMTCT'!E48</f>
        <v>0</v>
      </c>
      <c r="J349" s="227">
        <f>'PrEP Utilization in PMTCT'!F48</f>
        <v>0</v>
      </c>
      <c r="K349" s="227">
        <f>'PrEP Utilization in PMTCT'!G48</f>
        <v>0</v>
      </c>
      <c r="L349" s="227">
        <f>'PrEP Utilization in PMTCT'!H48</f>
        <v>0</v>
      </c>
      <c r="M349" s="227">
        <f>'PrEP Utilization in PMTCT'!I48</f>
        <v>0</v>
      </c>
      <c r="N349" s="227">
        <f>'PrEP Utilization in PMTCT'!J48</f>
        <v>0</v>
      </c>
      <c r="O349" s="227">
        <f>'PrEP Utilization in PMTCT'!K48</f>
        <v>0</v>
      </c>
      <c r="P349" s="227">
        <f>'PrEP Utilization in PMTCT'!L48</f>
        <v>0</v>
      </c>
      <c r="Q349" s="227">
        <f>'PrEP Utilization in PMTCT'!M48</f>
        <v>0</v>
      </c>
      <c r="R349" s="227">
        <f>'PrEP Utilization in PMTCT'!N48</f>
        <v>0</v>
      </c>
      <c r="S349" s="227">
        <f>'PrEP Utilization in PMTCT'!O48</f>
        <v>0</v>
      </c>
      <c r="T349" s="227">
        <f>'PrEP Utilization in PMTCT'!P48</f>
        <v>0</v>
      </c>
      <c r="U349" s="227">
        <f>'PrEP Utilization in PMTCT'!Q48</f>
        <v>0</v>
      </c>
      <c r="V349" s="227">
        <f>'PrEP Utilization in PMTCT'!R48</f>
        <v>0</v>
      </c>
      <c r="W349" s="227">
        <f>'PrEP Utilization in PMTCT'!S48</f>
        <v>0</v>
      </c>
      <c r="X349" s="227">
        <f>'PrEP Utilization in PMTCT'!T48</f>
        <v>0</v>
      </c>
      <c r="Y349" s="227">
        <f>'PrEP Utilization in PMTCT'!U48</f>
        <v>0</v>
      </c>
      <c r="Z349" s="227">
        <f>'PrEP Utilization in PMTCT'!V48</f>
        <v>0</v>
      </c>
      <c r="AA349" s="227">
        <f>'PrEP Utilization in PMTCT'!W48</f>
        <v>0</v>
      </c>
      <c r="AB349" s="227">
        <f>'PrEP Utilization in PMTCT'!X48</f>
        <v>0</v>
      </c>
      <c r="AC349" s="227">
        <f>'PrEP Utilization in PMTCT'!Y48</f>
        <v>0</v>
      </c>
      <c r="AD349" s="227">
        <f>'PrEP Utilization in PMTCT'!Z48</f>
        <v>0</v>
      </c>
      <c r="AE349" s="227">
        <f>'PrEP Utilization in PMTCT'!AA48</f>
        <v>0</v>
      </c>
      <c r="AF349" s="227">
        <f>'PrEP Utilization in PMTCT'!AB48</f>
        <v>0</v>
      </c>
      <c r="AG349" s="227">
        <f>'PrEP Utilization in PMTCT'!AC48</f>
        <v>0</v>
      </c>
      <c r="AH349" s="227">
        <f>'PrEP Utilization in PMTCT'!AD48</f>
        <v>0</v>
      </c>
      <c r="AI349" s="227">
        <f>'PrEP Utilization in PMTCT'!AE48</f>
        <v>0</v>
      </c>
      <c r="AJ349" s="227">
        <f>'PrEP Utilization in PMTCT'!AF48</f>
        <v>0</v>
      </c>
      <c r="AK349" s="227">
        <f>'PrEP Utilization in PMTCT'!AG48</f>
        <v>0</v>
      </c>
      <c r="AL349" s="227">
        <f>'PrEP Utilization in PMTCT'!AH48</f>
        <v>0</v>
      </c>
      <c r="AM349" s="226">
        <f t="shared" si="13"/>
        <v>0</v>
      </c>
      <c r="AN349" s="227" t="str">
        <f>'PrEP Utilization in PMTCT'!B$3</f>
        <v>PrEP Utilization in PMTCT Settings version 2.0.0</v>
      </c>
      <c r="AO349" s="239">
        <f>'PrEP Utilization in PMTCT'!AJ48</f>
        <v>0</v>
      </c>
    </row>
    <row r="350" spans="1:41" x14ac:dyDescent="0.45">
      <c r="A350" s="218" t="str">
        <f t="shared" si="16"/>
        <v>202205</v>
      </c>
      <c r="B350" s="219">
        <f>'Prep Partner Performance'!AE$2</f>
        <v>2022</v>
      </c>
      <c r="C350" s="220" t="str">
        <f>'Prep Partner Performance'!Z$2</f>
        <v>05</v>
      </c>
      <c r="D350" s="218">
        <f>'Prep Partner Performance'!G$2</f>
        <v>14943</v>
      </c>
      <c r="E350" s="217" t="str">
        <f>'Prep Partner Performance'!C$2</f>
        <v>Kisima Health Centre</v>
      </c>
      <c r="F350" s="243" t="str">
        <f>'PrEP Utilization in PMTCT'!B$46</f>
        <v>Reasons for discontinuation among those who discontinue prep in L&amp;D Settings</v>
      </c>
      <c r="G350" s="227" t="str">
        <f>'PrEP Utilization in PMTCT'!C49</f>
        <v>Number discontinued because of Number discontinued because of Client request</v>
      </c>
      <c r="H350" s="227" t="str">
        <f>'PrEP Utilization in PMTCT'!D49</f>
        <v>PRP01-36</v>
      </c>
      <c r="I350" s="227">
        <f>'PrEP Utilization in PMTCT'!E49</f>
        <v>0</v>
      </c>
      <c r="J350" s="227">
        <f>'PrEP Utilization in PMTCT'!F49</f>
        <v>0</v>
      </c>
      <c r="K350" s="227">
        <f>'PrEP Utilization in PMTCT'!G49</f>
        <v>0</v>
      </c>
      <c r="L350" s="227">
        <f>'PrEP Utilization in PMTCT'!H49</f>
        <v>0</v>
      </c>
      <c r="M350" s="227">
        <f>'PrEP Utilization in PMTCT'!I49</f>
        <v>0</v>
      </c>
      <c r="N350" s="227">
        <f>'PrEP Utilization in PMTCT'!J49</f>
        <v>0</v>
      </c>
      <c r="O350" s="227">
        <f>'PrEP Utilization in PMTCT'!K49</f>
        <v>0</v>
      </c>
      <c r="P350" s="227">
        <f>'PrEP Utilization in PMTCT'!L49</f>
        <v>0</v>
      </c>
      <c r="Q350" s="227">
        <f>'PrEP Utilization in PMTCT'!M49</f>
        <v>0</v>
      </c>
      <c r="R350" s="227">
        <f>'PrEP Utilization in PMTCT'!N49</f>
        <v>0</v>
      </c>
      <c r="S350" s="227">
        <f>'PrEP Utilization in PMTCT'!O49</f>
        <v>0</v>
      </c>
      <c r="T350" s="227">
        <f>'PrEP Utilization in PMTCT'!P49</f>
        <v>0</v>
      </c>
      <c r="U350" s="227">
        <f>'PrEP Utilization in PMTCT'!Q49</f>
        <v>0</v>
      </c>
      <c r="V350" s="227">
        <f>'PrEP Utilization in PMTCT'!R49</f>
        <v>0</v>
      </c>
      <c r="W350" s="227">
        <f>'PrEP Utilization in PMTCT'!S49</f>
        <v>0</v>
      </c>
      <c r="X350" s="227">
        <f>'PrEP Utilization in PMTCT'!T49</f>
        <v>0</v>
      </c>
      <c r="Y350" s="227">
        <f>'PrEP Utilization in PMTCT'!U49</f>
        <v>0</v>
      </c>
      <c r="Z350" s="227">
        <f>'PrEP Utilization in PMTCT'!V49</f>
        <v>0</v>
      </c>
      <c r="AA350" s="227">
        <f>'PrEP Utilization in PMTCT'!W49</f>
        <v>0</v>
      </c>
      <c r="AB350" s="227">
        <f>'PrEP Utilization in PMTCT'!X49</f>
        <v>0</v>
      </c>
      <c r="AC350" s="227">
        <f>'PrEP Utilization in PMTCT'!Y49</f>
        <v>0</v>
      </c>
      <c r="AD350" s="227">
        <f>'PrEP Utilization in PMTCT'!Z49</f>
        <v>0</v>
      </c>
      <c r="AE350" s="227">
        <f>'PrEP Utilization in PMTCT'!AA49</f>
        <v>0</v>
      </c>
      <c r="AF350" s="227">
        <f>'PrEP Utilization in PMTCT'!AB49</f>
        <v>0</v>
      </c>
      <c r="AG350" s="227">
        <f>'PrEP Utilization in PMTCT'!AC49</f>
        <v>0</v>
      </c>
      <c r="AH350" s="227">
        <f>'PrEP Utilization in PMTCT'!AD49</f>
        <v>0</v>
      </c>
      <c r="AI350" s="227">
        <f>'PrEP Utilization in PMTCT'!AE49</f>
        <v>0</v>
      </c>
      <c r="AJ350" s="227">
        <f>'PrEP Utilization in PMTCT'!AF49</f>
        <v>0</v>
      </c>
      <c r="AK350" s="227">
        <f>'PrEP Utilization in PMTCT'!AG49</f>
        <v>0</v>
      </c>
      <c r="AL350" s="227">
        <f>'PrEP Utilization in PMTCT'!AH49</f>
        <v>0</v>
      </c>
      <c r="AM350" s="226">
        <f t="shared" si="13"/>
        <v>0</v>
      </c>
      <c r="AN350" s="227" t="str">
        <f>'PrEP Utilization in PMTCT'!B$3</f>
        <v>PrEP Utilization in PMTCT Settings version 2.0.0</v>
      </c>
      <c r="AO350" s="239">
        <f>'PrEP Utilization in PMTCT'!AJ49</f>
        <v>0</v>
      </c>
    </row>
    <row r="351" spans="1:41" x14ac:dyDescent="0.45">
      <c r="A351" s="218" t="str">
        <f t="shared" si="16"/>
        <v>202205</v>
      </c>
      <c r="B351" s="219">
        <f>'Prep Partner Performance'!AE$2</f>
        <v>2022</v>
      </c>
      <c r="C351" s="220" t="str">
        <f>'Prep Partner Performance'!Z$2</f>
        <v>05</v>
      </c>
      <c r="D351" s="218">
        <f>'Prep Partner Performance'!G$2</f>
        <v>14943</v>
      </c>
      <c r="E351" s="217" t="str">
        <f>'Prep Partner Performance'!C$2</f>
        <v>Kisima Health Centre</v>
      </c>
      <c r="F351" s="243" t="str">
        <f>'PrEP Utilization in PMTCT'!B$46</f>
        <v>Reasons for discontinuation among those who discontinue prep in L&amp;D Settings</v>
      </c>
      <c r="G351" s="227" t="str">
        <f>'PrEP Utilization in PMTCT'!C50</f>
        <v>Number discontinued because of Number discontinued because of Non-adherence</v>
      </c>
      <c r="H351" s="227" t="str">
        <f>'PrEP Utilization in PMTCT'!D50</f>
        <v>PRP01-37</v>
      </c>
      <c r="I351" s="227">
        <f>'PrEP Utilization in PMTCT'!E50</f>
        <v>0</v>
      </c>
      <c r="J351" s="227">
        <f>'PrEP Utilization in PMTCT'!F50</f>
        <v>0</v>
      </c>
      <c r="K351" s="227">
        <f>'PrEP Utilization in PMTCT'!G50</f>
        <v>0</v>
      </c>
      <c r="L351" s="227">
        <f>'PrEP Utilization in PMTCT'!H50</f>
        <v>0</v>
      </c>
      <c r="M351" s="227">
        <f>'PrEP Utilization in PMTCT'!I50</f>
        <v>0</v>
      </c>
      <c r="N351" s="227">
        <f>'PrEP Utilization in PMTCT'!J50</f>
        <v>0</v>
      </c>
      <c r="O351" s="227">
        <f>'PrEP Utilization in PMTCT'!K50</f>
        <v>0</v>
      </c>
      <c r="P351" s="227">
        <f>'PrEP Utilization in PMTCT'!L50</f>
        <v>0</v>
      </c>
      <c r="Q351" s="227">
        <f>'PrEP Utilization in PMTCT'!M50</f>
        <v>0</v>
      </c>
      <c r="R351" s="227">
        <f>'PrEP Utilization in PMTCT'!N50</f>
        <v>0</v>
      </c>
      <c r="S351" s="227">
        <f>'PrEP Utilization in PMTCT'!O50</f>
        <v>0</v>
      </c>
      <c r="T351" s="227">
        <f>'PrEP Utilization in PMTCT'!P50</f>
        <v>0</v>
      </c>
      <c r="U351" s="227">
        <f>'PrEP Utilization in PMTCT'!Q50</f>
        <v>0</v>
      </c>
      <c r="V351" s="227">
        <f>'PrEP Utilization in PMTCT'!R50</f>
        <v>0</v>
      </c>
      <c r="W351" s="227">
        <f>'PrEP Utilization in PMTCT'!S50</f>
        <v>0</v>
      </c>
      <c r="X351" s="227">
        <f>'PrEP Utilization in PMTCT'!T50</f>
        <v>0</v>
      </c>
      <c r="Y351" s="227">
        <f>'PrEP Utilization in PMTCT'!U50</f>
        <v>0</v>
      </c>
      <c r="Z351" s="227">
        <f>'PrEP Utilization in PMTCT'!V50</f>
        <v>0</v>
      </c>
      <c r="AA351" s="227">
        <f>'PrEP Utilization in PMTCT'!W50</f>
        <v>0</v>
      </c>
      <c r="AB351" s="227">
        <f>'PrEP Utilization in PMTCT'!X50</f>
        <v>0</v>
      </c>
      <c r="AC351" s="227">
        <f>'PrEP Utilization in PMTCT'!Y50</f>
        <v>0</v>
      </c>
      <c r="AD351" s="227">
        <f>'PrEP Utilization in PMTCT'!Z50</f>
        <v>0</v>
      </c>
      <c r="AE351" s="227">
        <f>'PrEP Utilization in PMTCT'!AA50</f>
        <v>0</v>
      </c>
      <c r="AF351" s="227">
        <f>'PrEP Utilization in PMTCT'!AB50</f>
        <v>0</v>
      </c>
      <c r="AG351" s="227">
        <f>'PrEP Utilization in PMTCT'!AC50</f>
        <v>0</v>
      </c>
      <c r="AH351" s="227">
        <f>'PrEP Utilization in PMTCT'!AD50</f>
        <v>0</v>
      </c>
      <c r="AI351" s="227">
        <f>'PrEP Utilization in PMTCT'!AE50</f>
        <v>0</v>
      </c>
      <c r="AJ351" s="227">
        <f>'PrEP Utilization in PMTCT'!AF50</f>
        <v>0</v>
      </c>
      <c r="AK351" s="227">
        <f>'PrEP Utilization in PMTCT'!AG50</f>
        <v>0</v>
      </c>
      <c r="AL351" s="227">
        <f>'PrEP Utilization in PMTCT'!AH50</f>
        <v>0</v>
      </c>
      <c r="AM351" s="226">
        <f t="shared" si="13"/>
        <v>0</v>
      </c>
      <c r="AN351" s="227" t="str">
        <f>'PrEP Utilization in PMTCT'!B$3</f>
        <v>PrEP Utilization in PMTCT Settings version 2.0.0</v>
      </c>
      <c r="AO351" s="239">
        <f>'PrEP Utilization in PMTCT'!AJ50</f>
        <v>0</v>
      </c>
    </row>
    <row r="352" spans="1:41" x14ac:dyDescent="0.45">
      <c r="A352" s="218" t="str">
        <f t="shared" si="16"/>
        <v>202205</v>
      </c>
      <c r="B352" s="219">
        <f>'Prep Partner Performance'!AE$2</f>
        <v>2022</v>
      </c>
      <c r="C352" s="220" t="str">
        <f>'Prep Partner Performance'!Z$2</f>
        <v>05</v>
      </c>
      <c r="D352" s="218">
        <f>'Prep Partner Performance'!G$2</f>
        <v>14943</v>
      </c>
      <c r="E352" s="217" t="str">
        <f>'Prep Partner Performance'!C$2</f>
        <v>Kisima Health Centre</v>
      </c>
      <c r="F352" s="243" t="str">
        <f>'PrEP Utilization in PMTCT'!B$46</f>
        <v>Reasons for discontinuation among those who discontinue prep in L&amp;D Settings</v>
      </c>
      <c r="G352" s="227" t="str">
        <f>'PrEP Utilization in PMTCT'!C51</f>
        <v>Number discontinued because of Number discontinued because of Viral suppression of HIV + partner</v>
      </c>
      <c r="H352" s="227" t="str">
        <f>'PrEP Utilization in PMTCT'!D51</f>
        <v>PRP01-38</v>
      </c>
      <c r="I352" s="227">
        <f>'PrEP Utilization in PMTCT'!E51</f>
        <v>0</v>
      </c>
      <c r="J352" s="227">
        <f>'PrEP Utilization in PMTCT'!F51</f>
        <v>0</v>
      </c>
      <c r="K352" s="227">
        <f>'PrEP Utilization in PMTCT'!G51</f>
        <v>0</v>
      </c>
      <c r="L352" s="227">
        <f>'PrEP Utilization in PMTCT'!H51</f>
        <v>0</v>
      </c>
      <c r="M352" s="227">
        <f>'PrEP Utilization in PMTCT'!I51</f>
        <v>0</v>
      </c>
      <c r="N352" s="227">
        <f>'PrEP Utilization in PMTCT'!J51</f>
        <v>0</v>
      </c>
      <c r="O352" s="227">
        <f>'PrEP Utilization in PMTCT'!K51</f>
        <v>0</v>
      </c>
      <c r="P352" s="227">
        <f>'PrEP Utilization in PMTCT'!L51</f>
        <v>0</v>
      </c>
      <c r="Q352" s="227">
        <f>'PrEP Utilization in PMTCT'!M51</f>
        <v>0</v>
      </c>
      <c r="R352" s="227">
        <f>'PrEP Utilization in PMTCT'!N51</f>
        <v>0</v>
      </c>
      <c r="S352" s="227">
        <f>'PrEP Utilization in PMTCT'!O51</f>
        <v>0</v>
      </c>
      <c r="T352" s="227">
        <f>'PrEP Utilization in PMTCT'!P51</f>
        <v>0</v>
      </c>
      <c r="U352" s="227">
        <f>'PrEP Utilization in PMTCT'!Q51</f>
        <v>0</v>
      </c>
      <c r="V352" s="227">
        <f>'PrEP Utilization in PMTCT'!R51</f>
        <v>0</v>
      </c>
      <c r="W352" s="227">
        <f>'PrEP Utilization in PMTCT'!S51</f>
        <v>0</v>
      </c>
      <c r="X352" s="227">
        <f>'PrEP Utilization in PMTCT'!T51</f>
        <v>0</v>
      </c>
      <c r="Y352" s="227">
        <f>'PrEP Utilization in PMTCT'!U51</f>
        <v>0</v>
      </c>
      <c r="Z352" s="227">
        <f>'PrEP Utilization in PMTCT'!V51</f>
        <v>0</v>
      </c>
      <c r="AA352" s="227">
        <f>'PrEP Utilization in PMTCT'!W51</f>
        <v>0</v>
      </c>
      <c r="AB352" s="227">
        <f>'PrEP Utilization in PMTCT'!X51</f>
        <v>0</v>
      </c>
      <c r="AC352" s="227">
        <f>'PrEP Utilization in PMTCT'!Y51</f>
        <v>0</v>
      </c>
      <c r="AD352" s="227">
        <f>'PrEP Utilization in PMTCT'!Z51</f>
        <v>0</v>
      </c>
      <c r="AE352" s="227">
        <f>'PrEP Utilization in PMTCT'!AA51</f>
        <v>0</v>
      </c>
      <c r="AF352" s="227">
        <f>'PrEP Utilization in PMTCT'!AB51</f>
        <v>0</v>
      </c>
      <c r="AG352" s="227">
        <f>'PrEP Utilization in PMTCT'!AC51</f>
        <v>0</v>
      </c>
      <c r="AH352" s="227">
        <f>'PrEP Utilization in PMTCT'!AD51</f>
        <v>0</v>
      </c>
      <c r="AI352" s="227">
        <f>'PrEP Utilization in PMTCT'!AE51</f>
        <v>0</v>
      </c>
      <c r="AJ352" s="227">
        <f>'PrEP Utilization in PMTCT'!AF51</f>
        <v>0</v>
      </c>
      <c r="AK352" s="227">
        <f>'PrEP Utilization in PMTCT'!AG51</f>
        <v>0</v>
      </c>
      <c r="AL352" s="227">
        <f>'PrEP Utilization in PMTCT'!AH51</f>
        <v>0</v>
      </c>
      <c r="AM352" s="226">
        <f t="shared" si="13"/>
        <v>0</v>
      </c>
      <c r="AN352" s="227" t="str">
        <f>'PrEP Utilization in PMTCT'!B$3</f>
        <v>PrEP Utilization in PMTCT Settings version 2.0.0</v>
      </c>
      <c r="AO352" s="239">
        <f>'PrEP Utilization in PMTCT'!AJ51</f>
        <v>0</v>
      </c>
    </row>
    <row r="353" spans="1:41" x14ac:dyDescent="0.45">
      <c r="A353" s="218" t="str">
        <f t="shared" si="16"/>
        <v>202205</v>
      </c>
      <c r="B353" s="219">
        <f>'Prep Partner Performance'!AE$2</f>
        <v>2022</v>
      </c>
      <c r="C353" s="220" t="str">
        <f>'Prep Partner Performance'!Z$2</f>
        <v>05</v>
      </c>
      <c r="D353" s="218">
        <f>'Prep Partner Performance'!G$2</f>
        <v>14943</v>
      </c>
      <c r="E353" s="217" t="str">
        <f>'Prep Partner Performance'!C$2</f>
        <v>Kisima Health Centre</v>
      </c>
      <c r="F353" s="243" t="str">
        <f>'PrEP Utilization in PMTCT'!B$46</f>
        <v>Reasons for discontinuation among those who discontinue prep in L&amp;D Settings</v>
      </c>
      <c r="G353" s="227" t="str">
        <f>'PrEP Utilization in PMTCT'!C52</f>
        <v>Number discontinued because of Number discontinued because of Too many HIV tests</v>
      </c>
      <c r="H353" s="227" t="str">
        <f>'PrEP Utilization in PMTCT'!D52</f>
        <v>PRP01-39</v>
      </c>
      <c r="I353" s="227">
        <f>'PrEP Utilization in PMTCT'!E52</f>
        <v>0</v>
      </c>
      <c r="J353" s="227">
        <f>'PrEP Utilization in PMTCT'!F52</f>
        <v>0</v>
      </c>
      <c r="K353" s="227">
        <f>'PrEP Utilization in PMTCT'!G52</f>
        <v>0</v>
      </c>
      <c r="L353" s="227">
        <f>'PrEP Utilization in PMTCT'!H52</f>
        <v>0</v>
      </c>
      <c r="M353" s="227">
        <f>'PrEP Utilization in PMTCT'!I52</f>
        <v>0</v>
      </c>
      <c r="N353" s="227">
        <f>'PrEP Utilization in PMTCT'!J52</f>
        <v>0</v>
      </c>
      <c r="O353" s="227">
        <f>'PrEP Utilization in PMTCT'!K52</f>
        <v>0</v>
      </c>
      <c r="P353" s="227">
        <f>'PrEP Utilization in PMTCT'!L52</f>
        <v>0</v>
      </c>
      <c r="Q353" s="227">
        <f>'PrEP Utilization in PMTCT'!M52</f>
        <v>0</v>
      </c>
      <c r="R353" s="227">
        <f>'PrEP Utilization in PMTCT'!N52</f>
        <v>0</v>
      </c>
      <c r="S353" s="227">
        <f>'PrEP Utilization in PMTCT'!O52</f>
        <v>0</v>
      </c>
      <c r="T353" s="227">
        <f>'PrEP Utilization in PMTCT'!P52</f>
        <v>0</v>
      </c>
      <c r="U353" s="227">
        <f>'PrEP Utilization in PMTCT'!Q52</f>
        <v>0</v>
      </c>
      <c r="V353" s="227">
        <f>'PrEP Utilization in PMTCT'!R52</f>
        <v>0</v>
      </c>
      <c r="W353" s="227">
        <f>'PrEP Utilization in PMTCT'!S52</f>
        <v>0</v>
      </c>
      <c r="X353" s="227">
        <f>'PrEP Utilization in PMTCT'!T52</f>
        <v>0</v>
      </c>
      <c r="Y353" s="227">
        <f>'PrEP Utilization in PMTCT'!U52</f>
        <v>0</v>
      </c>
      <c r="Z353" s="227">
        <f>'PrEP Utilization in PMTCT'!V52</f>
        <v>0</v>
      </c>
      <c r="AA353" s="227">
        <f>'PrEP Utilization in PMTCT'!W52</f>
        <v>0</v>
      </c>
      <c r="AB353" s="227">
        <f>'PrEP Utilization in PMTCT'!X52</f>
        <v>0</v>
      </c>
      <c r="AC353" s="227">
        <f>'PrEP Utilization in PMTCT'!Y52</f>
        <v>0</v>
      </c>
      <c r="AD353" s="227">
        <f>'PrEP Utilization in PMTCT'!Z52</f>
        <v>0</v>
      </c>
      <c r="AE353" s="227">
        <f>'PrEP Utilization in PMTCT'!AA52</f>
        <v>0</v>
      </c>
      <c r="AF353" s="227">
        <f>'PrEP Utilization in PMTCT'!AB52</f>
        <v>0</v>
      </c>
      <c r="AG353" s="227">
        <f>'PrEP Utilization in PMTCT'!AC52</f>
        <v>0</v>
      </c>
      <c r="AH353" s="227">
        <f>'PrEP Utilization in PMTCT'!AD52</f>
        <v>0</v>
      </c>
      <c r="AI353" s="227">
        <f>'PrEP Utilization in PMTCT'!AE52</f>
        <v>0</v>
      </c>
      <c r="AJ353" s="227">
        <f>'PrEP Utilization in PMTCT'!AF52</f>
        <v>0</v>
      </c>
      <c r="AK353" s="227">
        <f>'PrEP Utilization in PMTCT'!AG52</f>
        <v>0</v>
      </c>
      <c r="AL353" s="227">
        <f>'PrEP Utilization in PMTCT'!AH52</f>
        <v>0</v>
      </c>
      <c r="AM353" s="226">
        <f t="shared" si="13"/>
        <v>0</v>
      </c>
      <c r="AN353" s="227" t="str">
        <f>'PrEP Utilization in PMTCT'!B$3</f>
        <v>PrEP Utilization in PMTCT Settings version 2.0.0</v>
      </c>
      <c r="AO353" s="239">
        <f>'PrEP Utilization in PMTCT'!AJ52</f>
        <v>0</v>
      </c>
    </row>
    <row r="354" spans="1:41" s="236" customFormat="1" x14ac:dyDescent="0.45">
      <c r="A354" s="232" t="str">
        <f t="shared" si="16"/>
        <v>202205</v>
      </c>
      <c r="B354" s="233">
        <f>'Prep Partner Performance'!AE$2</f>
        <v>2022</v>
      </c>
      <c r="C354" s="234" t="str">
        <f>'Prep Partner Performance'!Z$2</f>
        <v>05</v>
      </c>
      <c r="D354" s="232">
        <f>'Prep Partner Performance'!G$2</f>
        <v>14943</v>
      </c>
      <c r="E354" s="235" t="str">
        <f>'Prep Partner Performance'!C$2</f>
        <v>Kisima Health Centre</v>
      </c>
      <c r="F354" s="240" t="str">
        <f>'PrEP Utilization in PMTCT'!B$46</f>
        <v>Reasons for discontinuation among those who discontinue prep in L&amp;D Settings</v>
      </c>
      <c r="G354" s="235" t="str">
        <f>'PrEP Utilization in PMTCT'!C53</f>
        <v>Number discontinued because of Number discontinued because of Other reasons</v>
      </c>
      <c r="H354" s="235" t="str">
        <f>'PrEP Utilization in PMTCT'!D53</f>
        <v>PRP01-40</v>
      </c>
      <c r="I354" s="235">
        <f>'PrEP Utilization in PMTCT'!E53</f>
        <v>0</v>
      </c>
      <c r="J354" s="235">
        <f>'PrEP Utilization in PMTCT'!F53</f>
        <v>0</v>
      </c>
      <c r="K354" s="235">
        <f>'PrEP Utilization in PMTCT'!G53</f>
        <v>0</v>
      </c>
      <c r="L354" s="235">
        <f>'PrEP Utilization in PMTCT'!H53</f>
        <v>0</v>
      </c>
      <c r="M354" s="235">
        <f>'PrEP Utilization in PMTCT'!I53</f>
        <v>0</v>
      </c>
      <c r="N354" s="235">
        <f>'PrEP Utilization in PMTCT'!J53</f>
        <v>0</v>
      </c>
      <c r="O354" s="235">
        <f>'PrEP Utilization in PMTCT'!K53</f>
        <v>0</v>
      </c>
      <c r="P354" s="235">
        <f>'PrEP Utilization in PMTCT'!L53</f>
        <v>0</v>
      </c>
      <c r="Q354" s="235">
        <f>'PrEP Utilization in PMTCT'!M53</f>
        <v>0</v>
      </c>
      <c r="R354" s="235">
        <f>'PrEP Utilization in PMTCT'!N53</f>
        <v>0</v>
      </c>
      <c r="S354" s="235">
        <f>'PrEP Utilization in PMTCT'!O53</f>
        <v>0</v>
      </c>
      <c r="T354" s="235">
        <f>'PrEP Utilization in PMTCT'!P53</f>
        <v>0</v>
      </c>
      <c r="U354" s="235">
        <f>'PrEP Utilization in PMTCT'!Q53</f>
        <v>0</v>
      </c>
      <c r="V354" s="235">
        <f>'PrEP Utilization in PMTCT'!R53</f>
        <v>0</v>
      </c>
      <c r="W354" s="235">
        <f>'PrEP Utilization in PMTCT'!S53</f>
        <v>0</v>
      </c>
      <c r="X354" s="235">
        <f>'PrEP Utilization in PMTCT'!T53</f>
        <v>0</v>
      </c>
      <c r="Y354" s="235">
        <f>'PrEP Utilization in PMTCT'!U53</f>
        <v>0</v>
      </c>
      <c r="Z354" s="235">
        <f>'PrEP Utilization in PMTCT'!V53</f>
        <v>0</v>
      </c>
      <c r="AA354" s="235">
        <f>'PrEP Utilization in PMTCT'!W53</f>
        <v>0</v>
      </c>
      <c r="AB354" s="235">
        <f>'PrEP Utilization in PMTCT'!X53</f>
        <v>0</v>
      </c>
      <c r="AC354" s="235">
        <f>'PrEP Utilization in PMTCT'!Y53</f>
        <v>0</v>
      </c>
      <c r="AD354" s="235">
        <f>'PrEP Utilization in PMTCT'!Z53</f>
        <v>0</v>
      </c>
      <c r="AE354" s="235">
        <f>'PrEP Utilization in PMTCT'!AA53</f>
        <v>0</v>
      </c>
      <c r="AF354" s="235">
        <f>'PrEP Utilization in PMTCT'!AB53</f>
        <v>0</v>
      </c>
      <c r="AG354" s="235">
        <f>'PrEP Utilization in PMTCT'!AC53</f>
        <v>0</v>
      </c>
      <c r="AH354" s="235">
        <f>'PrEP Utilization in PMTCT'!AD53</f>
        <v>0</v>
      </c>
      <c r="AI354" s="235">
        <f>'PrEP Utilization in PMTCT'!AE53</f>
        <v>0</v>
      </c>
      <c r="AJ354" s="235">
        <f>'PrEP Utilization in PMTCT'!AF53</f>
        <v>0</v>
      </c>
      <c r="AK354" s="235">
        <f>'PrEP Utilization in PMTCT'!AG53</f>
        <v>0</v>
      </c>
      <c r="AL354" s="235">
        <f>'PrEP Utilization in PMTCT'!AH53</f>
        <v>0</v>
      </c>
      <c r="AM354" s="232">
        <f t="shared" si="13"/>
        <v>0</v>
      </c>
      <c r="AN354" s="235" t="str">
        <f>'PrEP Utilization in PMTCT'!B$3</f>
        <v>PrEP Utilization in PMTCT Settings version 2.0.0</v>
      </c>
      <c r="AO354" s="239" t="str">
        <f>'PrEP Utilization in PMTCT'!AJ53</f>
        <v/>
      </c>
    </row>
    <row r="355" spans="1:41" s="237" customFormat="1" x14ac:dyDescent="0.45">
      <c r="A355" s="221" t="str">
        <f t="shared" si="16"/>
        <v>202205</v>
      </c>
      <c r="B355" s="222">
        <f>'Prep Partner Performance'!AE$2</f>
        <v>2022</v>
      </c>
      <c r="C355" s="223" t="str">
        <f>'Prep Partner Performance'!Z$2</f>
        <v>05</v>
      </c>
      <c r="D355" s="221">
        <f>'Prep Partner Performance'!G$2</f>
        <v>14943</v>
      </c>
      <c r="E355" s="224" t="str">
        <f>'Prep Partner Performance'!C$2</f>
        <v>Kisima Health Centre</v>
      </c>
      <c r="F355" s="241" t="str">
        <f>'PrEP Utilization in PMTCT'!B57</f>
        <v>PrEP Utilization in PMTCT Postnatal Settings</v>
      </c>
      <c r="G355" s="224" t="str">
        <f>'PrEP Utilization in PMTCT'!C57</f>
        <v>Total Number of Postnatal clients</v>
      </c>
      <c r="H355" s="224" t="str">
        <f>'PrEP Utilization in PMTCT'!D57</f>
        <v>PRP01-41</v>
      </c>
      <c r="I355" s="224">
        <f>'PrEP Utilization in PMTCT'!E57</f>
        <v>0</v>
      </c>
      <c r="J355" s="224">
        <f>'PrEP Utilization in PMTCT'!F57</f>
        <v>0</v>
      </c>
      <c r="K355" s="224">
        <f>'PrEP Utilization in PMTCT'!G57</f>
        <v>0</v>
      </c>
      <c r="L355" s="224">
        <f>'PrEP Utilization in PMTCT'!H57</f>
        <v>0</v>
      </c>
      <c r="M355" s="224">
        <f>'PrEP Utilization in PMTCT'!I57</f>
        <v>0</v>
      </c>
      <c r="N355" s="224">
        <f>'PrEP Utilization in PMTCT'!J57</f>
        <v>0</v>
      </c>
      <c r="O355" s="224">
        <f>'PrEP Utilization in PMTCT'!K57</f>
        <v>0</v>
      </c>
      <c r="P355" s="224">
        <f>'PrEP Utilization in PMTCT'!L57</f>
        <v>0</v>
      </c>
      <c r="Q355" s="224">
        <f>'PrEP Utilization in PMTCT'!M57</f>
        <v>0</v>
      </c>
      <c r="R355" s="224">
        <f>'PrEP Utilization in PMTCT'!N57</f>
        <v>0</v>
      </c>
      <c r="S355" s="224">
        <f>'PrEP Utilization in PMTCT'!O57</f>
        <v>0</v>
      </c>
      <c r="T355" s="224">
        <f>'PrEP Utilization in PMTCT'!P57</f>
        <v>0</v>
      </c>
      <c r="U355" s="224">
        <f>'PrEP Utilization in PMTCT'!Q57</f>
        <v>0</v>
      </c>
      <c r="V355" s="224">
        <f>'PrEP Utilization in PMTCT'!R57</f>
        <v>0</v>
      </c>
      <c r="W355" s="224">
        <f>'PrEP Utilization in PMTCT'!S57</f>
        <v>0</v>
      </c>
      <c r="X355" s="224">
        <f>'PrEP Utilization in PMTCT'!T57</f>
        <v>0</v>
      </c>
      <c r="Y355" s="224">
        <f>'PrEP Utilization in PMTCT'!U57</f>
        <v>0</v>
      </c>
      <c r="Z355" s="224">
        <f>'PrEP Utilization in PMTCT'!V57</f>
        <v>0</v>
      </c>
      <c r="AA355" s="224">
        <f>'PrEP Utilization in PMTCT'!W57</f>
        <v>0</v>
      </c>
      <c r="AB355" s="224">
        <f>'PrEP Utilization in PMTCT'!X57</f>
        <v>0</v>
      </c>
      <c r="AC355" s="224">
        <f>'PrEP Utilization in PMTCT'!Y57</f>
        <v>0</v>
      </c>
      <c r="AD355" s="224">
        <f>'PrEP Utilization in PMTCT'!Z57</f>
        <v>0</v>
      </c>
      <c r="AE355" s="224">
        <f>'PrEP Utilization in PMTCT'!AA57</f>
        <v>0</v>
      </c>
      <c r="AF355" s="224">
        <f>'PrEP Utilization in PMTCT'!AB57</f>
        <v>0</v>
      </c>
      <c r="AG355" s="224">
        <f>'PrEP Utilization in PMTCT'!AC57</f>
        <v>0</v>
      </c>
      <c r="AH355" s="224">
        <f>'PrEP Utilization in PMTCT'!AD57</f>
        <v>0</v>
      </c>
      <c r="AI355" s="224">
        <f>'PrEP Utilization in PMTCT'!AE57</f>
        <v>0</v>
      </c>
      <c r="AJ355" s="224">
        <f>'PrEP Utilization in PMTCT'!AF57</f>
        <v>0</v>
      </c>
      <c r="AK355" s="224">
        <f>'PrEP Utilization in PMTCT'!AG57</f>
        <v>0</v>
      </c>
      <c r="AL355" s="224">
        <f>'PrEP Utilization in PMTCT'!AH57</f>
        <v>0</v>
      </c>
      <c r="AM355" s="221">
        <f t="shared" si="13"/>
        <v>0</v>
      </c>
      <c r="AN355" s="224" t="str">
        <f>'PrEP Utilization in PMTCT'!B$3</f>
        <v>PrEP Utilization in PMTCT Settings version 2.0.0</v>
      </c>
      <c r="AO355" s="239" t="str">
        <f>'PrEP Utilization in PMTCT'!AJ57</f>
        <v/>
      </c>
    </row>
    <row r="356" spans="1:41" x14ac:dyDescent="0.45">
      <c r="A356" s="218" t="str">
        <f t="shared" si="16"/>
        <v>202205</v>
      </c>
      <c r="B356" s="219">
        <f>'Prep Partner Performance'!AE$2</f>
        <v>2022</v>
      </c>
      <c r="C356" s="220" t="str">
        <f>'Prep Partner Performance'!Z$2</f>
        <v>05</v>
      </c>
      <c r="D356" s="218">
        <f>'Prep Partner Performance'!G$2</f>
        <v>14943</v>
      </c>
      <c r="E356" s="217" t="str">
        <f>'Prep Partner Performance'!C$2</f>
        <v>Kisima Health Centre</v>
      </c>
      <c r="F356" s="243" t="str">
        <f>'PrEP Utilization in PMTCT'!B$57</f>
        <v>PrEP Utilization in PMTCT Postnatal Settings</v>
      </c>
      <c r="G356" s="227" t="str">
        <f>'PrEP Utilization in PMTCT'!C58</f>
        <v>Total Number of HIV Pos clients(KP, New P Prev P)</v>
      </c>
      <c r="H356" s="227" t="str">
        <f>'PrEP Utilization in PMTCT'!D58</f>
        <v>PRP01-42</v>
      </c>
      <c r="I356" s="227">
        <f>'PrEP Utilization in PMTCT'!E58</f>
        <v>0</v>
      </c>
      <c r="J356" s="227">
        <f>'PrEP Utilization in PMTCT'!F58</f>
        <v>0</v>
      </c>
      <c r="K356" s="227">
        <f>'PrEP Utilization in PMTCT'!G58</f>
        <v>0</v>
      </c>
      <c r="L356" s="227">
        <f>'PrEP Utilization in PMTCT'!H58</f>
        <v>0</v>
      </c>
      <c r="M356" s="227">
        <f>'PrEP Utilization in PMTCT'!I58</f>
        <v>0</v>
      </c>
      <c r="N356" s="227">
        <f>'PrEP Utilization in PMTCT'!J58</f>
        <v>0</v>
      </c>
      <c r="O356" s="227">
        <f>'PrEP Utilization in PMTCT'!K58</f>
        <v>0</v>
      </c>
      <c r="P356" s="227">
        <f>'PrEP Utilization in PMTCT'!L58</f>
        <v>0</v>
      </c>
      <c r="Q356" s="227">
        <f>'PrEP Utilization in PMTCT'!M58</f>
        <v>0</v>
      </c>
      <c r="R356" s="227">
        <f>'PrEP Utilization in PMTCT'!N58</f>
        <v>0</v>
      </c>
      <c r="S356" s="227">
        <f>'PrEP Utilization in PMTCT'!O58</f>
        <v>0</v>
      </c>
      <c r="T356" s="227">
        <f>'PrEP Utilization in PMTCT'!P58</f>
        <v>0</v>
      </c>
      <c r="U356" s="227">
        <f>'PrEP Utilization in PMTCT'!Q58</f>
        <v>0</v>
      </c>
      <c r="V356" s="227">
        <f>'PrEP Utilization in PMTCT'!R58</f>
        <v>0</v>
      </c>
      <c r="W356" s="227">
        <f>'PrEP Utilization in PMTCT'!S58</f>
        <v>0</v>
      </c>
      <c r="X356" s="227">
        <f>'PrEP Utilization in PMTCT'!T58</f>
        <v>0</v>
      </c>
      <c r="Y356" s="227">
        <f>'PrEP Utilization in PMTCT'!U58</f>
        <v>0</v>
      </c>
      <c r="Z356" s="227">
        <f>'PrEP Utilization in PMTCT'!V58</f>
        <v>0</v>
      </c>
      <c r="AA356" s="227">
        <f>'PrEP Utilization in PMTCT'!W58</f>
        <v>0</v>
      </c>
      <c r="AB356" s="227">
        <f>'PrEP Utilization in PMTCT'!X58</f>
        <v>0</v>
      </c>
      <c r="AC356" s="227">
        <f>'PrEP Utilization in PMTCT'!Y58</f>
        <v>0</v>
      </c>
      <c r="AD356" s="227">
        <f>'PrEP Utilization in PMTCT'!Z58</f>
        <v>0</v>
      </c>
      <c r="AE356" s="227">
        <f>'PrEP Utilization in PMTCT'!AA58</f>
        <v>0</v>
      </c>
      <c r="AF356" s="227">
        <f>'PrEP Utilization in PMTCT'!AB58</f>
        <v>0</v>
      </c>
      <c r="AG356" s="227">
        <f>'PrEP Utilization in PMTCT'!AC58</f>
        <v>0</v>
      </c>
      <c r="AH356" s="227">
        <f>'PrEP Utilization in PMTCT'!AD58</f>
        <v>0</v>
      </c>
      <c r="AI356" s="227">
        <f>'PrEP Utilization in PMTCT'!AE58</f>
        <v>0</v>
      </c>
      <c r="AJ356" s="227">
        <f>'PrEP Utilization in PMTCT'!AF58</f>
        <v>0</v>
      </c>
      <c r="AK356" s="227">
        <f>'PrEP Utilization in PMTCT'!AG58</f>
        <v>0</v>
      </c>
      <c r="AL356" s="227">
        <f>'PrEP Utilization in PMTCT'!AH58</f>
        <v>0</v>
      </c>
      <c r="AM356" s="226">
        <f t="shared" si="13"/>
        <v>0</v>
      </c>
      <c r="AN356" s="227" t="str">
        <f>'PrEP Utilization in PMTCT'!B$3</f>
        <v>PrEP Utilization in PMTCT Settings version 2.0.0</v>
      </c>
      <c r="AO356" s="239">
        <f>'PrEP Utilization in PMTCT'!AJ58</f>
        <v>0</v>
      </c>
    </row>
    <row r="357" spans="1:41" x14ac:dyDescent="0.45">
      <c r="A357" s="218" t="str">
        <f t="shared" si="16"/>
        <v>202205</v>
      </c>
      <c r="B357" s="219">
        <f>'Prep Partner Performance'!AE$2</f>
        <v>2022</v>
      </c>
      <c r="C357" s="220" t="str">
        <f>'Prep Partner Performance'!Z$2</f>
        <v>05</v>
      </c>
      <c r="D357" s="218">
        <f>'Prep Partner Performance'!G$2</f>
        <v>14943</v>
      </c>
      <c r="E357" s="217" t="str">
        <f>'Prep Partner Performance'!C$2</f>
        <v>Kisima Health Centre</v>
      </c>
      <c r="F357" s="243" t="str">
        <f>'PrEP Utilization in PMTCT'!B$57</f>
        <v>PrEP Utilization in PMTCT Postnatal Settings</v>
      </c>
      <c r="G357" s="227" t="str">
        <f>'PrEP Utilization in PMTCT'!C59</f>
        <v>Total Number of clients already on PrEP</v>
      </c>
      <c r="H357" s="227" t="str">
        <f>'PrEP Utilization in PMTCT'!D59</f>
        <v>PRP01-43</v>
      </c>
      <c r="I357" s="227">
        <f>'PrEP Utilization in PMTCT'!E59</f>
        <v>0</v>
      </c>
      <c r="J357" s="227">
        <f>'PrEP Utilization in PMTCT'!F59</f>
        <v>0</v>
      </c>
      <c r="K357" s="227">
        <f>'PrEP Utilization in PMTCT'!G59</f>
        <v>0</v>
      </c>
      <c r="L357" s="227">
        <f>'PrEP Utilization in PMTCT'!H59</f>
        <v>0</v>
      </c>
      <c r="M357" s="227">
        <f>'PrEP Utilization in PMTCT'!I59</f>
        <v>0</v>
      </c>
      <c r="N357" s="227">
        <f>'PrEP Utilization in PMTCT'!J59</f>
        <v>0</v>
      </c>
      <c r="O357" s="227">
        <f>'PrEP Utilization in PMTCT'!K59</f>
        <v>0</v>
      </c>
      <c r="P357" s="227">
        <f>'PrEP Utilization in PMTCT'!L59</f>
        <v>0</v>
      </c>
      <c r="Q357" s="227">
        <f>'PrEP Utilization in PMTCT'!M59</f>
        <v>0</v>
      </c>
      <c r="R357" s="227">
        <f>'PrEP Utilization in PMTCT'!N59</f>
        <v>0</v>
      </c>
      <c r="S357" s="227">
        <f>'PrEP Utilization in PMTCT'!O59</f>
        <v>0</v>
      </c>
      <c r="T357" s="227">
        <f>'PrEP Utilization in PMTCT'!P59</f>
        <v>0</v>
      </c>
      <c r="U357" s="227">
        <f>'PrEP Utilization in PMTCT'!Q59</f>
        <v>0</v>
      </c>
      <c r="V357" s="227">
        <f>'PrEP Utilization in PMTCT'!R59</f>
        <v>0</v>
      </c>
      <c r="W357" s="227">
        <f>'PrEP Utilization in PMTCT'!S59</f>
        <v>0</v>
      </c>
      <c r="X357" s="227">
        <f>'PrEP Utilization in PMTCT'!T59</f>
        <v>0</v>
      </c>
      <c r="Y357" s="227">
        <f>'PrEP Utilization in PMTCT'!U59</f>
        <v>0</v>
      </c>
      <c r="Z357" s="227">
        <f>'PrEP Utilization in PMTCT'!V59</f>
        <v>0</v>
      </c>
      <c r="AA357" s="227">
        <f>'PrEP Utilization in PMTCT'!W59</f>
        <v>0</v>
      </c>
      <c r="AB357" s="227">
        <f>'PrEP Utilization in PMTCT'!X59</f>
        <v>0</v>
      </c>
      <c r="AC357" s="227">
        <f>'PrEP Utilization in PMTCT'!Y59</f>
        <v>0</v>
      </c>
      <c r="AD357" s="227">
        <f>'PrEP Utilization in PMTCT'!Z59</f>
        <v>0</v>
      </c>
      <c r="AE357" s="227">
        <f>'PrEP Utilization in PMTCT'!AA59</f>
        <v>0</v>
      </c>
      <c r="AF357" s="227">
        <f>'PrEP Utilization in PMTCT'!AB59</f>
        <v>0</v>
      </c>
      <c r="AG357" s="227">
        <f>'PrEP Utilization in PMTCT'!AC59</f>
        <v>0</v>
      </c>
      <c r="AH357" s="227">
        <f>'PrEP Utilization in PMTCT'!AD59</f>
        <v>0</v>
      </c>
      <c r="AI357" s="227">
        <f>'PrEP Utilization in PMTCT'!AE59</f>
        <v>0</v>
      </c>
      <c r="AJ357" s="227">
        <f>'PrEP Utilization in PMTCT'!AF59</f>
        <v>0</v>
      </c>
      <c r="AK357" s="227">
        <f>'PrEP Utilization in PMTCT'!AG59</f>
        <v>0</v>
      </c>
      <c r="AL357" s="227">
        <f>'PrEP Utilization in PMTCT'!AH59</f>
        <v>0</v>
      </c>
      <c r="AM357" s="226">
        <f t="shared" si="13"/>
        <v>0</v>
      </c>
      <c r="AN357" s="227" t="str">
        <f>'PrEP Utilization in PMTCT'!B$3</f>
        <v>PrEP Utilization in PMTCT Settings version 2.0.0</v>
      </c>
      <c r="AO357" s="239" t="str">
        <f>'PrEP Utilization in PMTCT'!AJ59</f>
        <v/>
      </c>
    </row>
    <row r="358" spans="1:41" x14ac:dyDescent="0.45">
      <c r="A358" s="218" t="str">
        <f t="shared" ref="A358" si="17">B358&amp;C358</f>
        <v>202205</v>
      </c>
      <c r="B358" s="219">
        <f>'Prep Partner Performance'!AE$2</f>
        <v>2022</v>
      </c>
      <c r="C358" s="220" t="str">
        <f>'Prep Partner Performance'!Z$2</f>
        <v>05</v>
      </c>
      <c r="D358" s="218">
        <f>'Prep Partner Performance'!G$2</f>
        <v>14943</v>
      </c>
      <c r="E358" s="217" t="str">
        <f>'Prep Partner Performance'!C$2</f>
        <v>Kisima Health Centre</v>
      </c>
      <c r="F358" s="243" t="str">
        <f>'PrEP Utilization in PMTCT'!B$57</f>
        <v>PrEP Utilization in PMTCT Postnatal Settings</v>
      </c>
      <c r="G358" s="227" t="str">
        <f>'PrEP Utilization in PMTCT'!C60</f>
        <v>Number Eligible for Screening HIV Risk</v>
      </c>
      <c r="H358" s="227" t="str">
        <f>'PrEP Utilization in PMTCT'!D60</f>
        <v>PRP01-431</v>
      </c>
      <c r="I358" s="227">
        <f>'PrEP Utilization in PMTCT'!E60</f>
        <v>0</v>
      </c>
      <c r="J358" s="227">
        <f>'PrEP Utilization in PMTCT'!F60</f>
        <v>0</v>
      </c>
      <c r="K358" s="227">
        <f>'PrEP Utilization in PMTCT'!G60</f>
        <v>0</v>
      </c>
      <c r="L358" s="227">
        <f>'PrEP Utilization in PMTCT'!H60</f>
        <v>0</v>
      </c>
      <c r="M358" s="227">
        <f>'PrEP Utilization in PMTCT'!I60</f>
        <v>0</v>
      </c>
      <c r="N358" s="227">
        <f>'PrEP Utilization in PMTCT'!J60</f>
        <v>0</v>
      </c>
      <c r="O358" s="227">
        <f>'PrEP Utilization in PMTCT'!K60</f>
        <v>0</v>
      </c>
      <c r="P358" s="227">
        <f>'PrEP Utilization in PMTCT'!L60</f>
        <v>0</v>
      </c>
      <c r="Q358" s="227">
        <f>'PrEP Utilization in PMTCT'!M60</f>
        <v>0</v>
      </c>
      <c r="R358" s="227">
        <f>'PrEP Utilization in PMTCT'!N60</f>
        <v>0</v>
      </c>
      <c r="S358" s="227">
        <f>'PrEP Utilization in PMTCT'!O60</f>
        <v>0</v>
      </c>
      <c r="T358" s="227">
        <f>'PrEP Utilization in PMTCT'!P60</f>
        <v>0</v>
      </c>
      <c r="U358" s="227">
        <f>'PrEP Utilization in PMTCT'!Q60</f>
        <v>0</v>
      </c>
      <c r="V358" s="227">
        <f>'PrEP Utilization in PMTCT'!R60</f>
        <v>0</v>
      </c>
      <c r="W358" s="227">
        <f>'PrEP Utilization in PMTCT'!S60</f>
        <v>0</v>
      </c>
      <c r="X358" s="227">
        <f>'PrEP Utilization in PMTCT'!T60</f>
        <v>0</v>
      </c>
      <c r="Y358" s="227">
        <f>'PrEP Utilization in PMTCT'!U60</f>
        <v>0</v>
      </c>
      <c r="Z358" s="227">
        <f>'PrEP Utilization in PMTCT'!V60</f>
        <v>0</v>
      </c>
      <c r="AA358" s="227">
        <f>'PrEP Utilization in PMTCT'!W60</f>
        <v>0</v>
      </c>
      <c r="AB358" s="227">
        <f>'PrEP Utilization in PMTCT'!X60</f>
        <v>0</v>
      </c>
      <c r="AC358" s="227">
        <f>'PrEP Utilization in PMTCT'!Y60</f>
        <v>0</v>
      </c>
      <c r="AD358" s="227">
        <f>'PrEP Utilization in PMTCT'!Z60</f>
        <v>0</v>
      </c>
      <c r="AE358" s="227">
        <f>'PrEP Utilization in PMTCT'!AA60</f>
        <v>0</v>
      </c>
      <c r="AF358" s="227">
        <f>'PrEP Utilization in PMTCT'!AB60</f>
        <v>0</v>
      </c>
      <c r="AG358" s="227">
        <f>'PrEP Utilization in PMTCT'!AC60</f>
        <v>0</v>
      </c>
      <c r="AH358" s="227">
        <f>'PrEP Utilization in PMTCT'!AD60</f>
        <v>0</v>
      </c>
      <c r="AI358" s="227">
        <f>'PrEP Utilization in PMTCT'!AE60</f>
        <v>0</v>
      </c>
      <c r="AJ358" s="227">
        <f>'PrEP Utilization in PMTCT'!AF60</f>
        <v>0</v>
      </c>
      <c r="AK358" s="227">
        <f>'PrEP Utilization in PMTCT'!AG60</f>
        <v>0</v>
      </c>
      <c r="AL358" s="227">
        <f>'PrEP Utilization in PMTCT'!AH60</f>
        <v>0</v>
      </c>
      <c r="AM358" s="226">
        <f t="shared" ref="AM358" si="18">SUM(I358:AL358)</f>
        <v>0</v>
      </c>
      <c r="AN358" s="227" t="str">
        <f>'PrEP Utilization in PMTCT'!B$3</f>
        <v>PrEP Utilization in PMTCT Settings version 2.0.0</v>
      </c>
      <c r="AO358" s="239">
        <f>'PrEP Utilization in PMTCT'!AJ60</f>
        <v>0</v>
      </c>
    </row>
    <row r="359" spans="1:41" x14ac:dyDescent="0.45">
      <c r="A359" s="218" t="str">
        <f t="shared" si="16"/>
        <v>202205</v>
      </c>
      <c r="B359" s="219">
        <f>'Prep Partner Performance'!AE$2</f>
        <v>2022</v>
      </c>
      <c r="C359" s="220" t="str">
        <f>'Prep Partner Performance'!Z$2</f>
        <v>05</v>
      </c>
      <c r="D359" s="218">
        <f>'Prep Partner Performance'!G$2</f>
        <v>14943</v>
      </c>
      <c r="E359" s="217" t="str">
        <f>'Prep Partner Performance'!C$2</f>
        <v>Kisima Health Centre</v>
      </c>
      <c r="F359" s="243" t="str">
        <f>'PrEP Utilization in PMTCT'!B$57</f>
        <v>PrEP Utilization in PMTCT Postnatal Settings</v>
      </c>
      <c r="G359" s="227" t="str">
        <f>'PrEP Utilization in PMTCT'!C61</f>
        <v>Number Screened for HIV Risk</v>
      </c>
      <c r="H359" s="227" t="str">
        <f>'PrEP Utilization in PMTCT'!D61</f>
        <v>PRP01-44</v>
      </c>
      <c r="I359" s="227">
        <f>'PrEP Utilization in PMTCT'!E61</f>
        <v>0</v>
      </c>
      <c r="J359" s="227">
        <f>'PrEP Utilization in PMTCT'!F61</f>
        <v>0</v>
      </c>
      <c r="K359" s="227">
        <f>'PrEP Utilization in PMTCT'!G61</f>
        <v>0</v>
      </c>
      <c r="L359" s="227">
        <f>'PrEP Utilization in PMTCT'!H61</f>
        <v>0</v>
      </c>
      <c r="M359" s="227">
        <f>'PrEP Utilization in PMTCT'!I61</f>
        <v>0</v>
      </c>
      <c r="N359" s="227">
        <f>'PrEP Utilization in PMTCT'!J61</f>
        <v>0</v>
      </c>
      <c r="O359" s="227">
        <f>'PrEP Utilization in PMTCT'!K61</f>
        <v>0</v>
      </c>
      <c r="P359" s="227">
        <f>'PrEP Utilization in PMTCT'!L61</f>
        <v>0</v>
      </c>
      <c r="Q359" s="227">
        <f>'PrEP Utilization in PMTCT'!M61</f>
        <v>0</v>
      </c>
      <c r="R359" s="227">
        <f>'PrEP Utilization in PMTCT'!N61</f>
        <v>0</v>
      </c>
      <c r="S359" s="227">
        <f>'PrEP Utilization in PMTCT'!O61</f>
        <v>0</v>
      </c>
      <c r="T359" s="227">
        <f>'PrEP Utilization in PMTCT'!P61</f>
        <v>0</v>
      </c>
      <c r="U359" s="227">
        <f>'PrEP Utilization in PMTCT'!Q61</f>
        <v>0</v>
      </c>
      <c r="V359" s="227">
        <f>'PrEP Utilization in PMTCT'!R61</f>
        <v>0</v>
      </c>
      <c r="W359" s="227">
        <f>'PrEP Utilization in PMTCT'!S61</f>
        <v>0</v>
      </c>
      <c r="X359" s="227">
        <f>'PrEP Utilization in PMTCT'!T61</f>
        <v>0</v>
      </c>
      <c r="Y359" s="227">
        <f>'PrEP Utilization in PMTCT'!U61</f>
        <v>0</v>
      </c>
      <c r="Z359" s="227">
        <f>'PrEP Utilization in PMTCT'!V61</f>
        <v>0</v>
      </c>
      <c r="AA359" s="227">
        <f>'PrEP Utilization in PMTCT'!W61</f>
        <v>0</v>
      </c>
      <c r="AB359" s="227">
        <f>'PrEP Utilization in PMTCT'!X61</f>
        <v>0</v>
      </c>
      <c r="AC359" s="227">
        <f>'PrEP Utilization in PMTCT'!Y61</f>
        <v>0</v>
      </c>
      <c r="AD359" s="227">
        <f>'PrEP Utilization in PMTCT'!Z61</f>
        <v>0</v>
      </c>
      <c r="AE359" s="227">
        <f>'PrEP Utilization in PMTCT'!AA61</f>
        <v>0</v>
      </c>
      <c r="AF359" s="227">
        <f>'PrEP Utilization in PMTCT'!AB61</f>
        <v>0</v>
      </c>
      <c r="AG359" s="227">
        <f>'PrEP Utilization in PMTCT'!AC61</f>
        <v>0</v>
      </c>
      <c r="AH359" s="227">
        <f>'PrEP Utilization in PMTCT'!AD61</f>
        <v>0</v>
      </c>
      <c r="AI359" s="227">
        <f>'PrEP Utilization in PMTCT'!AE61</f>
        <v>0</v>
      </c>
      <c r="AJ359" s="227">
        <f>'PrEP Utilization in PMTCT'!AF61</f>
        <v>0</v>
      </c>
      <c r="AK359" s="227">
        <f>'PrEP Utilization in PMTCT'!AG61</f>
        <v>0</v>
      </c>
      <c r="AL359" s="227">
        <f>'PrEP Utilization in PMTCT'!AH61</f>
        <v>0</v>
      </c>
      <c r="AM359" s="226">
        <f t="shared" si="13"/>
        <v>0</v>
      </c>
      <c r="AN359" s="227" t="str">
        <f>'PrEP Utilization in PMTCT'!B$3</f>
        <v>PrEP Utilization in PMTCT Settings version 2.0.0</v>
      </c>
      <c r="AO359" s="239" t="str">
        <f>'PrEP Utilization in PMTCT'!AJ61</f>
        <v/>
      </c>
    </row>
    <row r="360" spans="1:41" x14ac:dyDescent="0.45">
      <c r="A360" s="218" t="str">
        <f t="shared" si="16"/>
        <v>202205</v>
      </c>
      <c r="B360" s="219">
        <f>'Prep Partner Performance'!AE$2</f>
        <v>2022</v>
      </c>
      <c r="C360" s="220" t="str">
        <f>'Prep Partner Performance'!Z$2</f>
        <v>05</v>
      </c>
      <c r="D360" s="218">
        <f>'Prep Partner Performance'!G$2</f>
        <v>14943</v>
      </c>
      <c r="E360" s="217" t="str">
        <f>'Prep Partner Performance'!C$2</f>
        <v>Kisima Health Centre</v>
      </c>
      <c r="F360" s="243" t="str">
        <f>'PrEP Utilization in PMTCT'!B$57</f>
        <v>PrEP Utilization in PMTCT Postnatal Settings</v>
      </c>
      <c r="G360" s="227" t="str">
        <f>'PrEP Utilization in PMTCT'!C62</f>
        <v>Number Eligible for PrEP</v>
      </c>
      <c r="H360" s="227" t="str">
        <f>'PrEP Utilization in PMTCT'!D62</f>
        <v>PRP01-45</v>
      </c>
      <c r="I360" s="227">
        <f>'PrEP Utilization in PMTCT'!E62</f>
        <v>0</v>
      </c>
      <c r="J360" s="227">
        <f>'PrEP Utilization in PMTCT'!F62</f>
        <v>0</v>
      </c>
      <c r="K360" s="227">
        <f>'PrEP Utilization in PMTCT'!G62</f>
        <v>0</v>
      </c>
      <c r="L360" s="227">
        <f>'PrEP Utilization in PMTCT'!H62</f>
        <v>0</v>
      </c>
      <c r="M360" s="227">
        <f>'PrEP Utilization in PMTCT'!I62</f>
        <v>0</v>
      </c>
      <c r="N360" s="227">
        <f>'PrEP Utilization in PMTCT'!J62</f>
        <v>0</v>
      </c>
      <c r="O360" s="227">
        <f>'PrEP Utilization in PMTCT'!K62</f>
        <v>0</v>
      </c>
      <c r="P360" s="227">
        <f>'PrEP Utilization in PMTCT'!L62</f>
        <v>0</v>
      </c>
      <c r="Q360" s="227">
        <f>'PrEP Utilization in PMTCT'!M62</f>
        <v>0</v>
      </c>
      <c r="R360" s="227">
        <f>'PrEP Utilization in PMTCT'!N62</f>
        <v>0</v>
      </c>
      <c r="S360" s="227">
        <f>'PrEP Utilization in PMTCT'!O62</f>
        <v>0</v>
      </c>
      <c r="T360" s="227">
        <f>'PrEP Utilization in PMTCT'!P62</f>
        <v>0</v>
      </c>
      <c r="U360" s="227">
        <f>'PrEP Utilization in PMTCT'!Q62</f>
        <v>0</v>
      </c>
      <c r="V360" s="227">
        <f>'PrEP Utilization in PMTCT'!R62</f>
        <v>0</v>
      </c>
      <c r="W360" s="227">
        <f>'PrEP Utilization in PMTCT'!S62</f>
        <v>0</v>
      </c>
      <c r="X360" s="227">
        <f>'PrEP Utilization in PMTCT'!T62</f>
        <v>0</v>
      </c>
      <c r="Y360" s="227">
        <f>'PrEP Utilization in PMTCT'!U62</f>
        <v>0</v>
      </c>
      <c r="Z360" s="227">
        <f>'PrEP Utilization in PMTCT'!V62</f>
        <v>0</v>
      </c>
      <c r="AA360" s="227">
        <f>'PrEP Utilization in PMTCT'!W62</f>
        <v>0</v>
      </c>
      <c r="AB360" s="227">
        <f>'PrEP Utilization in PMTCT'!X62</f>
        <v>0</v>
      </c>
      <c r="AC360" s="227">
        <f>'PrEP Utilization in PMTCT'!Y62</f>
        <v>0</v>
      </c>
      <c r="AD360" s="227">
        <f>'PrEP Utilization in PMTCT'!Z62</f>
        <v>0</v>
      </c>
      <c r="AE360" s="227">
        <f>'PrEP Utilization in PMTCT'!AA62</f>
        <v>0</v>
      </c>
      <c r="AF360" s="227">
        <f>'PrEP Utilization in PMTCT'!AB62</f>
        <v>0</v>
      </c>
      <c r="AG360" s="227">
        <f>'PrEP Utilization in PMTCT'!AC62</f>
        <v>0</v>
      </c>
      <c r="AH360" s="227">
        <f>'PrEP Utilization in PMTCT'!AD62</f>
        <v>0</v>
      </c>
      <c r="AI360" s="227">
        <f>'PrEP Utilization in PMTCT'!AE62</f>
        <v>0</v>
      </c>
      <c r="AJ360" s="227">
        <f>'PrEP Utilization in PMTCT'!AF62</f>
        <v>0</v>
      </c>
      <c r="AK360" s="227">
        <f>'PrEP Utilization in PMTCT'!AG62</f>
        <v>0</v>
      </c>
      <c r="AL360" s="227">
        <f>'PrEP Utilization in PMTCT'!AH62</f>
        <v>0</v>
      </c>
      <c r="AM360" s="226">
        <f t="shared" si="13"/>
        <v>0</v>
      </c>
      <c r="AN360" s="227" t="str">
        <f>'PrEP Utilization in PMTCT'!B$3</f>
        <v>PrEP Utilization in PMTCT Settings version 2.0.0</v>
      </c>
      <c r="AO360" s="239" t="str">
        <f>'PrEP Utilization in PMTCT'!AJ62</f>
        <v/>
      </c>
    </row>
    <row r="361" spans="1:41" x14ac:dyDescent="0.45">
      <c r="A361" s="218" t="str">
        <f t="shared" si="16"/>
        <v>202205</v>
      </c>
      <c r="B361" s="219">
        <f>'Prep Partner Performance'!AE$2</f>
        <v>2022</v>
      </c>
      <c r="C361" s="220" t="str">
        <f>'Prep Partner Performance'!Z$2</f>
        <v>05</v>
      </c>
      <c r="D361" s="218">
        <f>'Prep Partner Performance'!G$2</f>
        <v>14943</v>
      </c>
      <c r="E361" s="217" t="str">
        <f>'Prep Partner Performance'!C$2</f>
        <v>Kisima Health Centre</v>
      </c>
      <c r="F361" s="243" t="str">
        <f>'PrEP Utilization in PMTCT'!B$57</f>
        <v>PrEP Utilization in PMTCT Postnatal Settings</v>
      </c>
      <c r="G361" s="227" t="str">
        <f>'PrEP Utilization in PMTCT'!C63</f>
        <v>Number Started/enrolled on PrEP</v>
      </c>
      <c r="H361" s="227" t="str">
        <f>'PrEP Utilization in PMTCT'!D63</f>
        <v>PRP01-46</v>
      </c>
      <c r="I361" s="227">
        <f>'PrEP Utilization in PMTCT'!E63</f>
        <v>0</v>
      </c>
      <c r="J361" s="227">
        <f>'PrEP Utilization in PMTCT'!F63</f>
        <v>0</v>
      </c>
      <c r="K361" s="227">
        <f>'PrEP Utilization in PMTCT'!G63</f>
        <v>0</v>
      </c>
      <c r="L361" s="227">
        <f>'PrEP Utilization in PMTCT'!H63</f>
        <v>0</v>
      </c>
      <c r="M361" s="227">
        <f>'PrEP Utilization in PMTCT'!I63</f>
        <v>0</v>
      </c>
      <c r="N361" s="227">
        <f>'PrEP Utilization in PMTCT'!J63</f>
        <v>0</v>
      </c>
      <c r="O361" s="227">
        <f>'PrEP Utilization in PMTCT'!K63</f>
        <v>0</v>
      </c>
      <c r="P361" s="227">
        <f>'PrEP Utilization in PMTCT'!L63</f>
        <v>0</v>
      </c>
      <c r="Q361" s="227">
        <f>'PrEP Utilization in PMTCT'!M63</f>
        <v>0</v>
      </c>
      <c r="R361" s="227">
        <f>'PrEP Utilization in PMTCT'!N63</f>
        <v>0</v>
      </c>
      <c r="S361" s="227">
        <f>'PrEP Utilization in PMTCT'!O63</f>
        <v>0</v>
      </c>
      <c r="T361" s="227">
        <f>'PrEP Utilization in PMTCT'!P63</f>
        <v>0</v>
      </c>
      <c r="U361" s="227">
        <f>'PrEP Utilization in PMTCT'!Q63</f>
        <v>0</v>
      </c>
      <c r="V361" s="227">
        <f>'PrEP Utilization in PMTCT'!R63</f>
        <v>0</v>
      </c>
      <c r="W361" s="227">
        <f>'PrEP Utilization in PMTCT'!S63</f>
        <v>0</v>
      </c>
      <c r="X361" s="227">
        <f>'PrEP Utilization in PMTCT'!T63</f>
        <v>0</v>
      </c>
      <c r="Y361" s="227">
        <f>'PrEP Utilization in PMTCT'!U63</f>
        <v>0</v>
      </c>
      <c r="Z361" s="227">
        <f>'PrEP Utilization in PMTCT'!V63</f>
        <v>0</v>
      </c>
      <c r="AA361" s="227">
        <f>'PrEP Utilization in PMTCT'!W63</f>
        <v>0</v>
      </c>
      <c r="AB361" s="227">
        <f>'PrEP Utilization in PMTCT'!X63</f>
        <v>0</v>
      </c>
      <c r="AC361" s="227">
        <f>'PrEP Utilization in PMTCT'!Y63</f>
        <v>0</v>
      </c>
      <c r="AD361" s="227">
        <f>'PrEP Utilization in PMTCT'!Z63</f>
        <v>0</v>
      </c>
      <c r="AE361" s="227">
        <f>'PrEP Utilization in PMTCT'!AA63</f>
        <v>0</v>
      </c>
      <c r="AF361" s="227">
        <f>'PrEP Utilization in PMTCT'!AB63</f>
        <v>0</v>
      </c>
      <c r="AG361" s="227">
        <f>'PrEP Utilization in PMTCT'!AC63</f>
        <v>0</v>
      </c>
      <c r="AH361" s="227">
        <f>'PrEP Utilization in PMTCT'!AD63</f>
        <v>0</v>
      </c>
      <c r="AI361" s="227">
        <f>'PrEP Utilization in PMTCT'!AE63</f>
        <v>0</v>
      </c>
      <c r="AJ361" s="227">
        <f>'PrEP Utilization in PMTCT'!AF63</f>
        <v>0</v>
      </c>
      <c r="AK361" s="227">
        <f>'PrEP Utilization in PMTCT'!AG63</f>
        <v>0</v>
      </c>
      <c r="AL361" s="227">
        <f>'PrEP Utilization in PMTCT'!AH63</f>
        <v>0</v>
      </c>
      <c r="AM361" s="226">
        <f t="shared" si="13"/>
        <v>0</v>
      </c>
      <c r="AN361" s="227" t="str">
        <f>'PrEP Utilization in PMTCT'!B$3</f>
        <v>PrEP Utilization in PMTCT Settings version 2.0.0</v>
      </c>
      <c r="AO361" s="239" t="str">
        <f>'PrEP Utilization in PMTCT'!AJ63</f>
        <v/>
      </c>
    </row>
    <row r="362" spans="1:41" x14ac:dyDescent="0.45">
      <c r="A362" s="218" t="str">
        <f t="shared" si="16"/>
        <v>202205</v>
      </c>
      <c r="B362" s="219">
        <f>'Prep Partner Performance'!AE$2</f>
        <v>2022</v>
      </c>
      <c r="C362" s="220" t="str">
        <f>'Prep Partner Performance'!Z$2</f>
        <v>05</v>
      </c>
      <c r="D362" s="218">
        <f>'Prep Partner Performance'!G$2</f>
        <v>14943</v>
      </c>
      <c r="E362" s="217" t="str">
        <f>'Prep Partner Performance'!C$2</f>
        <v>Kisima Health Centre</v>
      </c>
      <c r="F362" s="243" t="str">
        <f>'PrEP Utilization in PMTCT'!B$57</f>
        <v>PrEP Utilization in PMTCT Postnatal Settings</v>
      </c>
      <c r="G362" s="227" t="str">
        <f>'PrEP Utilization in PMTCT'!C64</f>
        <v>Number Declined PrEP</v>
      </c>
      <c r="H362" s="227" t="str">
        <f>'PrEP Utilization in PMTCT'!D64</f>
        <v>PRP01-47</v>
      </c>
      <c r="I362" s="227">
        <f>'PrEP Utilization in PMTCT'!E64</f>
        <v>0</v>
      </c>
      <c r="J362" s="227">
        <f>'PrEP Utilization in PMTCT'!F64</f>
        <v>0</v>
      </c>
      <c r="K362" s="227">
        <f>'PrEP Utilization in PMTCT'!G64</f>
        <v>0</v>
      </c>
      <c r="L362" s="227">
        <f>'PrEP Utilization in PMTCT'!H64</f>
        <v>0</v>
      </c>
      <c r="M362" s="227">
        <f>'PrEP Utilization in PMTCT'!I64</f>
        <v>0</v>
      </c>
      <c r="N362" s="227">
        <f>'PrEP Utilization in PMTCT'!J64</f>
        <v>0</v>
      </c>
      <c r="O362" s="227">
        <f>'PrEP Utilization in PMTCT'!K64</f>
        <v>0</v>
      </c>
      <c r="P362" s="227">
        <f>'PrEP Utilization in PMTCT'!L64</f>
        <v>0</v>
      </c>
      <c r="Q362" s="227">
        <f>'PrEP Utilization in PMTCT'!M64</f>
        <v>0</v>
      </c>
      <c r="R362" s="227">
        <f>'PrEP Utilization in PMTCT'!N64</f>
        <v>0</v>
      </c>
      <c r="S362" s="227">
        <f>'PrEP Utilization in PMTCT'!O64</f>
        <v>0</v>
      </c>
      <c r="T362" s="227">
        <f>'PrEP Utilization in PMTCT'!P64</f>
        <v>0</v>
      </c>
      <c r="U362" s="227">
        <f>'PrEP Utilization in PMTCT'!Q64</f>
        <v>0</v>
      </c>
      <c r="V362" s="227">
        <f>'PrEP Utilization in PMTCT'!R64</f>
        <v>0</v>
      </c>
      <c r="W362" s="227">
        <f>'PrEP Utilization in PMTCT'!S64</f>
        <v>0</v>
      </c>
      <c r="X362" s="227">
        <f>'PrEP Utilization in PMTCT'!T64</f>
        <v>0</v>
      </c>
      <c r="Y362" s="227">
        <f>'PrEP Utilization in PMTCT'!U64</f>
        <v>0</v>
      </c>
      <c r="Z362" s="227">
        <f>'PrEP Utilization in PMTCT'!V64</f>
        <v>0</v>
      </c>
      <c r="AA362" s="227">
        <f>'PrEP Utilization in PMTCT'!W64</f>
        <v>0</v>
      </c>
      <c r="AB362" s="227">
        <f>'PrEP Utilization in PMTCT'!X64</f>
        <v>0</v>
      </c>
      <c r="AC362" s="227">
        <f>'PrEP Utilization in PMTCT'!Y64</f>
        <v>0</v>
      </c>
      <c r="AD362" s="227">
        <f>'PrEP Utilization in PMTCT'!Z64</f>
        <v>0</v>
      </c>
      <c r="AE362" s="227">
        <f>'PrEP Utilization in PMTCT'!AA64</f>
        <v>0</v>
      </c>
      <c r="AF362" s="227">
        <f>'PrEP Utilization in PMTCT'!AB64</f>
        <v>0</v>
      </c>
      <c r="AG362" s="227">
        <f>'PrEP Utilization in PMTCT'!AC64</f>
        <v>0</v>
      </c>
      <c r="AH362" s="227">
        <f>'PrEP Utilization in PMTCT'!AD64</f>
        <v>0</v>
      </c>
      <c r="AI362" s="227">
        <f>'PrEP Utilization in PMTCT'!AE64</f>
        <v>0</v>
      </c>
      <c r="AJ362" s="227">
        <f>'PrEP Utilization in PMTCT'!AF64</f>
        <v>0</v>
      </c>
      <c r="AK362" s="227">
        <f>'PrEP Utilization in PMTCT'!AG64</f>
        <v>0</v>
      </c>
      <c r="AL362" s="227">
        <f>'PrEP Utilization in PMTCT'!AH64</f>
        <v>0</v>
      </c>
      <c r="AM362" s="226">
        <f t="shared" si="13"/>
        <v>0</v>
      </c>
      <c r="AN362" s="227" t="str">
        <f>'PrEP Utilization in PMTCT'!B$3</f>
        <v>PrEP Utilization in PMTCT Settings version 2.0.0</v>
      </c>
      <c r="AO362" s="239" t="str">
        <f>'PrEP Utilization in PMTCT'!AJ64</f>
        <v/>
      </c>
    </row>
    <row r="363" spans="1:41" x14ac:dyDescent="0.45">
      <c r="A363" s="218" t="str">
        <f t="shared" si="16"/>
        <v>202205</v>
      </c>
      <c r="B363" s="219">
        <f>'Prep Partner Performance'!AE$2</f>
        <v>2022</v>
      </c>
      <c r="C363" s="220" t="str">
        <f>'Prep Partner Performance'!Z$2</f>
        <v>05</v>
      </c>
      <c r="D363" s="218">
        <f>'Prep Partner Performance'!G$2</f>
        <v>14943</v>
      </c>
      <c r="E363" s="217" t="str">
        <f>'Prep Partner Performance'!C$2</f>
        <v>Kisima Health Centre</v>
      </c>
      <c r="F363" s="243" t="str">
        <f>'PrEP Utilization in PMTCT'!B$57</f>
        <v>PrEP Utilization in PMTCT Postnatal Settings</v>
      </c>
      <c r="G363" s="227" t="str">
        <f>'PrEP Utilization in PMTCT'!C65</f>
        <v>Number of clients currently on PrEP</v>
      </c>
      <c r="H363" s="227" t="str">
        <f>'PrEP Utilization in PMTCT'!D65</f>
        <v>PRP01-48</v>
      </c>
      <c r="I363" s="227">
        <f>'PrEP Utilization in PMTCT'!E65</f>
        <v>0</v>
      </c>
      <c r="J363" s="227">
        <f>'PrEP Utilization in PMTCT'!F65</f>
        <v>0</v>
      </c>
      <c r="K363" s="227">
        <f>'PrEP Utilization in PMTCT'!G65</f>
        <v>0</v>
      </c>
      <c r="L363" s="227">
        <f>'PrEP Utilization in PMTCT'!H65</f>
        <v>0</v>
      </c>
      <c r="M363" s="227">
        <f>'PrEP Utilization in PMTCT'!I65</f>
        <v>0</v>
      </c>
      <c r="N363" s="227">
        <f>'PrEP Utilization in PMTCT'!J65</f>
        <v>0</v>
      </c>
      <c r="O363" s="227">
        <f>'PrEP Utilization in PMTCT'!K65</f>
        <v>0</v>
      </c>
      <c r="P363" s="227">
        <f>'PrEP Utilization in PMTCT'!L65</f>
        <v>0</v>
      </c>
      <c r="Q363" s="227">
        <f>'PrEP Utilization in PMTCT'!M65</f>
        <v>0</v>
      </c>
      <c r="R363" s="227">
        <f>'PrEP Utilization in PMTCT'!N65</f>
        <v>0</v>
      </c>
      <c r="S363" s="227">
        <f>'PrEP Utilization in PMTCT'!O65</f>
        <v>0</v>
      </c>
      <c r="T363" s="227">
        <f>'PrEP Utilization in PMTCT'!P65</f>
        <v>0</v>
      </c>
      <c r="U363" s="227">
        <f>'PrEP Utilization in PMTCT'!Q65</f>
        <v>0</v>
      </c>
      <c r="V363" s="227">
        <f>'PrEP Utilization in PMTCT'!R65</f>
        <v>0</v>
      </c>
      <c r="W363" s="227">
        <f>'PrEP Utilization in PMTCT'!S65</f>
        <v>0</v>
      </c>
      <c r="X363" s="227">
        <f>'PrEP Utilization in PMTCT'!T65</f>
        <v>0</v>
      </c>
      <c r="Y363" s="227">
        <f>'PrEP Utilization in PMTCT'!U65</f>
        <v>0</v>
      </c>
      <c r="Z363" s="227">
        <f>'PrEP Utilization in PMTCT'!V65</f>
        <v>0</v>
      </c>
      <c r="AA363" s="227">
        <f>'PrEP Utilization in PMTCT'!W65</f>
        <v>0</v>
      </c>
      <c r="AB363" s="227">
        <f>'PrEP Utilization in PMTCT'!X65</f>
        <v>0</v>
      </c>
      <c r="AC363" s="227">
        <f>'PrEP Utilization in PMTCT'!Y65</f>
        <v>0</v>
      </c>
      <c r="AD363" s="227">
        <f>'PrEP Utilization in PMTCT'!Z65</f>
        <v>0</v>
      </c>
      <c r="AE363" s="227">
        <f>'PrEP Utilization in PMTCT'!AA65</f>
        <v>0</v>
      </c>
      <c r="AF363" s="227">
        <f>'PrEP Utilization in PMTCT'!AB65</f>
        <v>0</v>
      </c>
      <c r="AG363" s="227">
        <f>'PrEP Utilization in PMTCT'!AC65</f>
        <v>0</v>
      </c>
      <c r="AH363" s="227">
        <f>'PrEP Utilization in PMTCT'!AD65</f>
        <v>0</v>
      </c>
      <c r="AI363" s="227">
        <f>'PrEP Utilization in PMTCT'!AE65</f>
        <v>0</v>
      </c>
      <c r="AJ363" s="227">
        <f>'PrEP Utilization in PMTCT'!AF65</f>
        <v>0</v>
      </c>
      <c r="AK363" s="227">
        <f>'PrEP Utilization in PMTCT'!AG65</f>
        <v>0</v>
      </c>
      <c r="AL363" s="227">
        <f>'PrEP Utilization in PMTCT'!AH65</f>
        <v>0</v>
      </c>
      <c r="AM363" s="226">
        <f t="shared" si="13"/>
        <v>0</v>
      </c>
      <c r="AN363" s="227" t="str">
        <f>'PrEP Utilization in PMTCT'!B$3</f>
        <v>PrEP Utilization in PMTCT Settings version 2.0.0</v>
      </c>
      <c r="AO363" s="239" t="str">
        <f>'PrEP Utilization in PMTCT'!AJ65</f>
        <v/>
      </c>
    </row>
    <row r="364" spans="1:41" x14ac:dyDescent="0.45">
      <c r="A364" s="218" t="str">
        <f t="shared" si="16"/>
        <v>202205</v>
      </c>
      <c r="B364" s="219">
        <f>'Prep Partner Performance'!AE$2</f>
        <v>2022</v>
      </c>
      <c r="C364" s="220" t="str">
        <f>'Prep Partner Performance'!Z$2</f>
        <v>05</v>
      </c>
      <c r="D364" s="218">
        <f>'Prep Partner Performance'!G$2</f>
        <v>14943</v>
      </c>
      <c r="E364" s="217" t="str">
        <f>'Prep Partner Performance'!C$2</f>
        <v>Kisima Health Centre</v>
      </c>
      <c r="F364" s="243" t="str">
        <f>'PrEP Utilization in PMTCT'!B$57</f>
        <v>PrEP Utilization in PMTCT Postnatal Settings</v>
      </c>
      <c r="G364" s="227" t="str">
        <f>'PrEP Utilization in PMTCT'!C66</f>
        <v>Number of clients that stopped / discontinued PrEP</v>
      </c>
      <c r="H364" s="227" t="str">
        <f>'PrEP Utilization in PMTCT'!D66</f>
        <v>PRP01-49</v>
      </c>
      <c r="I364" s="227">
        <f>'PrEP Utilization in PMTCT'!E66</f>
        <v>0</v>
      </c>
      <c r="J364" s="227">
        <f>'PrEP Utilization in PMTCT'!F66</f>
        <v>0</v>
      </c>
      <c r="K364" s="227">
        <f>'PrEP Utilization in PMTCT'!G66</f>
        <v>0</v>
      </c>
      <c r="L364" s="227">
        <f>'PrEP Utilization in PMTCT'!H66</f>
        <v>0</v>
      </c>
      <c r="M364" s="227">
        <f>'PrEP Utilization in PMTCT'!I66</f>
        <v>0</v>
      </c>
      <c r="N364" s="227">
        <f>'PrEP Utilization in PMTCT'!J66</f>
        <v>0</v>
      </c>
      <c r="O364" s="227">
        <f>'PrEP Utilization in PMTCT'!K66</f>
        <v>0</v>
      </c>
      <c r="P364" s="227">
        <f>'PrEP Utilization in PMTCT'!L66</f>
        <v>0</v>
      </c>
      <c r="Q364" s="227">
        <f>'PrEP Utilization in PMTCT'!M66</f>
        <v>0</v>
      </c>
      <c r="R364" s="227">
        <f>'PrEP Utilization in PMTCT'!N66</f>
        <v>0</v>
      </c>
      <c r="S364" s="227">
        <f>'PrEP Utilization in PMTCT'!O66</f>
        <v>0</v>
      </c>
      <c r="T364" s="227">
        <f>'PrEP Utilization in PMTCT'!P66</f>
        <v>0</v>
      </c>
      <c r="U364" s="227">
        <f>'PrEP Utilization in PMTCT'!Q66</f>
        <v>0</v>
      </c>
      <c r="V364" s="227">
        <f>'PrEP Utilization in PMTCT'!R66</f>
        <v>0</v>
      </c>
      <c r="W364" s="227">
        <f>'PrEP Utilization in PMTCT'!S66</f>
        <v>0</v>
      </c>
      <c r="X364" s="227">
        <f>'PrEP Utilization in PMTCT'!T66</f>
        <v>0</v>
      </c>
      <c r="Y364" s="227">
        <f>'PrEP Utilization in PMTCT'!U66</f>
        <v>0</v>
      </c>
      <c r="Z364" s="227">
        <f>'PrEP Utilization in PMTCT'!V66</f>
        <v>0</v>
      </c>
      <c r="AA364" s="227">
        <f>'PrEP Utilization in PMTCT'!W66</f>
        <v>0</v>
      </c>
      <c r="AB364" s="227">
        <f>'PrEP Utilization in PMTCT'!X66</f>
        <v>0</v>
      </c>
      <c r="AC364" s="227">
        <f>'PrEP Utilization in PMTCT'!Y66</f>
        <v>0</v>
      </c>
      <c r="AD364" s="227">
        <f>'PrEP Utilization in PMTCT'!Z66</f>
        <v>0</v>
      </c>
      <c r="AE364" s="227">
        <f>'PrEP Utilization in PMTCT'!AA66</f>
        <v>0</v>
      </c>
      <c r="AF364" s="227">
        <f>'PrEP Utilization in PMTCT'!AB66</f>
        <v>0</v>
      </c>
      <c r="AG364" s="227">
        <f>'PrEP Utilization in PMTCT'!AC66</f>
        <v>0</v>
      </c>
      <c r="AH364" s="227">
        <f>'PrEP Utilization in PMTCT'!AD66</f>
        <v>0</v>
      </c>
      <c r="AI364" s="227">
        <f>'PrEP Utilization in PMTCT'!AE66</f>
        <v>0</v>
      </c>
      <c r="AJ364" s="227">
        <f>'PrEP Utilization in PMTCT'!AF66</f>
        <v>0</v>
      </c>
      <c r="AK364" s="227">
        <f>'PrEP Utilization in PMTCT'!AG66</f>
        <v>0</v>
      </c>
      <c r="AL364" s="227">
        <f>'PrEP Utilization in PMTCT'!AH66</f>
        <v>0</v>
      </c>
      <c r="AM364" s="226">
        <f t="shared" si="13"/>
        <v>0</v>
      </c>
      <c r="AN364" s="227" t="str">
        <f>'PrEP Utilization in PMTCT'!B$3</f>
        <v>PrEP Utilization in PMTCT Settings version 2.0.0</v>
      </c>
      <c r="AO364" s="239" t="str">
        <f>'PrEP Utilization in PMTCT'!AJ66</f>
        <v/>
      </c>
    </row>
    <row r="365" spans="1:41" x14ac:dyDescent="0.45">
      <c r="A365" s="218" t="str">
        <f t="shared" si="16"/>
        <v>202205</v>
      </c>
      <c r="B365" s="219">
        <f>'Prep Partner Performance'!AE$2</f>
        <v>2022</v>
      </c>
      <c r="C365" s="220" t="str">
        <f>'Prep Partner Performance'!Z$2</f>
        <v>05</v>
      </c>
      <c r="D365" s="218">
        <f>'Prep Partner Performance'!G$2</f>
        <v>14943</v>
      </c>
      <c r="E365" s="217" t="str">
        <f>'Prep Partner Performance'!C$2</f>
        <v>Kisima Health Centre</v>
      </c>
      <c r="F365" s="243" t="str">
        <f>'PrEP Utilization in PMTCT'!B$57</f>
        <v>PrEP Utilization in PMTCT Postnatal Settings</v>
      </c>
      <c r="G365" s="227" t="str">
        <f>'PrEP Utilization in PMTCT'!C67</f>
        <v>Number of Clients attending a follow up visit/Refills</v>
      </c>
      <c r="H365" s="227" t="str">
        <f>'PrEP Utilization in PMTCT'!D67</f>
        <v>PRP01-50</v>
      </c>
      <c r="I365" s="227">
        <f>'PrEP Utilization in PMTCT'!E67</f>
        <v>0</v>
      </c>
      <c r="J365" s="227">
        <f>'PrEP Utilization in PMTCT'!F67</f>
        <v>0</v>
      </c>
      <c r="K365" s="227">
        <f>'PrEP Utilization in PMTCT'!G67</f>
        <v>0</v>
      </c>
      <c r="L365" s="227">
        <f>'PrEP Utilization in PMTCT'!H67</f>
        <v>0</v>
      </c>
      <c r="M365" s="227">
        <f>'PrEP Utilization in PMTCT'!I67</f>
        <v>0</v>
      </c>
      <c r="N365" s="227">
        <f>'PrEP Utilization in PMTCT'!J67</f>
        <v>0</v>
      </c>
      <c r="O365" s="227">
        <f>'PrEP Utilization in PMTCT'!K67</f>
        <v>0</v>
      </c>
      <c r="P365" s="227">
        <f>'PrEP Utilization in PMTCT'!L67</f>
        <v>0</v>
      </c>
      <c r="Q365" s="227">
        <f>'PrEP Utilization in PMTCT'!M67</f>
        <v>0</v>
      </c>
      <c r="R365" s="227">
        <f>'PrEP Utilization in PMTCT'!N67</f>
        <v>0</v>
      </c>
      <c r="S365" s="227">
        <f>'PrEP Utilization in PMTCT'!O67</f>
        <v>0</v>
      </c>
      <c r="T365" s="227">
        <f>'PrEP Utilization in PMTCT'!P67</f>
        <v>0</v>
      </c>
      <c r="U365" s="227">
        <f>'PrEP Utilization in PMTCT'!Q67</f>
        <v>0</v>
      </c>
      <c r="V365" s="227">
        <f>'PrEP Utilization in PMTCT'!R67</f>
        <v>0</v>
      </c>
      <c r="W365" s="227">
        <f>'PrEP Utilization in PMTCT'!S67</f>
        <v>0</v>
      </c>
      <c r="X365" s="227">
        <f>'PrEP Utilization in PMTCT'!T67</f>
        <v>0</v>
      </c>
      <c r="Y365" s="227">
        <f>'PrEP Utilization in PMTCT'!U67</f>
        <v>0</v>
      </c>
      <c r="Z365" s="227">
        <f>'PrEP Utilization in PMTCT'!V67</f>
        <v>0</v>
      </c>
      <c r="AA365" s="227">
        <f>'PrEP Utilization in PMTCT'!W67</f>
        <v>0</v>
      </c>
      <c r="AB365" s="227">
        <f>'PrEP Utilization in PMTCT'!X67</f>
        <v>0</v>
      </c>
      <c r="AC365" s="227">
        <f>'PrEP Utilization in PMTCT'!Y67</f>
        <v>0</v>
      </c>
      <c r="AD365" s="227">
        <f>'PrEP Utilization in PMTCT'!Z67</f>
        <v>0</v>
      </c>
      <c r="AE365" s="227">
        <f>'PrEP Utilization in PMTCT'!AA67</f>
        <v>0</v>
      </c>
      <c r="AF365" s="227">
        <f>'PrEP Utilization in PMTCT'!AB67</f>
        <v>0</v>
      </c>
      <c r="AG365" s="227">
        <f>'PrEP Utilization in PMTCT'!AC67</f>
        <v>0</v>
      </c>
      <c r="AH365" s="227">
        <f>'PrEP Utilization in PMTCT'!AD67</f>
        <v>0</v>
      </c>
      <c r="AI365" s="227">
        <f>'PrEP Utilization in PMTCT'!AE67</f>
        <v>0</v>
      </c>
      <c r="AJ365" s="227">
        <f>'PrEP Utilization in PMTCT'!AF67</f>
        <v>0</v>
      </c>
      <c r="AK365" s="227">
        <f>'PrEP Utilization in PMTCT'!AG67</f>
        <v>0</v>
      </c>
      <c r="AL365" s="227">
        <f>'PrEP Utilization in PMTCT'!AH67</f>
        <v>0</v>
      </c>
      <c r="AM365" s="226">
        <f t="shared" si="13"/>
        <v>0</v>
      </c>
      <c r="AN365" s="227" t="str">
        <f>'PrEP Utilization in PMTCT'!B$3</f>
        <v>PrEP Utilization in PMTCT Settings version 2.0.0</v>
      </c>
      <c r="AO365" s="239" t="str">
        <f>'PrEP Utilization in PMTCT'!AJ67</f>
        <v/>
      </c>
    </row>
    <row r="366" spans="1:41" x14ac:dyDescent="0.45">
      <c r="A366" s="218" t="str">
        <f t="shared" si="16"/>
        <v>202205</v>
      </c>
      <c r="B366" s="219">
        <f>'Prep Partner Performance'!AE$2</f>
        <v>2022</v>
      </c>
      <c r="C366" s="220" t="str">
        <f>'Prep Partner Performance'!Z$2</f>
        <v>05</v>
      </c>
      <c r="D366" s="218">
        <f>'Prep Partner Performance'!G$2</f>
        <v>14943</v>
      </c>
      <c r="E366" s="217" t="str">
        <f>'Prep Partner Performance'!C$2</f>
        <v>Kisima Health Centre</v>
      </c>
      <c r="F366" s="243" t="str">
        <f>'PrEP Utilization in PMTCT'!B$57</f>
        <v>PrEP Utilization in PMTCT Postnatal Settings</v>
      </c>
      <c r="G366" s="227" t="str">
        <f>'PrEP Utilization in PMTCT'!C68</f>
        <v>Number Re-initiated on PrEP</v>
      </c>
      <c r="H366" s="227" t="str">
        <f>'PrEP Utilization in PMTCT'!D68</f>
        <v>PRP01-51</v>
      </c>
      <c r="I366" s="227">
        <f>'PrEP Utilization in PMTCT'!E68</f>
        <v>0</v>
      </c>
      <c r="J366" s="227">
        <f>'PrEP Utilization in PMTCT'!F68</f>
        <v>0</v>
      </c>
      <c r="K366" s="227">
        <f>'PrEP Utilization in PMTCT'!G68</f>
        <v>0</v>
      </c>
      <c r="L366" s="227">
        <f>'PrEP Utilization in PMTCT'!H68</f>
        <v>0</v>
      </c>
      <c r="M366" s="227">
        <f>'PrEP Utilization in PMTCT'!I68</f>
        <v>0</v>
      </c>
      <c r="N366" s="227">
        <f>'PrEP Utilization in PMTCT'!J68</f>
        <v>0</v>
      </c>
      <c r="O366" s="227">
        <f>'PrEP Utilization in PMTCT'!K68</f>
        <v>0</v>
      </c>
      <c r="P366" s="227">
        <f>'PrEP Utilization in PMTCT'!L68</f>
        <v>0</v>
      </c>
      <c r="Q366" s="227">
        <f>'PrEP Utilization in PMTCT'!M68</f>
        <v>0</v>
      </c>
      <c r="R366" s="227">
        <f>'PrEP Utilization in PMTCT'!N68</f>
        <v>0</v>
      </c>
      <c r="S366" s="227">
        <f>'PrEP Utilization in PMTCT'!O68</f>
        <v>0</v>
      </c>
      <c r="T366" s="227">
        <f>'PrEP Utilization in PMTCT'!P68</f>
        <v>0</v>
      </c>
      <c r="U366" s="227">
        <f>'PrEP Utilization in PMTCT'!Q68</f>
        <v>0</v>
      </c>
      <c r="V366" s="227">
        <f>'PrEP Utilization in PMTCT'!R68</f>
        <v>0</v>
      </c>
      <c r="W366" s="227">
        <f>'PrEP Utilization in PMTCT'!S68</f>
        <v>0</v>
      </c>
      <c r="X366" s="227">
        <f>'PrEP Utilization in PMTCT'!T68</f>
        <v>0</v>
      </c>
      <c r="Y366" s="227">
        <f>'PrEP Utilization in PMTCT'!U68</f>
        <v>0</v>
      </c>
      <c r="Z366" s="227">
        <f>'PrEP Utilization in PMTCT'!V68</f>
        <v>0</v>
      </c>
      <c r="AA366" s="227">
        <f>'PrEP Utilization in PMTCT'!W68</f>
        <v>0</v>
      </c>
      <c r="AB366" s="227">
        <f>'PrEP Utilization in PMTCT'!X68</f>
        <v>0</v>
      </c>
      <c r="AC366" s="227">
        <f>'PrEP Utilization in PMTCT'!Y68</f>
        <v>0</v>
      </c>
      <c r="AD366" s="227">
        <f>'PrEP Utilization in PMTCT'!Z68</f>
        <v>0</v>
      </c>
      <c r="AE366" s="227">
        <f>'PrEP Utilization in PMTCT'!AA68</f>
        <v>0</v>
      </c>
      <c r="AF366" s="227">
        <f>'PrEP Utilization in PMTCT'!AB68</f>
        <v>0</v>
      </c>
      <c r="AG366" s="227">
        <f>'PrEP Utilization in PMTCT'!AC68</f>
        <v>0</v>
      </c>
      <c r="AH366" s="227">
        <f>'PrEP Utilization in PMTCT'!AD68</f>
        <v>0</v>
      </c>
      <c r="AI366" s="227">
        <f>'PrEP Utilization in PMTCT'!AE68</f>
        <v>0</v>
      </c>
      <c r="AJ366" s="227">
        <f>'PrEP Utilization in PMTCT'!AF68</f>
        <v>0</v>
      </c>
      <c r="AK366" s="227">
        <f>'PrEP Utilization in PMTCT'!AG68</f>
        <v>0</v>
      </c>
      <c r="AL366" s="227">
        <f>'PrEP Utilization in PMTCT'!AH68</f>
        <v>0</v>
      </c>
      <c r="AM366" s="226">
        <f t="shared" si="13"/>
        <v>0</v>
      </c>
      <c r="AN366" s="227" t="str">
        <f>'PrEP Utilization in PMTCT'!B$3</f>
        <v>PrEP Utilization in PMTCT Settings version 2.0.0</v>
      </c>
      <c r="AO366" s="239">
        <f>'PrEP Utilization in PMTCT'!AJ68</f>
        <v>0</v>
      </c>
    </row>
    <row r="367" spans="1:41" x14ac:dyDescent="0.45">
      <c r="A367" s="218" t="str">
        <f t="shared" si="16"/>
        <v>202205</v>
      </c>
      <c r="B367" s="219">
        <f>'Prep Partner Performance'!AE$2</f>
        <v>2022</v>
      </c>
      <c r="C367" s="220" t="str">
        <f>'Prep Partner Performance'!Z$2</f>
        <v>05</v>
      </c>
      <c r="D367" s="218">
        <f>'Prep Partner Performance'!G$2</f>
        <v>14943</v>
      </c>
      <c r="E367" s="217" t="str">
        <f>'Prep Partner Performance'!C$2</f>
        <v>Kisima Health Centre</v>
      </c>
      <c r="F367" s="243" t="str">
        <f>'PrEP Utilization in PMTCT'!B$57</f>
        <v>PrEP Utilization in PMTCT Postnatal Settings</v>
      </c>
      <c r="G367" s="227" t="str">
        <f>'PrEP Utilization in PMTCT'!C69</f>
        <v>PrEP_CT: Total Number Clients re-initiations and follow-up visits for the Quarter</v>
      </c>
      <c r="H367" s="227" t="str">
        <f>'PrEP Utilization in PMTCT'!D69</f>
        <v>PRP01-52</v>
      </c>
      <c r="I367" s="227">
        <f>'PrEP Utilization in PMTCT'!E69</f>
        <v>0</v>
      </c>
      <c r="J367" s="227">
        <f>'PrEP Utilization in PMTCT'!F69</f>
        <v>0</v>
      </c>
      <c r="K367" s="227">
        <f>'PrEP Utilization in PMTCT'!G69</f>
        <v>0</v>
      </c>
      <c r="L367" s="227">
        <f>'PrEP Utilization in PMTCT'!H69</f>
        <v>0</v>
      </c>
      <c r="M367" s="227">
        <f>'PrEP Utilization in PMTCT'!I69</f>
        <v>0</v>
      </c>
      <c r="N367" s="227">
        <f>'PrEP Utilization in PMTCT'!J69</f>
        <v>0</v>
      </c>
      <c r="O367" s="227">
        <f>'PrEP Utilization in PMTCT'!K69</f>
        <v>0</v>
      </c>
      <c r="P367" s="227">
        <f>'PrEP Utilization in PMTCT'!L69</f>
        <v>0</v>
      </c>
      <c r="Q367" s="227">
        <f>'PrEP Utilization in PMTCT'!M69</f>
        <v>0</v>
      </c>
      <c r="R367" s="227">
        <f>'PrEP Utilization in PMTCT'!N69</f>
        <v>0</v>
      </c>
      <c r="S367" s="227">
        <f>'PrEP Utilization in PMTCT'!O69</f>
        <v>0</v>
      </c>
      <c r="T367" s="227">
        <f>'PrEP Utilization in PMTCT'!P69</f>
        <v>0</v>
      </c>
      <c r="U367" s="227">
        <f>'PrEP Utilization in PMTCT'!Q69</f>
        <v>0</v>
      </c>
      <c r="V367" s="227">
        <f>'PrEP Utilization in PMTCT'!R69</f>
        <v>0</v>
      </c>
      <c r="W367" s="227">
        <f>'PrEP Utilization in PMTCT'!S69</f>
        <v>0</v>
      </c>
      <c r="X367" s="227">
        <f>'PrEP Utilization in PMTCT'!T69</f>
        <v>0</v>
      </c>
      <c r="Y367" s="227">
        <f>'PrEP Utilization in PMTCT'!U69</f>
        <v>0</v>
      </c>
      <c r="Z367" s="227">
        <f>'PrEP Utilization in PMTCT'!V69</f>
        <v>0</v>
      </c>
      <c r="AA367" s="227">
        <f>'PrEP Utilization in PMTCT'!W69</f>
        <v>0</v>
      </c>
      <c r="AB367" s="227">
        <f>'PrEP Utilization in PMTCT'!X69</f>
        <v>0</v>
      </c>
      <c r="AC367" s="227">
        <f>'PrEP Utilization in PMTCT'!Y69</f>
        <v>0</v>
      </c>
      <c r="AD367" s="227">
        <f>'PrEP Utilization in PMTCT'!Z69</f>
        <v>0</v>
      </c>
      <c r="AE367" s="227">
        <f>'PrEP Utilization in PMTCT'!AA69</f>
        <v>0</v>
      </c>
      <c r="AF367" s="227">
        <f>'PrEP Utilization in PMTCT'!AB69</f>
        <v>0</v>
      </c>
      <c r="AG367" s="227">
        <f>'PrEP Utilization in PMTCT'!AC69</f>
        <v>0</v>
      </c>
      <c r="AH367" s="227">
        <f>'PrEP Utilization in PMTCT'!AD69</f>
        <v>0</v>
      </c>
      <c r="AI367" s="227">
        <f>'PrEP Utilization in PMTCT'!AE69</f>
        <v>0</v>
      </c>
      <c r="AJ367" s="227">
        <f>'PrEP Utilization in PMTCT'!AF69</f>
        <v>0</v>
      </c>
      <c r="AK367" s="227">
        <f>'PrEP Utilization in PMTCT'!AG69</f>
        <v>0</v>
      </c>
      <c r="AL367" s="227">
        <f>'PrEP Utilization in PMTCT'!AH69</f>
        <v>0</v>
      </c>
      <c r="AM367" s="226">
        <f t="shared" si="13"/>
        <v>0</v>
      </c>
      <c r="AN367" s="227" t="str">
        <f>'PrEP Utilization in PMTCT'!B$3</f>
        <v>PrEP Utilization in PMTCT Settings version 2.0.0</v>
      </c>
      <c r="AO367" s="239">
        <f>'PrEP Utilization in PMTCT'!AJ69</f>
        <v>0</v>
      </c>
    </row>
    <row r="368" spans="1:41" x14ac:dyDescent="0.45">
      <c r="A368" s="218" t="str">
        <f t="shared" si="16"/>
        <v>202205</v>
      </c>
      <c r="B368" s="219">
        <f>'Prep Partner Performance'!AE$2</f>
        <v>2022</v>
      </c>
      <c r="C368" s="220" t="str">
        <f>'Prep Partner Performance'!Z$2</f>
        <v>05</v>
      </c>
      <c r="D368" s="218">
        <f>'Prep Partner Performance'!G$2</f>
        <v>14943</v>
      </c>
      <c r="E368" s="217" t="str">
        <f>'Prep Partner Performance'!C$2</f>
        <v>Kisima Health Centre</v>
      </c>
      <c r="F368" s="243" t="str">
        <f>'PrEP Utilization in PMTCT'!B70</f>
        <v>Reasons for discontinuation among those who discontinue prep in Postnatal settings</v>
      </c>
      <c r="G368" s="227" t="str">
        <f>'PrEP Utilization in PMTCT'!C70</f>
        <v>Number discontinued because Number discontinued because HIV test is positive</v>
      </c>
      <c r="H368" s="227" t="str">
        <f>'PrEP Utilization in PMTCT'!D70</f>
        <v>PRP01-53</v>
      </c>
      <c r="I368" s="227">
        <f>'PrEP Utilization in PMTCT'!E70</f>
        <v>0</v>
      </c>
      <c r="J368" s="227">
        <f>'PrEP Utilization in PMTCT'!F70</f>
        <v>0</v>
      </c>
      <c r="K368" s="227">
        <f>'PrEP Utilization in PMTCT'!G70</f>
        <v>0</v>
      </c>
      <c r="L368" s="227">
        <f>'PrEP Utilization in PMTCT'!H70</f>
        <v>0</v>
      </c>
      <c r="M368" s="227">
        <f>'PrEP Utilization in PMTCT'!I70</f>
        <v>0</v>
      </c>
      <c r="N368" s="227">
        <f>'PrEP Utilization in PMTCT'!J70</f>
        <v>0</v>
      </c>
      <c r="O368" s="227">
        <f>'PrEP Utilization in PMTCT'!K70</f>
        <v>0</v>
      </c>
      <c r="P368" s="227">
        <f>'PrEP Utilization in PMTCT'!L70</f>
        <v>0</v>
      </c>
      <c r="Q368" s="227">
        <f>'PrEP Utilization in PMTCT'!M70</f>
        <v>0</v>
      </c>
      <c r="R368" s="227">
        <f>'PrEP Utilization in PMTCT'!N70</f>
        <v>0</v>
      </c>
      <c r="S368" s="227">
        <f>'PrEP Utilization in PMTCT'!O70</f>
        <v>0</v>
      </c>
      <c r="T368" s="227">
        <f>'PrEP Utilization in PMTCT'!P70</f>
        <v>0</v>
      </c>
      <c r="U368" s="227">
        <f>'PrEP Utilization in PMTCT'!Q70</f>
        <v>0</v>
      </c>
      <c r="V368" s="227">
        <f>'PrEP Utilization in PMTCT'!R70</f>
        <v>0</v>
      </c>
      <c r="W368" s="227">
        <f>'PrEP Utilization in PMTCT'!S70</f>
        <v>0</v>
      </c>
      <c r="X368" s="227">
        <f>'PrEP Utilization in PMTCT'!T70</f>
        <v>0</v>
      </c>
      <c r="Y368" s="227">
        <f>'PrEP Utilization in PMTCT'!U70</f>
        <v>0</v>
      </c>
      <c r="Z368" s="227">
        <f>'PrEP Utilization in PMTCT'!V70</f>
        <v>0</v>
      </c>
      <c r="AA368" s="227">
        <f>'PrEP Utilization in PMTCT'!W70</f>
        <v>0</v>
      </c>
      <c r="AB368" s="227">
        <f>'PrEP Utilization in PMTCT'!X70</f>
        <v>0</v>
      </c>
      <c r="AC368" s="227">
        <f>'PrEP Utilization in PMTCT'!Y70</f>
        <v>0</v>
      </c>
      <c r="AD368" s="227">
        <f>'PrEP Utilization in PMTCT'!Z70</f>
        <v>0</v>
      </c>
      <c r="AE368" s="227">
        <f>'PrEP Utilization in PMTCT'!AA70</f>
        <v>0</v>
      </c>
      <c r="AF368" s="227">
        <f>'PrEP Utilization in PMTCT'!AB70</f>
        <v>0</v>
      </c>
      <c r="AG368" s="227">
        <f>'PrEP Utilization in PMTCT'!AC70</f>
        <v>0</v>
      </c>
      <c r="AH368" s="227">
        <f>'PrEP Utilization in PMTCT'!AD70</f>
        <v>0</v>
      </c>
      <c r="AI368" s="227">
        <f>'PrEP Utilization in PMTCT'!AE70</f>
        <v>0</v>
      </c>
      <c r="AJ368" s="227">
        <f>'PrEP Utilization in PMTCT'!AF70</f>
        <v>0</v>
      </c>
      <c r="AK368" s="227">
        <f>'PrEP Utilization in PMTCT'!AG70</f>
        <v>0</v>
      </c>
      <c r="AL368" s="227">
        <f>'PrEP Utilization in PMTCT'!AH70</f>
        <v>0</v>
      </c>
      <c r="AM368" s="226">
        <f t="shared" si="13"/>
        <v>0</v>
      </c>
      <c r="AN368" s="227" t="str">
        <f>'PrEP Utilization in PMTCT'!B$3</f>
        <v>PrEP Utilization in PMTCT Settings version 2.0.0</v>
      </c>
      <c r="AO368" s="239">
        <f>'PrEP Utilization in PMTCT'!AJ70</f>
        <v>0</v>
      </c>
    </row>
    <row r="369" spans="1:41" x14ac:dyDescent="0.45">
      <c r="A369" s="218" t="str">
        <f t="shared" si="16"/>
        <v>202205</v>
      </c>
      <c r="B369" s="219">
        <f>'Prep Partner Performance'!AE$2</f>
        <v>2022</v>
      </c>
      <c r="C369" s="220" t="str">
        <f>'Prep Partner Performance'!Z$2</f>
        <v>05</v>
      </c>
      <c r="D369" s="218">
        <f>'Prep Partner Performance'!G$2</f>
        <v>14943</v>
      </c>
      <c r="E369" s="217" t="str">
        <f>'Prep Partner Performance'!C$2</f>
        <v>Kisima Health Centre</v>
      </c>
      <c r="F369" s="243" t="str">
        <f>'PrEP Utilization in PMTCT'!B$70</f>
        <v>Reasons for discontinuation among those who discontinue prep in Postnatal settings</v>
      </c>
      <c r="G369" s="227" t="str">
        <f>'PrEP Utilization in PMTCT'!C71</f>
        <v>Number discontinued because of Number discontinued because of Low risk of HIV</v>
      </c>
      <c r="H369" s="227" t="str">
        <f>'PrEP Utilization in PMTCT'!D71</f>
        <v>PRP01-54</v>
      </c>
      <c r="I369" s="227">
        <f>'PrEP Utilization in PMTCT'!E71</f>
        <v>0</v>
      </c>
      <c r="J369" s="227">
        <f>'PrEP Utilization in PMTCT'!F71</f>
        <v>0</v>
      </c>
      <c r="K369" s="227">
        <f>'PrEP Utilization in PMTCT'!G71</f>
        <v>0</v>
      </c>
      <c r="L369" s="227">
        <f>'PrEP Utilization in PMTCT'!H71</f>
        <v>0</v>
      </c>
      <c r="M369" s="227">
        <f>'PrEP Utilization in PMTCT'!I71</f>
        <v>0</v>
      </c>
      <c r="N369" s="227">
        <f>'PrEP Utilization in PMTCT'!J71</f>
        <v>0</v>
      </c>
      <c r="O369" s="227">
        <f>'PrEP Utilization in PMTCT'!K71</f>
        <v>0</v>
      </c>
      <c r="P369" s="227">
        <f>'PrEP Utilization in PMTCT'!L71</f>
        <v>0</v>
      </c>
      <c r="Q369" s="227">
        <f>'PrEP Utilization in PMTCT'!M71</f>
        <v>0</v>
      </c>
      <c r="R369" s="227">
        <f>'PrEP Utilization in PMTCT'!N71</f>
        <v>0</v>
      </c>
      <c r="S369" s="227">
        <f>'PrEP Utilization in PMTCT'!O71</f>
        <v>0</v>
      </c>
      <c r="T369" s="227">
        <f>'PrEP Utilization in PMTCT'!P71</f>
        <v>0</v>
      </c>
      <c r="U369" s="227">
        <f>'PrEP Utilization in PMTCT'!Q71</f>
        <v>0</v>
      </c>
      <c r="V369" s="227">
        <f>'PrEP Utilization in PMTCT'!R71</f>
        <v>0</v>
      </c>
      <c r="W369" s="227">
        <f>'PrEP Utilization in PMTCT'!S71</f>
        <v>0</v>
      </c>
      <c r="X369" s="227">
        <f>'PrEP Utilization in PMTCT'!T71</f>
        <v>0</v>
      </c>
      <c r="Y369" s="227">
        <f>'PrEP Utilization in PMTCT'!U71</f>
        <v>0</v>
      </c>
      <c r="Z369" s="227">
        <f>'PrEP Utilization in PMTCT'!V71</f>
        <v>0</v>
      </c>
      <c r="AA369" s="227">
        <f>'PrEP Utilization in PMTCT'!W71</f>
        <v>0</v>
      </c>
      <c r="AB369" s="227">
        <f>'PrEP Utilization in PMTCT'!X71</f>
        <v>0</v>
      </c>
      <c r="AC369" s="227">
        <f>'PrEP Utilization in PMTCT'!Y71</f>
        <v>0</v>
      </c>
      <c r="AD369" s="227">
        <f>'PrEP Utilization in PMTCT'!Z71</f>
        <v>0</v>
      </c>
      <c r="AE369" s="227">
        <f>'PrEP Utilization in PMTCT'!AA71</f>
        <v>0</v>
      </c>
      <c r="AF369" s="227">
        <f>'PrEP Utilization in PMTCT'!AB71</f>
        <v>0</v>
      </c>
      <c r="AG369" s="227">
        <f>'PrEP Utilization in PMTCT'!AC71</f>
        <v>0</v>
      </c>
      <c r="AH369" s="227">
        <f>'PrEP Utilization in PMTCT'!AD71</f>
        <v>0</v>
      </c>
      <c r="AI369" s="227">
        <f>'PrEP Utilization in PMTCT'!AE71</f>
        <v>0</v>
      </c>
      <c r="AJ369" s="227">
        <f>'PrEP Utilization in PMTCT'!AF71</f>
        <v>0</v>
      </c>
      <c r="AK369" s="227">
        <f>'PrEP Utilization in PMTCT'!AG71</f>
        <v>0</v>
      </c>
      <c r="AL369" s="227">
        <f>'PrEP Utilization in PMTCT'!AH71</f>
        <v>0</v>
      </c>
      <c r="AM369" s="226">
        <f t="shared" si="13"/>
        <v>0</v>
      </c>
      <c r="AN369" s="227" t="str">
        <f>'PrEP Utilization in PMTCT'!B$3</f>
        <v>PrEP Utilization in PMTCT Settings version 2.0.0</v>
      </c>
      <c r="AO369" s="239">
        <f>'PrEP Utilization in PMTCT'!AJ71</f>
        <v>0</v>
      </c>
    </row>
    <row r="370" spans="1:41" x14ac:dyDescent="0.45">
      <c r="A370" s="218" t="str">
        <f t="shared" si="16"/>
        <v>202205</v>
      </c>
      <c r="B370" s="219">
        <f>'Prep Partner Performance'!AE$2</f>
        <v>2022</v>
      </c>
      <c r="C370" s="220" t="str">
        <f>'Prep Partner Performance'!Z$2</f>
        <v>05</v>
      </c>
      <c r="D370" s="218">
        <f>'Prep Partner Performance'!G$2</f>
        <v>14943</v>
      </c>
      <c r="E370" s="217" t="str">
        <f>'Prep Partner Performance'!C$2</f>
        <v>Kisima Health Centre</v>
      </c>
      <c r="F370" s="243" t="str">
        <f>'PrEP Utilization in PMTCT'!B$70</f>
        <v>Reasons for discontinuation among those who discontinue prep in Postnatal settings</v>
      </c>
      <c r="G370" s="227" t="str">
        <f>'PrEP Utilization in PMTCT'!C72</f>
        <v>Number discontinued because of Number discontinued because of Renal Dysfunction</v>
      </c>
      <c r="H370" s="227" t="str">
        <f>'PrEP Utilization in PMTCT'!D72</f>
        <v>PRP01-55</v>
      </c>
      <c r="I370" s="227">
        <f>'PrEP Utilization in PMTCT'!E72</f>
        <v>0</v>
      </c>
      <c r="J370" s="227">
        <f>'PrEP Utilization in PMTCT'!F72</f>
        <v>0</v>
      </c>
      <c r="K370" s="227">
        <f>'PrEP Utilization in PMTCT'!G72</f>
        <v>0</v>
      </c>
      <c r="L370" s="227">
        <f>'PrEP Utilization in PMTCT'!H72</f>
        <v>0</v>
      </c>
      <c r="M370" s="227">
        <f>'PrEP Utilization in PMTCT'!I72</f>
        <v>0</v>
      </c>
      <c r="N370" s="227">
        <f>'PrEP Utilization in PMTCT'!J72</f>
        <v>0</v>
      </c>
      <c r="O370" s="227">
        <f>'PrEP Utilization in PMTCT'!K72</f>
        <v>0</v>
      </c>
      <c r="P370" s="227">
        <f>'PrEP Utilization in PMTCT'!L72</f>
        <v>0</v>
      </c>
      <c r="Q370" s="227">
        <f>'PrEP Utilization in PMTCT'!M72</f>
        <v>0</v>
      </c>
      <c r="R370" s="227">
        <f>'PrEP Utilization in PMTCT'!N72</f>
        <v>0</v>
      </c>
      <c r="S370" s="227">
        <f>'PrEP Utilization in PMTCT'!O72</f>
        <v>0</v>
      </c>
      <c r="T370" s="227">
        <f>'PrEP Utilization in PMTCT'!P72</f>
        <v>0</v>
      </c>
      <c r="U370" s="227">
        <f>'PrEP Utilization in PMTCT'!Q72</f>
        <v>0</v>
      </c>
      <c r="V370" s="227">
        <f>'PrEP Utilization in PMTCT'!R72</f>
        <v>0</v>
      </c>
      <c r="W370" s="227">
        <f>'PrEP Utilization in PMTCT'!S72</f>
        <v>0</v>
      </c>
      <c r="X370" s="227">
        <f>'PrEP Utilization in PMTCT'!T72</f>
        <v>0</v>
      </c>
      <c r="Y370" s="227">
        <f>'PrEP Utilization in PMTCT'!U72</f>
        <v>0</v>
      </c>
      <c r="Z370" s="227">
        <f>'PrEP Utilization in PMTCT'!V72</f>
        <v>0</v>
      </c>
      <c r="AA370" s="227">
        <f>'PrEP Utilization in PMTCT'!W72</f>
        <v>0</v>
      </c>
      <c r="AB370" s="227">
        <f>'PrEP Utilization in PMTCT'!X72</f>
        <v>0</v>
      </c>
      <c r="AC370" s="227">
        <f>'PrEP Utilization in PMTCT'!Y72</f>
        <v>0</v>
      </c>
      <c r="AD370" s="227">
        <f>'PrEP Utilization in PMTCT'!Z72</f>
        <v>0</v>
      </c>
      <c r="AE370" s="227">
        <f>'PrEP Utilization in PMTCT'!AA72</f>
        <v>0</v>
      </c>
      <c r="AF370" s="227">
        <f>'PrEP Utilization in PMTCT'!AB72</f>
        <v>0</v>
      </c>
      <c r="AG370" s="227">
        <f>'PrEP Utilization in PMTCT'!AC72</f>
        <v>0</v>
      </c>
      <c r="AH370" s="227">
        <f>'PrEP Utilization in PMTCT'!AD72</f>
        <v>0</v>
      </c>
      <c r="AI370" s="227">
        <f>'PrEP Utilization in PMTCT'!AE72</f>
        <v>0</v>
      </c>
      <c r="AJ370" s="227">
        <f>'PrEP Utilization in PMTCT'!AF72</f>
        <v>0</v>
      </c>
      <c r="AK370" s="227">
        <f>'PrEP Utilization in PMTCT'!AG72</f>
        <v>0</v>
      </c>
      <c r="AL370" s="227">
        <f>'PrEP Utilization in PMTCT'!AH72</f>
        <v>0</v>
      </c>
      <c r="AM370" s="226">
        <f t="shared" si="13"/>
        <v>0</v>
      </c>
      <c r="AN370" s="227" t="str">
        <f>'PrEP Utilization in PMTCT'!B$3</f>
        <v>PrEP Utilization in PMTCT Settings version 2.0.0</v>
      </c>
      <c r="AO370" s="239">
        <f>'PrEP Utilization in PMTCT'!AJ72</f>
        <v>0</v>
      </c>
    </row>
    <row r="371" spans="1:41" x14ac:dyDescent="0.45">
      <c r="A371" s="218" t="str">
        <f t="shared" si="16"/>
        <v>202205</v>
      </c>
      <c r="B371" s="219">
        <f>'Prep Partner Performance'!AE$2</f>
        <v>2022</v>
      </c>
      <c r="C371" s="220" t="str">
        <f>'Prep Partner Performance'!Z$2</f>
        <v>05</v>
      </c>
      <c r="D371" s="218">
        <f>'Prep Partner Performance'!G$2</f>
        <v>14943</v>
      </c>
      <c r="E371" s="217" t="str">
        <f>'Prep Partner Performance'!C$2</f>
        <v>Kisima Health Centre</v>
      </c>
      <c r="F371" s="243" t="str">
        <f>'PrEP Utilization in PMTCT'!B$70</f>
        <v>Reasons for discontinuation among those who discontinue prep in Postnatal settings</v>
      </c>
      <c r="G371" s="227" t="str">
        <f>'PrEP Utilization in PMTCT'!C73</f>
        <v>Number discontinued because of Number discontinued because of Client request</v>
      </c>
      <c r="H371" s="227" t="str">
        <f>'PrEP Utilization in PMTCT'!D73</f>
        <v>PRP01-56</v>
      </c>
      <c r="I371" s="227">
        <f>'PrEP Utilization in PMTCT'!E73</f>
        <v>0</v>
      </c>
      <c r="J371" s="227">
        <f>'PrEP Utilization in PMTCT'!F73</f>
        <v>0</v>
      </c>
      <c r="K371" s="227">
        <f>'PrEP Utilization in PMTCT'!G73</f>
        <v>0</v>
      </c>
      <c r="L371" s="227">
        <f>'PrEP Utilization in PMTCT'!H73</f>
        <v>0</v>
      </c>
      <c r="M371" s="227">
        <f>'PrEP Utilization in PMTCT'!I73</f>
        <v>0</v>
      </c>
      <c r="N371" s="227">
        <f>'PrEP Utilization in PMTCT'!J73</f>
        <v>0</v>
      </c>
      <c r="O371" s="227">
        <f>'PrEP Utilization in PMTCT'!K73</f>
        <v>0</v>
      </c>
      <c r="P371" s="227">
        <f>'PrEP Utilization in PMTCT'!L73</f>
        <v>0</v>
      </c>
      <c r="Q371" s="227">
        <f>'PrEP Utilization in PMTCT'!M73</f>
        <v>0</v>
      </c>
      <c r="R371" s="227">
        <f>'PrEP Utilization in PMTCT'!N73</f>
        <v>0</v>
      </c>
      <c r="S371" s="227">
        <f>'PrEP Utilization in PMTCT'!O73</f>
        <v>0</v>
      </c>
      <c r="T371" s="227">
        <f>'PrEP Utilization in PMTCT'!P73</f>
        <v>0</v>
      </c>
      <c r="U371" s="227">
        <f>'PrEP Utilization in PMTCT'!Q73</f>
        <v>0</v>
      </c>
      <c r="V371" s="227">
        <f>'PrEP Utilization in PMTCT'!R73</f>
        <v>0</v>
      </c>
      <c r="W371" s="227">
        <f>'PrEP Utilization in PMTCT'!S73</f>
        <v>0</v>
      </c>
      <c r="X371" s="227">
        <f>'PrEP Utilization in PMTCT'!T73</f>
        <v>0</v>
      </c>
      <c r="Y371" s="227">
        <f>'PrEP Utilization in PMTCT'!U73</f>
        <v>0</v>
      </c>
      <c r="Z371" s="227">
        <f>'PrEP Utilization in PMTCT'!V73</f>
        <v>0</v>
      </c>
      <c r="AA371" s="227">
        <f>'PrEP Utilization in PMTCT'!W73</f>
        <v>0</v>
      </c>
      <c r="AB371" s="227">
        <f>'PrEP Utilization in PMTCT'!X73</f>
        <v>0</v>
      </c>
      <c r="AC371" s="227">
        <f>'PrEP Utilization in PMTCT'!Y73</f>
        <v>0</v>
      </c>
      <c r="AD371" s="227">
        <f>'PrEP Utilization in PMTCT'!Z73</f>
        <v>0</v>
      </c>
      <c r="AE371" s="227">
        <f>'PrEP Utilization in PMTCT'!AA73</f>
        <v>0</v>
      </c>
      <c r="AF371" s="227">
        <f>'PrEP Utilization in PMTCT'!AB73</f>
        <v>0</v>
      </c>
      <c r="AG371" s="227">
        <f>'PrEP Utilization in PMTCT'!AC73</f>
        <v>0</v>
      </c>
      <c r="AH371" s="227">
        <f>'PrEP Utilization in PMTCT'!AD73</f>
        <v>0</v>
      </c>
      <c r="AI371" s="227">
        <f>'PrEP Utilization in PMTCT'!AE73</f>
        <v>0</v>
      </c>
      <c r="AJ371" s="227">
        <f>'PrEP Utilization in PMTCT'!AF73</f>
        <v>0</v>
      </c>
      <c r="AK371" s="227">
        <f>'PrEP Utilization in PMTCT'!AG73</f>
        <v>0</v>
      </c>
      <c r="AL371" s="227">
        <f>'PrEP Utilization in PMTCT'!AH73</f>
        <v>0</v>
      </c>
      <c r="AM371" s="226">
        <f t="shared" si="13"/>
        <v>0</v>
      </c>
      <c r="AN371" s="227" t="str">
        <f>'PrEP Utilization in PMTCT'!B$3</f>
        <v>PrEP Utilization in PMTCT Settings version 2.0.0</v>
      </c>
      <c r="AO371" s="239">
        <f>'PrEP Utilization in PMTCT'!AJ73</f>
        <v>0</v>
      </c>
    </row>
    <row r="372" spans="1:41" x14ac:dyDescent="0.45">
      <c r="A372" s="218" t="str">
        <f t="shared" si="16"/>
        <v>202205</v>
      </c>
      <c r="B372" s="219">
        <f>'Prep Partner Performance'!AE$2</f>
        <v>2022</v>
      </c>
      <c r="C372" s="220" t="str">
        <f>'Prep Partner Performance'!Z$2</f>
        <v>05</v>
      </c>
      <c r="D372" s="218">
        <f>'Prep Partner Performance'!G$2</f>
        <v>14943</v>
      </c>
      <c r="E372" s="217" t="str">
        <f>'Prep Partner Performance'!C$2</f>
        <v>Kisima Health Centre</v>
      </c>
      <c r="F372" s="243" t="str">
        <f>'PrEP Utilization in PMTCT'!B$70</f>
        <v>Reasons for discontinuation among those who discontinue prep in Postnatal settings</v>
      </c>
      <c r="G372" s="227" t="str">
        <f>'PrEP Utilization in PMTCT'!C74</f>
        <v>Number discontinued because of Number discontinued because of Non-adherence</v>
      </c>
      <c r="H372" s="227" t="str">
        <f>'PrEP Utilization in PMTCT'!D74</f>
        <v>PRP01-57</v>
      </c>
      <c r="I372" s="227">
        <f>'PrEP Utilization in PMTCT'!E74</f>
        <v>0</v>
      </c>
      <c r="J372" s="227">
        <f>'PrEP Utilization in PMTCT'!F74</f>
        <v>0</v>
      </c>
      <c r="K372" s="227">
        <f>'PrEP Utilization in PMTCT'!G74</f>
        <v>0</v>
      </c>
      <c r="L372" s="227">
        <f>'PrEP Utilization in PMTCT'!H74</f>
        <v>0</v>
      </c>
      <c r="M372" s="227">
        <f>'PrEP Utilization in PMTCT'!I74</f>
        <v>0</v>
      </c>
      <c r="N372" s="227">
        <f>'PrEP Utilization in PMTCT'!J74</f>
        <v>0</v>
      </c>
      <c r="O372" s="227">
        <f>'PrEP Utilization in PMTCT'!K74</f>
        <v>0</v>
      </c>
      <c r="P372" s="227">
        <f>'PrEP Utilization in PMTCT'!L74</f>
        <v>0</v>
      </c>
      <c r="Q372" s="227">
        <f>'PrEP Utilization in PMTCT'!M74</f>
        <v>0</v>
      </c>
      <c r="R372" s="227">
        <f>'PrEP Utilization in PMTCT'!N74</f>
        <v>0</v>
      </c>
      <c r="S372" s="227">
        <f>'PrEP Utilization in PMTCT'!O74</f>
        <v>0</v>
      </c>
      <c r="T372" s="227">
        <f>'PrEP Utilization in PMTCT'!P74</f>
        <v>0</v>
      </c>
      <c r="U372" s="227">
        <f>'PrEP Utilization in PMTCT'!Q74</f>
        <v>0</v>
      </c>
      <c r="V372" s="227">
        <f>'PrEP Utilization in PMTCT'!R74</f>
        <v>0</v>
      </c>
      <c r="W372" s="227">
        <f>'PrEP Utilization in PMTCT'!S74</f>
        <v>0</v>
      </c>
      <c r="X372" s="227">
        <f>'PrEP Utilization in PMTCT'!T74</f>
        <v>0</v>
      </c>
      <c r="Y372" s="227">
        <f>'PrEP Utilization in PMTCT'!U74</f>
        <v>0</v>
      </c>
      <c r="Z372" s="227">
        <f>'PrEP Utilization in PMTCT'!V74</f>
        <v>0</v>
      </c>
      <c r="AA372" s="227">
        <f>'PrEP Utilization in PMTCT'!W74</f>
        <v>0</v>
      </c>
      <c r="AB372" s="227">
        <f>'PrEP Utilization in PMTCT'!X74</f>
        <v>0</v>
      </c>
      <c r="AC372" s="227">
        <f>'PrEP Utilization in PMTCT'!Y74</f>
        <v>0</v>
      </c>
      <c r="AD372" s="227">
        <f>'PrEP Utilization in PMTCT'!Z74</f>
        <v>0</v>
      </c>
      <c r="AE372" s="227">
        <f>'PrEP Utilization in PMTCT'!AA74</f>
        <v>0</v>
      </c>
      <c r="AF372" s="227">
        <f>'PrEP Utilization in PMTCT'!AB74</f>
        <v>0</v>
      </c>
      <c r="AG372" s="227">
        <f>'PrEP Utilization in PMTCT'!AC74</f>
        <v>0</v>
      </c>
      <c r="AH372" s="227">
        <f>'PrEP Utilization in PMTCT'!AD74</f>
        <v>0</v>
      </c>
      <c r="AI372" s="227">
        <f>'PrEP Utilization in PMTCT'!AE74</f>
        <v>0</v>
      </c>
      <c r="AJ372" s="227">
        <f>'PrEP Utilization in PMTCT'!AF74</f>
        <v>0</v>
      </c>
      <c r="AK372" s="227">
        <f>'PrEP Utilization in PMTCT'!AG74</f>
        <v>0</v>
      </c>
      <c r="AL372" s="227">
        <f>'PrEP Utilization in PMTCT'!AH74</f>
        <v>0</v>
      </c>
      <c r="AM372" s="226">
        <f t="shared" si="13"/>
        <v>0</v>
      </c>
      <c r="AN372" s="227" t="str">
        <f>'PrEP Utilization in PMTCT'!B$3</f>
        <v>PrEP Utilization in PMTCT Settings version 2.0.0</v>
      </c>
      <c r="AO372" s="239">
        <f>'PrEP Utilization in PMTCT'!AJ74</f>
        <v>0</v>
      </c>
    </row>
    <row r="373" spans="1:41" x14ac:dyDescent="0.45">
      <c r="A373" s="218" t="str">
        <f t="shared" si="16"/>
        <v>202205</v>
      </c>
      <c r="B373" s="219">
        <f>'Prep Partner Performance'!AE$2</f>
        <v>2022</v>
      </c>
      <c r="C373" s="220" t="str">
        <f>'Prep Partner Performance'!Z$2</f>
        <v>05</v>
      </c>
      <c r="D373" s="218">
        <f>'Prep Partner Performance'!G$2</f>
        <v>14943</v>
      </c>
      <c r="E373" s="217" t="str">
        <f>'Prep Partner Performance'!C$2</f>
        <v>Kisima Health Centre</v>
      </c>
      <c r="F373" s="243" t="str">
        <f>'PrEP Utilization in PMTCT'!B$70</f>
        <v>Reasons for discontinuation among those who discontinue prep in Postnatal settings</v>
      </c>
      <c r="G373" s="227" t="str">
        <f>'PrEP Utilization in PMTCT'!C75</f>
        <v>Number discontinued because of Number discontinued because of Viral suppression of HIV + partner</v>
      </c>
      <c r="H373" s="227" t="str">
        <f>'PrEP Utilization in PMTCT'!D75</f>
        <v>PRP01-58</v>
      </c>
      <c r="I373" s="227">
        <f>'PrEP Utilization in PMTCT'!E75</f>
        <v>0</v>
      </c>
      <c r="J373" s="227">
        <f>'PrEP Utilization in PMTCT'!F75</f>
        <v>0</v>
      </c>
      <c r="K373" s="227">
        <f>'PrEP Utilization in PMTCT'!G75</f>
        <v>0</v>
      </c>
      <c r="L373" s="227">
        <f>'PrEP Utilization in PMTCT'!H75</f>
        <v>0</v>
      </c>
      <c r="M373" s="227">
        <f>'PrEP Utilization in PMTCT'!I75</f>
        <v>0</v>
      </c>
      <c r="N373" s="227">
        <f>'PrEP Utilization in PMTCT'!J75</f>
        <v>0</v>
      </c>
      <c r="O373" s="227">
        <f>'PrEP Utilization in PMTCT'!K75</f>
        <v>0</v>
      </c>
      <c r="P373" s="227">
        <f>'PrEP Utilization in PMTCT'!L75</f>
        <v>0</v>
      </c>
      <c r="Q373" s="227">
        <f>'PrEP Utilization in PMTCT'!M75</f>
        <v>0</v>
      </c>
      <c r="R373" s="227">
        <f>'PrEP Utilization in PMTCT'!N75</f>
        <v>0</v>
      </c>
      <c r="S373" s="227">
        <f>'PrEP Utilization in PMTCT'!O75</f>
        <v>0</v>
      </c>
      <c r="T373" s="227">
        <f>'PrEP Utilization in PMTCT'!P75</f>
        <v>0</v>
      </c>
      <c r="U373" s="227">
        <f>'PrEP Utilization in PMTCT'!Q75</f>
        <v>0</v>
      </c>
      <c r="V373" s="227">
        <f>'PrEP Utilization in PMTCT'!R75</f>
        <v>0</v>
      </c>
      <c r="W373" s="227">
        <f>'PrEP Utilization in PMTCT'!S75</f>
        <v>0</v>
      </c>
      <c r="X373" s="227">
        <f>'PrEP Utilization in PMTCT'!T75</f>
        <v>0</v>
      </c>
      <c r="Y373" s="227">
        <f>'PrEP Utilization in PMTCT'!U75</f>
        <v>0</v>
      </c>
      <c r="Z373" s="227">
        <f>'PrEP Utilization in PMTCT'!V75</f>
        <v>0</v>
      </c>
      <c r="AA373" s="227">
        <f>'PrEP Utilization in PMTCT'!W75</f>
        <v>0</v>
      </c>
      <c r="AB373" s="227">
        <f>'PrEP Utilization in PMTCT'!X75</f>
        <v>0</v>
      </c>
      <c r="AC373" s="227">
        <f>'PrEP Utilization in PMTCT'!Y75</f>
        <v>0</v>
      </c>
      <c r="AD373" s="227">
        <f>'PrEP Utilization in PMTCT'!Z75</f>
        <v>0</v>
      </c>
      <c r="AE373" s="227">
        <f>'PrEP Utilization in PMTCT'!AA75</f>
        <v>0</v>
      </c>
      <c r="AF373" s="227">
        <f>'PrEP Utilization in PMTCT'!AB75</f>
        <v>0</v>
      </c>
      <c r="AG373" s="227">
        <f>'PrEP Utilization in PMTCT'!AC75</f>
        <v>0</v>
      </c>
      <c r="AH373" s="227">
        <f>'PrEP Utilization in PMTCT'!AD75</f>
        <v>0</v>
      </c>
      <c r="AI373" s="227">
        <f>'PrEP Utilization in PMTCT'!AE75</f>
        <v>0</v>
      </c>
      <c r="AJ373" s="227">
        <f>'PrEP Utilization in PMTCT'!AF75</f>
        <v>0</v>
      </c>
      <c r="AK373" s="227">
        <f>'PrEP Utilization in PMTCT'!AG75</f>
        <v>0</v>
      </c>
      <c r="AL373" s="227">
        <f>'PrEP Utilization in PMTCT'!AH75</f>
        <v>0</v>
      </c>
      <c r="AM373" s="226">
        <f t="shared" si="13"/>
        <v>0</v>
      </c>
      <c r="AN373" s="227" t="str">
        <f>'PrEP Utilization in PMTCT'!B$3</f>
        <v>PrEP Utilization in PMTCT Settings version 2.0.0</v>
      </c>
      <c r="AO373" s="239">
        <f>'PrEP Utilization in PMTCT'!AJ75</f>
        <v>0</v>
      </c>
    </row>
    <row r="374" spans="1:41" x14ac:dyDescent="0.45">
      <c r="A374" s="218" t="str">
        <f t="shared" si="16"/>
        <v>202205</v>
      </c>
      <c r="B374" s="219">
        <f>'Prep Partner Performance'!AE$2</f>
        <v>2022</v>
      </c>
      <c r="C374" s="220" t="str">
        <f>'Prep Partner Performance'!Z$2</f>
        <v>05</v>
      </c>
      <c r="D374" s="218">
        <f>'Prep Partner Performance'!G$2</f>
        <v>14943</v>
      </c>
      <c r="E374" s="217" t="str">
        <f>'Prep Partner Performance'!C$2</f>
        <v>Kisima Health Centre</v>
      </c>
      <c r="F374" s="243" t="str">
        <f>'PrEP Utilization in PMTCT'!B$70</f>
        <v>Reasons for discontinuation among those who discontinue prep in Postnatal settings</v>
      </c>
      <c r="G374" s="227" t="str">
        <f>'PrEP Utilization in PMTCT'!C76</f>
        <v>Number discontinued because of Number discontinued because of Too many HIV tests</v>
      </c>
      <c r="H374" s="227" t="str">
        <f>'PrEP Utilization in PMTCT'!D76</f>
        <v>PRP01-59</v>
      </c>
      <c r="I374" s="227">
        <f>'PrEP Utilization in PMTCT'!E76</f>
        <v>0</v>
      </c>
      <c r="J374" s="227">
        <f>'PrEP Utilization in PMTCT'!F76</f>
        <v>0</v>
      </c>
      <c r="K374" s="227">
        <f>'PrEP Utilization in PMTCT'!G76</f>
        <v>0</v>
      </c>
      <c r="L374" s="227">
        <f>'PrEP Utilization in PMTCT'!H76</f>
        <v>0</v>
      </c>
      <c r="M374" s="227">
        <f>'PrEP Utilization in PMTCT'!I76</f>
        <v>0</v>
      </c>
      <c r="N374" s="227">
        <f>'PrEP Utilization in PMTCT'!J76</f>
        <v>0</v>
      </c>
      <c r="O374" s="227">
        <f>'PrEP Utilization in PMTCT'!K76</f>
        <v>0</v>
      </c>
      <c r="P374" s="227">
        <f>'PrEP Utilization in PMTCT'!L76</f>
        <v>0</v>
      </c>
      <c r="Q374" s="227">
        <f>'PrEP Utilization in PMTCT'!M76</f>
        <v>0</v>
      </c>
      <c r="R374" s="227">
        <f>'PrEP Utilization in PMTCT'!N76</f>
        <v>0</v>
      </c>
      <c r="S374" s="227">
        <f>'PrEP Utilization in PMTCT'!O76</f>
        <v>0</v>
      </c>
      <c r="T374" s="227">
        <f>'PrEP Utilization in PMTCT'!P76</f>
        <v>0</v>
      </c>
      <c r="U374" s="227">
        <f>'PrEP Utilization in PMTCT'!Q76</f>
        <v>0</v>
      </c>
      <c r="V374" s="227">
        <f>'PrEP Utilization in PMTCT'!R76</f>
        <v>0</v>
      </c>
      <c r="W374" s="227">
        <f>'PrEP Utilization in PMTCT'!S76</f>
        <v>0</v>
      </c>
      <c r="X374" s="227">
        <f>'PrEP Utilization in PMTCT'!T76</f>
        <v>0</v>
      </c>
      <c r="Y374" s="227">
        <f>'PrEP Utilization in PMTCT'!U76</f>
        <v>0</v>
      </c>
      <c r="Z374" s="227">
        <f>'PrEP Utilization in PMTCT'!V76</f>
        <v>0</v>
      </c>
      <c r="AA374" s="227">
        <f>'PrEP Utilization in PMTCT'!W76</f>
        <v>0</v>
      </c>
      <c r="AB374" s="227">
        <f>'PrEP Utilization in PMTCT'!X76</f>
        <v>0</v>
      </c>
      <c r="AC374" s="227">
        <f>'PrEP Utilization in PMTCT'!Y76</f>
        <v>0</v>
      </c>
      <c r="AD374" s="227">
        <f>'PrEP Utilization in PMTCT'!Z76</f>
        <v>0</v>
      </c>
      <c r="AE374" s="227">
        <f>'PrEP Utilization in PMTCT'!AA76</f>
        <v>0</v>
      </c>
      <c r="AF374" s="227">
        <f>'PrEP Utilization in PMTCT'!AB76</f>
        <v>0</v>
      </c>
      <c r="AG374" s="227">
        <f>'PrEP Utilization in PMTCT'!AC76</f>
        <v>0</v>
      </c>
      <c r="AH374" s="227">
        <f>'PrEP Utilization in PMTCT'!AD76</f>
        <v>0</v>
      </c>
      <c r="AI374" s="227">
        <f>'PrEP Utilization in PMTCT'!AE76</f>
        <v>0</v>
      </c>
      <c r="AJ374" s="227">
        <f>'PrEP Utilization in PMTCT'!AF76</f>
        <v>0</v>
      </c>
      <c r="AK374" s="227">
        <f>'PrEP Utilization in PMTCT'!AG76</f>
        <v>0</v>
      </c>
      <c r="AL374" s="227">
        <f>'PrEP Utilization in PMTCT'!AH76</f>
        <v>0</v>
      </c>
      <c r="AM374" s="226">
        <f t="shared" si="13"/>
        <v>0</v>
      </c>
      <c r="AN374" s="227" t="str">
        <f>'PrEP Utilization in PMTCT'!B$3</f>
        <v>PrEP Utilization in PMTCT Settings version 2.0.0</v>
      </c>
      <c r="AO374" s="239">
        <f>'PrEP Utilization in PMTCT'!AJ76</f>
        <v>0</v>
      </c>
    </row>
    <row r="375" spans="1:41" s="236" customFormat="1" x14ac:dyDescent="0.45">
      <c r="A375" s="232" t="str">
        <f t="shared" si="16"/>
        <v>202205</v>
      </c>
      <c r="B375" s="233">
        <f>'Prep Partner Performance'!AE$2</f>
        <v>2022</v>
      </c>
      <c r="C375" s="234" t="str">
        <f>'Prep Partner Performance'!Z$2</f>
        <v>05</v>
      </c>
      <c r="D375" s="232">
        <f>'Prep Partner Performance'!G$2</f>
        <v>14943</v>
      </c>
      <c r="E375" s="235" t="str">
        <f>'Prep Partner Performance'!C$2</f>
        <v>Kisima Health Centre</v>
      </c>
      <c r="F375" s="240" t="str">
        <f>'PrEP Utilization in PMTCT'!B$70</f>
        <v>Reasons for discontinuation among those who discontinue prep in Postnatal settings</v>
      </c>
      <c r="G375" s="235" t="str">
        <f>'PrEP Utilization in PMTCT'!C77</f>
        <v>Number discontinued because of Number discontinued because of Other reasons</v>
      </c>
      <c r="H375" s="235" t="str">
        <f>'PrEP Utilization in PMTCT'!D77</f>
        <v>PRP01-60</v>
      </c>
      <c r="I375" s="235">
        <f>'PrEP Utilization in PMTCT'!E77</f>
        <v>0</v>
      </c>
      <c r="J375" s="235">
        <f>'PrEP Utilization in PMTCT'!F77</f>
        <v>0</v>
      </c>
      <c r="K375" s="235">
        <f>'PrEP Utilization in PMTCT'!G77</f>
        <v>0</v>
      </c>
      <c r="L375" s="235">
        <f>'PrEP Utilization in PMTCT'!H77</f>
        <v>0</v>
      </c>
      <c r="M375" s="235">
        <f>'PrEP Utilization in PMTCT'!I77</f>
        <v>0</v>
      </c>
      <c r="N375" s="235">
        <f>'PrEP Utilization in PMTCT'!J77</f>
        <v>0</v>
      </c>
      <c r="O375" s="235">
        <f>'PrEP Utilization in PMTCT'!K77</f>
        <v>0</v>
      </c>
      <c r="P375" s="235">
        <f>'PrEP Utilization in PMTCT'!L77</f>
        <v>0</v>
      </c>
      <c r="Q375" s="235">
        <f>'PrEP Utilization in PMTCT'!M77</f>
        <v>0</v>
      </c>
      <c r="R375" s="235">
        <f>'PrEP Utilization in PMTCT'!N77</f>
        <v>0</v>
      </c>
      <c r="S375" s="235">
        <f>'PrEP Utilization in PMTCT'!O77</f>
        <v>0</v>
      </c>
      <c r="T375" s="235">
        <f>'PrEP Utilization in PMTCT'!P77</f>
        <v>0</v>
      </c>
      <c r="U375" s="235">
        <f>'PrEP Utilization in PMTCT'!Q77</f>
        <v>0</v>
      </c>
      <c r="V375" s="235">
        <f>'PrEP Utilization in PMTCT'!R77</f>
        <v>0</v>
      </c>
      <c r="W375" s="235">
        <f>'PrEP Utilization in PMTCT'!S77</f>
        <v>0</v>
      </c>
      <c r="X375" s="235">
        <f>'PrEP Utilization in PMTCT'!T77</f>
        <v>0</v>
      </c>
      <c r="Y375" s="235">
        <f>'PrEP Utilization in PMTCT'!U77</f>
        <v>0</v>
      </c>
      <c r="Z375" s="235">
        <f>'PrEP Utilization in PMTCT'!V77</f>
        <v>0</v>
      </c>
      <c r="AA375" s="235">
        <f>'PrEP Utilization in PMTCT'!W77</f>
        <v>0</v>
      </c>
      <c r="AB375" s="235">
        <f>'PrEP Utilization in PMTCT'!X77</f>
        <v>0</v>
      </c>
      <c r="AC375" s="235">
        <f>'PrEP Utilization in PMTCT'!Y77</f>
        <v>0</v>
      </c>
      <c r="AD375" s="235">
        <f>'PrEP Utilization in PMTCT'!Z77</f>
        <v>0</v>
      </c>
      <c r="AE375" s="235">
        <f>'PrEP Utilization in PMTCT'!AA77</f>
        <v>0</v>
      </c>
      <c r="AF375" s="235">
        <f>'PrEP Utilization in PMTCT'!AB77</f>
        <v>0</v>
      </c>
      <c r="AG375" s="235">
        <f>'PrEP Utilization in PMTCT'!AC77</f>
        <v>0</v>
      </c>
      <c r="AH375" s="235">
        <f>'PrEP Utilization in PMTCT'!AD77</f>
        <v>0</v>
      </c>
      <c r="AI375" s="235">
        <f>'PrEP Utilization in PMTCT'!AE77</f>
        <v>0</v>
      </c>
      <c r="AJ375" s="235">
        <f>'PrEP Utilization in PMTCT'!AF77</f>
        <v>0</v>
      </c>
      <c r="AK375" s="235">
        <f>'PrEP Utilization in PMTCT'!AG77</f>
        <v>0</v>
      </c>
      <c r="AL375" s="235">
        <f>'PrEP Utilization in PMTCT'!AH77</f>
        <v>0</v>
      </c>
      <c r="AM375" s="232">
        <f t="shared" si="13"/>
        <v>0</v>
      </c>
      <c r="AN375" s="235" t="str">
        <f>'PrEP Utilization in PMTCT'!B$3</f>
        <v>PrEP Utilization in PMTCT Settings version 2.0.0</v>
      </c>
      <c r="AO375" s="239" t="str">
        <f>'PrEP Utilization in PMTCT'!AJ77</f>
        <v/>
      </c>
    </row>
    <row r="376" spans="1:41" s="252" customFormat="1" x14ac:dyDescent="0.45">
      <c r="A376" s="247" t="str">
        <f t="shared" si="16"/>
        <v>202205</v>
      </c>
      <c r="B376" s="248">
        <f>'Prep Partner Performance'!AE$2</f>
        <v>2022</v>
      </c>
      <c r="C376" s="249" t="str">
        <f>'Prep Partner Performance'!Z$2</f>
        <v>05</v>
      </c>
      <c r="D376" s="247">
        <f>'Prep Partner Performance'!G$2</f>
        <v>14943</v>
      </c>
      <c r="E376" s="250" t="str">
        <f>'Prep Partner Performance'!C$2</f>
        <v>Kisima Health Centre</v>
      </c>
      <c r="F376" s="251" t="str">
        <f>'Prep Testing &amp; Continuation'!B9</f>
        <v xml:space="preserve">PrEP Services at 1 - month Refill </v>
      </c>
      <c r="G376" s="251" t="str">
        <f>'Prep Testing &amp; Continuation'!C9</f>
        <v>Number  of individuals initiated on PrEP 1-month ago</v>
      </c>
      <c r="H376" s="251" t="str">
        <f>'Prep Testing &amp; Continuation'!D9</f>
        <v>PRTC01-01</v>
      </c>
      <c r="I376" s="251">
        <f>'Prep Testing &amp; Continuation'!E9</f>
        <v>0</v>
      </c>
      <c r="J376" s="251">
        <f>'Prep Testing &amp; Continuation'!F9</f>
        <v>0</v>
      </c>
      <c r="K376" s="251">
        <f>'Prep Testing &amp; Continuation'!G9</f>
        <v>0</v>
      </c>
      <c r="L376" s="251">
        <f>'Prep Testing &amp; Continuation'!H9</f>
        <v>0</v>
      </c>
      <c r="M376" s="251">
        <f>'Prep Testing &amp; Continuation'!I9</f>
        <v>0</v>
      </c>
      <c r="N376" s="251">
        <f>'Prep Testing &amp; Continuation'!J9</f>
        <v>0</v>
      </c>
      <c r="O376" s="251">
        <f>'Prep Testing &amp; Continuation'!K9</f>
        <v>0</v>
      </c>
      <c r="P376" s="251">
        <f>'Prep Testing &amp; Continuation'!L9</f>
        <v>0</v>
      </c>
      <c r="Q376" s="251">
        <f>'Prep Testing &amp; Continuation'!M9</f>
        <v>0</v>
      </c>
      <c r="R376" s="251">
        <f>'Prep Testing &amp; Continuation'!N9</f>
        <v>0</v>
      </c>
      <c r="S376" s="251">
        <f>'Prep Testing &amp; Continuation'!O9</f>
        <v>0</v>
      </c>
      <c r="T376" s="251">
        <f>'Prep Testing &amp; Continuation'!P9</f>
        <v>0</v>
      </c>
      <c r="U376" s="251">
        <f>'Prep Testing &amp; Continuation'!Q9</f>
        <v>0</v>
      </c>
      <c r="V376" s="251">
        <f>'Prep Testing &amp; Continuation'!R9</f>
        <v>0</v>
      </c>
      <c r="W376" s="251">
        <f>'Prep Testing &amp; Continuation'!S9</f>
        <v>0</v>
      </c>
      <c r="X376" s="251">
        <f>'Prep Testing &amp; Continuation'!T9</f>
        <v>0</v>
      </c>
      <c r="Y376" s="251">
        <f>'Prep Testing &amp; Continuation'!U9</f>
        <v>0</v>
      </c>
      <c r="Z376" s="251">
        <f>'Prep Testing &amp; Continuation'!V9</f>
        <v>0</v>
      </c>
      <c r="AA376" s="251">
        <f>'Prep Testing &amp; Continuation'!W9</f>
        <v>0</v>
      </c>
      <c r="AB376" s="251">
        <f>'Prep Testing &amp; Continuation'!X9</f>
        <v>0</v>
      </c>
      <c r="AC376" s="251">
        <f>'Prep Testing &amp; Continuation'!Y9</f>
        <v>0</v>
      </c>
      <c r="AD376" s="251">
        <f>'Prep Testing &amp; Continuation'!Z9</f>
        <v>0</v>
      </c>
      <c r="AE376" s="251">
        <f>'Prep Testing &amp; Continuation'!AA9</f>
        <v>0</v>
      </c>
      <c r="AF376" s="251">
        <f>'Prep Testing &amp; Continuation'!AB9</f>
        <v>0</v>
      </c>
      <c r="AG376" s="251">
        <f>'Prep Testing &amp; Continuation'!AC9</f>
        <v>0</v>
      </c>
      <c r="AH376" s="251">
        <f>'Prep Testing &amp; Continuation'!AD9</f>
        <v>0</v>
      </c>
      <c r="AI376" s="251">
        <f>'Prep Testing &amp; Continuation'!AE9</f>
        <v>0</v>
      </c>
      <c r="AJ376" s="251">
        <f>'Prep Testing &amp; Continuation'!AF9</f>
        <v>0</v>
      </c>
      <c r="AK376" s="251">
        <f>'Prep Testing &amp; Continuation'!AG9</f>
        <v>0</v>
      </c>
      <c r="AL376" s="251">
        <f>'Prep Testing &amp; Continuation'!AH9</f>
        <v>0</v>
      </c>
      <c r="AM376" s="247">
        <f t="shared" si="13"/>
        <v>0</v>
      </c>
      <c r="AN376" s="250" t="str">
        <f>'Prep Testing &amp; Continuation'!B$3</f>
        <v>PrEP Re-Testing &amp; Continuation version 2.0.0</v>
      </c>
      <c r="AO376" s="239">
        <f>'Prep Testing &amp; Continuation'!AH9</f>
        <v>0</v>
      </c>
    </row>
    <row r="377" spans="1:41" x14ac:dyDescent="0.45">
      <c r="A377" s="218" t="str">
        <f t="shared" si="16"/>
        <v>202205</v>
      </c>
      <c r="B377" s="219">
        <f>'Prep Partner Performance'!AE$2</f>
        <v>2022</v>
      </c>
      <c r="C377" s="220" t="str">
        <f>'Prep Partner Performance'!Z$2</f>
        <v>05</v>
      </c>
      <c r="D377" s="218">
        <f>'Prep Partner Performance'!G$2</f>
        <v>14943</v>
      </c>
      <c r="E377" s="217" t="str">
        <f>'Prep Partner Performance'!C$2</f>
        <v>Kisima Health Centre</v>
      </c>
      <c r="F377" s="243" t="str">
        <f>'Prep Testing &amp; Continuation'!B$9</f>
        <v xml:space="preserve">PrEP Services at 1 - month Refill </v>
      </c>
      <c r="G377" s="243" t="str">
        <f>'Prep Testing &amp; Continuation'!C10</f>
        <v>Number  of individuals who came for a follow up visit at 1-month</v>
      </c>
      <c r="H377" s="243" t="str">
        <f>'Prep Testing &amp; Continuation'!D10</f>
        <v>PRTC01-02</v>
      </c>
      <c r="I377" s="243">
        <f>'Prep Testing &amp; Continuation'!E10</f>
        <v>0</v>
      </c>
      <c r="J377" s="243">
        <f>'Prep Testing &amp; Continuation'!F10</f>
        <v>0</v>
      </c>
      <c r="K377" s="243">
        <f>'Prep Testing &amp; Continuation'!G10</f>
        <v>0</v>
      </c>
      <c r="L377" s="243">
        <f>'Prep Testing &amp; Continuation'!H10</f>
        <v>0</v>
      </c>
      <c r="M377" s="243">
        <f>'Prep Testing &amp; Continuation'!I10</f>
        <v>0</v>
      </c>
      <c r="N377" s="243">
        <f>'Prep Testing &amp; Continuation'!J10</f>
        <v>0</v>
      </c>
      <c r="O377" s="243">
        <f>'Prep Testing &amp; Continuation'!K10</f>
        <v>0</v>
      </c>
      <c r="P377" s="243">
        <f>'Prep Testing &amp; Continuation'!L10</f>
        <v>0</v>
      </c>
      <c r="Q377" s="243">
        <f>'Prep Testing &amp; Continuation'!M10</f>
        <v>0</v>
      </c>
      <c r="R377" s="243">
        <f>'Prep Testing &amp; Continuation'!N10</f>
        <v>0</v>
      </c>
      <c r="S377" s="243">
        <f>'Prep Testing &amp; Continuation'!O10</f>
        <v>0</v>
      </c>
      <c r="T377" s="243">
        <f>'Prep Testing &amp; Continuation'!P10</f>
        <v>0</v>
      </c>
      <c r="U377" s="243">
        <f>'Prep Testing &amp; Continuation'!Q10</f>
        <v>0</v>
      </c>
      <c r="V377" s="243">
        <f>'Prep Testing &amp; Continuation'!R10</f>
        <v>0</v>
      </c>
      <c r="W377" s="243">
        <f>'Prep Testing &amp; Continuation'!S10</f>
        <v>0</v>
      </c>
      <c r="X377" s="243">
        <f>'Prep Testing &amp; Continuation'!T10</f>
        <v>0</v>
      </c>
      <c r="Y377" s="243">
        <f>'Prep Testing &amp; Continuation'!U10</f>
        <v>0</v>
      </c>
      <c r="Z377" s="243">
        <f>'Prep Testing &amp; Continuation'!V10</f>
        <v>0</v>
      </c>
      <c r="AA377" s="243">
        <f>'Prep Testing &amp; Continuation'!W10</f>
        <v>0</v>
      </c>
      <c r="AB377" s="243">
        <f>'Prep Testing &amp; Continuation'!X10</f>
        <v>0</v>
      </c>
      <c r="AC377" s="243">
        <f>'Prep Testing &amp; Continuation'!Y10</f>
        <v>0</v>
      </c>
      <c r="AD377" s="243">
        <f>'Prep Testing &amp; Continuation'!Z10</f>
        <v>0</v>
      </c>
      <c r="AE377" s="243">
        <f>'Prep Testing &amp; Continuation'!AA10</f>
        <v>0</v>
      </c>
      <c r="AF377" s="243">
        <f>'Prep Testing &amp; Continuation'!AB10</f>
        <v>0</v>
      </c>
      <c r="AG377" s="243">
        <f>'Prep Testing &amp; Continuation'!AC10</f>
        <v>0</v>
      </c>
      <c r="AH377" s="243">
        <f>'Prep Testing &amp; Continuation'!AD10</f>
        <v>0</v>
      </c>
      <c r="AI377" s="243">
        <f>'Prep Testing &amp; Continuation'!AE10</f>
        <v>0</v>
      </c>
      <c r="AJ377" s="243">
        <f>'Prep Testing &amp; Continuation'!AF10</f>
        <v>0</v>
      </c>
      <c r="AK377" s="243">
        <f>'Prep Testing &amp; Continuation'!AG10</f>
        <v>0</v>
      </c>
      <c r="AL377" s="243">
        <f>'Prep Testing &amp; Continuation'!AH10</f>
        <v>0</v>
      </c>
      <c r="AM377" s="226">
        <f t="shared" si="13"/>
        <v>0</v>
      </c>
      <c r="AN377" s="227" t="str">
        <f>'Prep Testing &amp; Continuation'!B$3</f>
        <v>PrEP Re-Testing &amp; Continuation version 2.0.0</v>
      </c>
      <c r="AO377" s="239">
        <f>'Prep Testing &amp; Continuation'!AH10</f>
        <v>0</v>
      </c>
    </row>
    <row r="378" spans="1:41" x14ac:dyDescent="0.45">
      <c r="A378" s="218" t="str">
        <f t="shared" si="16"/>
        <v>202205</v>
      </c>
      <c r="B378" s="219">
        <f>'Prep Partner Performance'!AE$2</f>
        <v>2022</v>
      </c>
      <c r="C378" s="220" t="str">
        <f>'Prep Partner Performance'!Z$2</f>
        <v>05</v>
      </c>
      <c r="D378" s="218">
        <f>'Prep Partner Performance'!G$2</f>
        <v>14943</v>
      </c>
      <c r="E378" s="217" t="str">
        <f>'Prep Partner Performance'!C$2</f>
        <v>Kisima Health Centre</v>
      </c>
      <c r="F378" s="243" t="str">
        <f>'Prep Testing &amp; Continuation'!B$9</f>
        <v xml:space="preserve">PrEP Services at 1 - month Refill </v>
      </c>
      <c r="G378" s="243" t="str">
        <f>'Prep Testing &amp; Continuation'!C11</f>
        <v>Number  of individuals who were tested for HIV at 1-month refill</v>
      </c>
      <c r="H378" s="243" t="str">
        <f>'Prep Testing &amp; Continuation'!D11</f>
        <v>PRTC01-03</v>
      </c>
      <c r="I378" s="243">
        <f>'Prep Testing &amp; Continuation'!E11</f>
        <v>0</v>
      </c>
      <c r="J378" s="243">
        <f>'Prep Testing &amp; Continuation'!F11</f>
        <v>0</v>
      </c>
      <c r="K378" s="243">
        <f>'Prep Testing &amp; Continuation'!G11</f>
        <v>0</v>
      </c>
      <c r="L378" s="243">
        <f>'Prep Testing &amp; Continuation'!H11</f>
        <v>0</v>
      </c>
      <c r="M378" s="243">
        <f>'Prep Testing &amp; Continuation'!I11</f>
        <v>0</v>
      </c>
      <c r="N378" s="243">
        <f>'Prep Testing &amp; Continuation'!J11</f>
        <v>0</v>
      </c>
      <c r="O378" s="243">
        <f>'Prep Testing &amp; Continuation'!K11</f>
        <v>0</v>
      </c>
      <c r="P378" s="243">
        <f>'Prep Testing &amp; Continuation'!L11</f>
        <v>0</v>
      </c>
      <c r="Q378" s="243">
        <f>'Prep Testing &amp; Continuation'!M11</f>
        <v>0</v>
      </c>
      <c r="R378" s="243">
        <f>'Prep Testing &amp; Continuation'!N11</f>
        <v>0</v>
      </c>
      <c r="S378" s="243">
        <f>'Prep Testing &amp; Continuation'!O11</f>
        <v>0</v>
      </c>
      <c r="T378" s="243">
        <f>'Prep Testing &amp; Continuation'!P11</f>
        <v>0</v>
      </c>
      <c r="U378" s="243">
        <f>'Prep Testing &amp; Continuation'!Q11</f>
        <v>0</v>
      </c>
      <c r="V378" s="243">
        <f>'Prep Testing &amp; Continuation'!R11</f>
        <v>0</v>
      </c>
      <c r="W378" s="243">
        <f>'Prep Testing &amp; Continuation'!S11</f>
        <v>0</v>
      </c>
      <c r="X378" s="243">
        <f>'Prep Testing &amp; Continuation'!T11</f>
        <v>0</v>
      </c>
      <c r="Y378" s="243">
        <f>'Prep Testing &amp; Continuation'!U11</f>
        <v>0</v>
      </c>
      <c r="Z378" s="243">
        <f>'Prep Testing &amp; Continuation'!V11</f>
        <v>0</v>
      </c>
      <c r="AA378" s="243">
        <f>'Prep Testing &amp; Continuation'!W11</f>
        <v>0</v>
      </c>
      <c r="AB378" s="243">
        <f>'Prep Testing &amp; Continuation'!X11</f>
        <v>0</v>
      </c>
      <c r="AC378" s="243">
        <f>'Prep Testing &amp; Continuation'!Y11</f>
        <v>0</v>
      </c>
      <c r="AD378" s="243">
        <f>'Prep Testing &amp; Continuation'!Z11</f>
        <v>0</v>
      </c>
      <c r="AE378" s="243">
        <f>'Prep Testing &amp; Continuation'!AA11</f>
        <v>0</v>
      </c>
      <c r="AF378" s="243">
        <f>'Prep Testing &amp; Continuation'!AB11</f>
        <v>0</v>
      </c>
      <c r="AG378" s="243">
        <f>'Prep Testing &amp; Continuation'!AC11</f>
        <v>0</v>
      </c>
      <c r="AH378" s="243">
        <f>'Prep Testing &amp; Continuation'!AD11</f>
        <v>0</v>
      </c>
      <c r="AI378" s="243">
        <f>'Prep Testing &amp; Continuation'!AE11</f>
        <v>0</v>
      </c>
      <c r="AJ378" s="243">
        <f>'Prep Testing &amp; Continuation'!AF11</f>
        <v>0</v>
      </c>
      <c r="AK378" s="243">
        <f>'Prep Testing &amp; Continuation'!AG11</f>
        <v>0</v>
      </c>
      <c r="AL378" s="243">
        <f>'Prep Testing &amp; Continuation'!AH11</f>
        <v>0</v>
      </c>
      <c r="AM378" s="226">
        <f t="shared" si="13"/>
        <v>0</v>
      </c>
      <c r="AN378" s="227" t="str">
        <f>'Prep Testing &amp; Continuation'!B$3</f>
        <v>PrEP Re-Testing &amp; Continuation version 2.0.0</v>
      </c>
      <c r="AO378" s="239">
        <f>'Prep Testing &amp; Continuation'!AH11</f>
        <v>0</v>
      </c>
    </row>
    <row r="379" spans="1:41" x14ac:dyDescent="0.45">
      <c r="A379" s="218" t="str">
        <f t="shared" si="16"/>
        <v>202205</v>
      </c>
      <c r="B379" s="219">
        <f>'Prep Partner Performance'!AE$2</f>
        <v>2022</v>
      </c>
      <c r="C379" s="220" t="str">
        <f>'Prep Partner Performance'!Z$2</f>
        <v>05</v>
      </c>
      <c r="D379" s="218">
        <f>'Prep Partner Performance'!G$2</f>
        <v>14943</v>
      </c>
      <c r="E379" s="217" t="str">
        <f>'Prep Partner Performance'!C$2</f>
        <v>Kisima Health Centre</v>
      </c>
      <c r="F379" s="243" t="str">
        <f>'Prep Testing &amp; Continuation'!B$9</f>
        <v xml:space="preserve">PrEP Services at 1 - month Refill </v>
      </c>
      <c r="G379" s="243" t="str">
        <f>'Prep Testing &amp; Continuation'!C12</f>
        <v>Number  of individuals who tested positive for HIV at 1-month refill</v>
      </c>
      <c r="H379" s="243" t="str">
        <f>'Prep Testing &amp; Continuation'!D12</f>
        <v>PRTC01-04</v>
      </c>
      <c r="I379" s="243">
        <f>'Prep Testing &amp; Continuation'!E12</f>
        <v>0</v>
      </c>
      <c r="J379" s="243">
        <f>'Prep Testing &amp; Continuation'!F12</f>
        <v>0</v>
      </c>
      <c r="K379" s="243">
        <f>'Prep Testing &amp; Continuation'!G12</f>
        <v>0</v>
      </c>
      <c r="L379" s="243">
        <f>'Prep Testing &amp; Continuation'!H12</f>
        <v>0</v>
      </c>
      <c r="M379" s="243">
        <f>'Prep Testing &amp; Continuation'!I12</f>
        <v>0</v>
      </c>
      <c r="N379" s="243">
        <f>'Prep Testing &amp; Continuation'!J12</f>
        <v>0</v>
      </c>
      <c r="O379" s="243">
        <f>'Prep Testing &amp; Continuation'!K12</f>
        <v>0</v>
      </c>
      <c r="P379" s="243">
        <f>'Prep Testing &amp; Continuation'!L12</f>
        <v>0</v>
      </c>
      <c r="Q379" s="243">
        <f>'Prep Testing &amp; Continuation'!M12</f>
        <v>0</v>
      </c>
      <c r="R379" s="243">
        <f>'Prep Testing &amp; Continuation'!N12</f>
        <v>0</v>
      </c>
      <c r="S379" s="243">
        <f>'Prep Testing &amp; Continuation'!O12</f>
        <v>0</v>
      </c>
      <c r="T379" s="243">
        <f>'Prep Testing &amp; Continuation'!P12</f>
        <v>0</v>
      </c>
      <c r="U379" s="243">
        <f>'Prep Testing &amp; Continuation'!Q12</f>
        <v>0</v>
      </c>
      <c r="V379" s="243">
        <f>'Prep Testing &amp; Continuation'!R12</f>
        <v>0</v>
      </c>
      <c r="W379" s="243">
        <f>'Prep Testing &amp; Continuation'!S12</f>
        <v>0</v>
      </c>
      <c r="X379" s="243">
        <f>'Prep Testing &amp; Continuation'!T12</f>
        <v>0</v>
      </c>
      <c r="Y379" s="243">
        <f>'Prep Testing &amp; Continuation'!U12</f>
        <v>0</v>
      </c>
      <c r="Z379" s="243">
        <f>'Prep Testing &amp; Continuation'!V12</f>
        <v>0</v>
      </c>
      <c r="AA379" s="243">
        <f>'Prep Testing &amp; Continuation'!W12</f>
        <v>0</v>
      </c>
      <c r="AB379" s="243">
        <f>'Prep Testing &amp; Continuation'!X12</f>
        <v>0</v>
      </c>
      <c r="AC379" s="243">
        <f>'Prep Testing &amp; Continuation'!Y12</f>
        <v>0</v>
      </c>
      <c r="AD379" s="243">
        <f>'Prep Testing &amp; Continuation'!Z12</f>
        <v>0</v>
      </c>
      <c r="AE379" s="243">
        <f>'Prep Testing &amp; Continuation'!AA12</f>
        <v>0</v>
      </c>
      <c r="AF379" s="243">
        <f>'Prep Testing &amp; Continuation'!AB12</f>
        <v>0</v>
      </c>
      <c r="AG379" s="243">
        <f>'Prep Testing &amp; Continuation'!AC12</f>
        <v>0</v>
      </c>
      <c r="AH379" s="243">
        <f>'Prep Testing &amp; Continuation'!AD12</f>
        <v>0</v>
      </c>
      <c r="AI379" s="243">
        <f>'Prep Testing &amp; Continuation'!AE12</f>
        <v>0</v>
      </c>
      <c r="AJ379" s="243">
        <f>'Prep Testing &amp; Continuation'!AF12</f>
        <v>0</v>
      </c>
      <c r="AK379" s="243">
        <f>'Prep Testing &amp; Continuation'!AG12</f>
        <v>0</v>
      </c>
      <c r="AL379" s="243">
        <f>'Prep Testing &amp; Continuation'!AH12</f>
        <v>0</v>
      </c>
      <c r="AM379" s="226">
        <f t="shared" si="13"/>
        <v>0</v>
      </c>
      <c r="AN379" s="227" t="str">
        <f>'Prep Testing &amp; Continuation'!B$3</f>
        <v>PrEP Re-Testing &amp; Continuation version 2.0.0</v>
      </c>
      <c r="AO379" s="239">
        <f>'Prep Testing &amp; Continuation'!AH12</f>
        <v>0</v>
      </c>
    </row>
    <row r="380" spans="1:41" x14ac:dyDescent="0.45">
      <c r="A380" s="218" t="str">
        <f t="shared" si="16"/>
        <v>202205</v>
      </c>
      <c r="B380" s="219">
        <f>'Prep Partner Performance'!AE$2</f>
        <v>2022</v>
      </c>
      <c r="C380" s="220" t="str">
        <f>'Prep Partner Performance'!Z$2</f>
        <v>05</v>
      </c>
      <c r="D380" s="218">
        <f>'Prep Partner Performance'!G$2</f>
        <v>14943</v>
      </c>
      <c r="E380" s="217" t="str">
        <f>'Prep Partner Performance'!C$2</f>
        <v>Kisima Health Centre</v>
      </c>
      <c r="F380" s="243" t="str">
        <f>'Prep Testing &amp; Continuation'!B$9</f>
        <v xml:space="preserve">PrEP Services at 1 - month Refill </v>
      </c>
      <c r="G380" s="243" t="str">
        <f>'Prep Testing &amp; Continuation'!C13</f>
        <v>Number  of individuals screened for STI at 1-month refill</v>
      </c>
      <c r="H380" s="243" t="str">
        <f>'Prep Testing &amp; Continuation'!D13</f>
        <v>PRTC01-05</v>
      </c>
      <c r="I380" s="243">
        <f>'Prep Testing &amp; Continuation'!E13</f>
        <v>0</v>
      </c>
      <c r="J380" s="243">
        <f>'Prep Testing &amp; Continuation'!F13</f>
        <v>0</v>
      </c>
      <c r="K380" s="243">
        <f>'Prep Testing &amp; Continuation'!G13</f>
        <v>0</v>
      </c>
      <c r="L380" s="243">
        <f>'Prep Testing &amp; Continuation'!H13</f>
        <v>0</v>
      </c>
      <c r="M380" s="243">
        <f>'Prep Testing &amp; Continuation'!I13</f>
        <v>0</v>
      </c>
      <c r="N380" s="243">
        <f>'Prep Testing &amp; Continuation'!J13</f>
        <v>0</v>
      </c>
      <c r="O380" s="243">
        <f>'Prep Testing &amp; Continuation'!K13</f>
        <v>0</v>
      </c>
      <c r="P380" s="243">
        <f>'Prep Testing &amp; Continuation'!L13</f>
        <v>0</v>
      </c>
      <c r="Q380" s="243">
        <f>'Prep Testing &amp; Continuation'!M13</f>
        <v>0</v>
      </c>
      <c r="R380" s="243">
        <f>'Prep Testing &amp; Continuation'!N13</f>
        <v>0</v>
      </c>
      <c r="S380" s="243">
        <f>'Prep Testing &amp; Continuation'!O13</f>
        <v>0</v>
      </c>
      <c r="T380" s="243">
        <f>'Prep Testing &amp; Continuation'!P13</f>
        <v>0</v>
      </c>
      <c r="U380" s="243">
        <f>'Prep Testing &amp; Continuation'!Q13</f>
        <v>0</v>
      </c>
      <c r="V380" s="243">
        <f>'Prep Testing &amp; Continuation'!R13</f>
        <v>0</v>
      </c>
      <c r="W380" s="243">
        <f>'Prep Testing &amp; Continuation'!S13</f>
        <v>0</v>
      </c>
      <c r="X380" s="243">
        <f>'Prep Testing &amp; Continuation'!T13</f>
        <v>0</v>
      </c>
      <c r="Y380" s="243">
        <f>'Prep Testing &amp; Continuation'!U13</f>
        <v>0</v>
      </c>
      <c r="Z380" s="243">
        <f>'Prep Testing &amp; Continuation'!V13</f>
        <v>0</v>
      </c>
      <c r="AA380" s="243">
        <f>'Prep Testing &amp; Continuation'!W13</f>
        <v>0</v>
      </c>
      <c r="AB380" s="243">
        <f>'Prep Testing &amp; Continuation'!X13</f>
        <v>0</v>
      </c>
      <c r="AC380" s="243">
        <f>'Prep Testing &amp; Continuation'!Y13</f>
        <v>0</v>
      </c>
      <c r="AD380" s="243">
        <f>'Prep Testing &amp; Continuation'!Z13</f>
        <v>0</v>
      </c>
      <c r="AE380" s="243">
        <f>'Prep Testing &amp; Continuation'!AA13</f>
        <v>0</v>
      </c>
      <c r="AF380" s="243">
        <f>'Prep Testing &amp; Continuation'!AB13</f>
        <v>0</v>
      </c>
      <c r="AG380" s="243">
        <f>'Prep Testing &amp; Continuation'!AC13</f>
        <v>0</v>
      </c>
      <c r="AH380" s="243">
        <f>'Prep Testing &amp; Continuation'!AD13</f>
        <v>0</v>
      </c>
      <c r="AI380" s="243">
        <f>'Prep Testing &amp; Continuation'!AE13</f>
        <v>0</v>
      </c>
      <c r="AJ380" s="243">
        <f>'Prep Testing &amp; Continuation'!AF13</f>
        <v>0</v>
      </c>
      <c r="AK380" s="243">
        <f>'Prep Testing &amp; Continuation'!AG13</f>
        <v>0</v>
      </c>
      <c r="AL380" s="243">
        <f>'Prep Testing &amp; Continuation'!AH13</f>
        <v>0</v>
      </c>
      <c r="AM380" s="226">
        <f t="shared" si="13"/>
        <v>0</v>
      </c>
      <c r="AN380" s="227" t="str">
        <f>'Prep Testing &amp; Continuation'!B$3</f>
        <v>PrEP Re-Testing &amp; Continuation version 2.0.0</v>
      </c>
      <c r="AO380" s="239">
        <f>'Prep Testing &amp; Continuation'!AH13</f>
        <v>0</v>
      </c>
    </row>
    <row r="381" spans="1:41" x14ac:dyDescent="0.45">
      <c r="A381" s="218" t="str">
        <f t="shared" si="16"/>
        <v>202205</v>
      </c>
      <c r="B381" s="219">
        <f>'Prep Partner Performance'!AE$2</f>
        <v>2022</v>
      </c>
      <c r="C381" s="220" t="str">
        <f>'Prep Partner Performance'!Z$2</f>
        <v>05</v>
      </c>
      <c r="D381" s="218">
        <f>'Prep Partner Performance'!G$2</f>
        <v>14943</v>
      </c>
      <c r="E381" s="217" t="str">
        <f>'Prep Partner Performance'!C$2</f>
        <v>Kisima Health Centre</v>
      </c>
      <c r="F381" s="243" t="str">
        <f>'Prep Testing &amp; Continuation'!B$9</f>
        <v xml:space="preserve">PrEP Services at 1 - month Refill </v>
      </c>
      <c r="G381" s="243" t="str">
        <f>'Prep Testing &amp; Continuation'!C14</f>
        <v>Number  of individuals diagnosed for STI at 1-month refill</v>
      </c>
      <c r="H381" s="243" t="str">
        <f>'Prep Testing &amp; Continuation'!D14</f>
        <v>PRTC01-06</v>
      </c>
      <c r="I381" s="243">
        <f>'Prep Testing &amp; Continuation'!E14</f>
        <v>0</v>
      </c>
      <c r="J381" s="243">
        <f>'Prep Testing &amp; Continuation'!F14</f>
        <v>0</v>
      </c>
      <c r="K381" s="243">
        <f>'Prep Testing &amp; Continuation'!G14</f>
        <v>0</v>
      </c>
      <c r="L381" s="243">
        <f>'Prep Testing &amp; Continuation'!H14</f>
        <v>0</v>
      </c>
      <c r="M381" s="243">
        <f>'Prep Testing &amp; Continuation'!I14</f>
        <v>0</v>
      </c>
      <c r="N381" s="243">
        <f>'Prep Testing &amp; Continuation'!J14</f>
        <v>0</v>
      </c>
      <c r="O381" s="243">
        <f>'Prep Testing &amp; Continuation'!K14</f>
        <v>0</v>
      </c>
      <c r="P381" s="243">
        <f>'Prep Testing &amp; Continuation'!L14</f>
        <v>0</v>
      </c>
      <c r="Q381" s="243">
        <f>'Prep Testing &amp; Continuation'!M14</f>
        <v>0</v>
      </c>
      <c r="R381" s="243">
        <f>'Prep Testing &amp; Continuation'!N14</f>
        <v>0</v>
      </c>
      <c r="S381" s="243">
        <f>'Prep Testing &amp; Continuation'!O14</f>
        <v>0</v>
      </c>
      <c r="T381" s="243">
        <f>'Prep Testing &amp; Continuation'!P14</f>
        <v>0</v>
      </c>
      <c r="U381" s="243">
        <f>'Prep Testing &amp; Continuation'!Q14</f>
        <v>0</v>
      </c>
      <c r="V381" s="243">
        <f>'Prep Testing &amp; Continuation'!R14</f>
        <v>0</v>
      </c>
      <c r="W381" s="243">
        <f>'Prep Testing &amp; Continuation'!S14</f>
        <v>0</v>
      </c>
      <c r="X381" s="243">
        <f>'Prep Testing &amp; Continuation'!T14</f>
        <v>0</v>
      </c>
      <c r="Y381" s="243">
        <f>'Prep Testing &amp; Continuation'!U14</f>
        <v>0</v>
      </c>
      <c r="Z381" s="243">
        <f>'Prep Testing &amp; Continuation'!V14</f>
        <v>0</v>
      </c>
      <c r="AA381" s="243">
        <f>'Prep Testing &amp; Continuation'!W14</f>
        <v>0</v>
      </c>
      <c r="AB381" s="243">
        <f>'Prep Testing &amp; Continuation'!X14</f>
        <v>0</v>
      </c>
      <c r="AC381" s="243">
        <f>'Prep Testing &amp; Continuation'!Y14</f>
        <v>0</v>
      </c>
      <c r="AD381" s="243">
        <f>'Prep Testing &amp; Continuation'!Z14</f>
        <v>0</v>
      </c>
      <c r="AE381" s="243">
        <f>'Prep Testing &amp; Continuation'!AA14</f>
        <v>0</v>
      </c>
      <c r="AF381" s="243">
        <f>'Prep Testing &amp; Continuation'!AB14</f>
        <v>0</v>
      </c>
      <c r="AG381" s="243">
        <f>'Prep Testing &amp; Continuation'!AC14</f>
        <v>0</v>
      </c>
      <c r="AH381" s="243">
        <f>'Prep Testing &amp; Continuation'!AD14</f>
        <v>0</v>
      </c>
      <c r="AI381" s="243">
        <f>'Prep Testing &amp; Continuation'!AE14</f>
        <v>0</v>
      </c>
      <c r="AJ381" s="243">
        <f>'Prep Testing &amp; Continuation'!AF14</f>
        <v>0</v>
      </c>
      <c r="AK381" s="243">
        <f>'Prep Testing &amp; Continuation'!AG14</f>
        <v>0</v>
      </c>
      <c r="AL381" s="243">
        <f>'Prep Testing &amp; Continuation'!AH14</f>
        <v>0</v>
      </c>
      <c r="AM381" s="226">
        <f t="shared" si="13"/>
        <v>0</v>
      </c>
      <c r="AN381" s="227" t="str">
        <f>'Prep Testing &amp; Continuation'!B$3</f>
        <v>PrEP Re-Testing &amp; Continuation version 2.0.0</v>
      </c>
      <c r="AO381" s="239">
        <f>'Prep Testing &amp; Continuation'!AH14</f>
        <v>0</v>
      </c>
    </row>
    <row r="382" spans="1:41" x14ac:dyDescent="0.45">
      <c r="A382" s="218" t="str">
        <f t="shared" si="16"/>
        <v>202205</v>
      </c>
      <c r="B382" s="219">
        <f>'Prep Partner Performance'!AE$2</f>
        <v>2022</v>
      </c>
      <c r="C382" s="220" t="str">
        <f>'Prep Partner Performance'!Z$2</f>
        <v>05</v>
      </c>
      <c r="D382" s="218">
        <f>'Prep Partner Performance'!G$2</f>
        <v>14943</v>
      </c>
      <c r="E382" s="217" t="str">
        <f>'Prep Partner Performance'!C$2</f>
        <v>Kisima Health Centre</v>
      </c>
      <c r="F382" s="243" t="str">
        <f>'Prep Testing &amp; Continuation'!B$9</f>
        <v xml:space="preserve">PrEP Services at 1 - month Refill </v>
      </c>
      <c r="G382" s="243" t="str">
        <f>'Prep Testing &amp; Continuation'!C15</f>
        <v>Number  of individuals at risk of HIV infection at 1-month refill</v>
      </c>
      <c r="H382" s="243" t="str">
        <f>'Prep Testing &amp; Continuation'!D15</f>
        <v>PRTC01-07</v>
      </c>
      <c r="I382" s="243">
        <f>'Prep Testing &amp; Continuation'!E15</f>
        <v>0</v>
      </c>
      <c r="J382" s="243">
        <f>'Prep Testing &amp; Continuation'!F15</f>
        <v>0</v>
      </c>
      <c r="K382" s="243">
        <f>'Prep Testing &amp; Continuation'!G15</f>
        <v>0</v>
      </c>
      <c r="L382" s="243">
        <f>'Prep Testing &amp; Continuation'!H15</f>
        <v>0</v>
      </c>
      <c r="M382" s="243">
        <f>'Prep Testing &amp; Continuation'!I15</f>
        <v>0</v>
      </c>
      <c r="N382" s="243">
        <f>'Prep Testing &amp; Continuation'!J15</f>
        <v>0</v>
      </c>
      <c r="O382" s="243">
        <f>'Prep Testing &amp; Continuation'!K15</f>
        <v>0</v>
      </c>
      <c r="P382" s="243">
        <f>'Prep Testing &amp; Continuation'!L15</f>
        <v>0</v>
      </c>
      <c r="Q382" s="243">
        <f>'Prep Testing &amp; Continuation'!M15</f>
        <v>0</v>
      </c>
      <c r="R382" s="243">
        <f>'Prep Testing &amp; Continuation'!N15</f>
        <v>0</v>
      </c>
      <c r="S382" s="243">
        <f>'Prep Testing &amp; Continuation'!O15</f>
        <v>0</v>
      </c>
      <c r="T382" s="243">
        <f>'Prep Testing &amp; Continuation'!P15</f>
        <v>0</v>
      </c>
      <c r="U382" s="243">
        <f>'Prep Testing &amp; Continuation'!Q15</f>
        <v>0</v>
      </c>
      <c r="V382" s="243">
        <f>'Prep Testing &amp; Continuation'!R15</f>
        <v>0</v>
      </c>
      <c r="W382" s="243">
        <f>'Prep Testing &amp; Continuation'!S15</f>
        <v>0</v>
      </c>
      <c r="X382" s="243">
        <f>'Prep Testing &amp; Continuation'!T15</f>
        <v>0</v>
      </c>
      <c r="Y382" s="243">
        <f>'Prep Testing &amp; Continuation'!U15</f>
        <v>0</v>
      </c>
      <c r="Z382" s="243">
        <f>'Prep Testing &amp; Continuation'!V15</f>
        <v>0</v>
      </c>
      <c r="AA382" s="243">
        <f>'Prep Testing &amp; Continuation'!W15</f>
        <v>0</v>
      </c>
      <c r="AB382" s="243">
        <f>'Prep Testing &amp; Continuation'!X15</f>
        <v>0</v>
      </c>
      <c r="AC382" s="243">
        <f>'Prep Testing &amp; Continuation'!Y15</f>
        <v>0</v>
      </c>
      <c r="AD382" s="243">
        <f>'Prep Testing &amp; Continuation'!Z15</f>
        <v>0</v>
      </c>
      <c r="AE382" s="243">
        <f>'Prep Testing &amp; Continuation'!AA15</f>
        <v>0</v>
      </c>
      <c r="AF382" s="243">
        <f>'Prep Testing &amp; Continuation'!AB15</f>
        <v>0</v>
      </c>
      <c r="AG382" s="243">
        <f>'Prep Testing &amp; Continuation'!AC15</f>
        <v>0</v>
      </c>
      <c r="AH382" s="243">
        <f>'Prep Testing &amp; Continuation'!AD15</f>
        <v>0</v>
      </c>
      <c r="AI382" s="243">
        <f>'Prep Testing &amp; Continuation'!AE15</f>
        <v>0</v>
      </c>
      <c r="AJ382" s="243">
        <f>'Prep Testing &amp; Continuation'!AF15</f>
        <v>0</v>
      </c>
      <c r="AK382" s="243">
        <f>'Prep Testing &amp; Continuation'!AG15</f>
        <v>0</v>
      </c>
      <c r="AL382" s="243">
        <f>'Prep Testing &amp; Continuation'!AH15</f>
        <v>0</v>
      </c>
      <c r="AM382" s="226">
        <f t="shared" si="13"/>
        <v>0</v>
      </c>
      <c r="AN382" s="227" t="str">
        <f>'Prep Testing &amp; Continuation'!B$3</f>
        <v>PrEP Re-Testing &amp; Continuation version 2.0.0</v>
      </c>
      <c r="AO382" s="239">
        <f>'Prep Testing &amp; Continuation'!AH15</f>
        <v>0</v>
      </c>
    </row>
    <row r="383" spans="1:41" x14ac:dyDescent="0.45">
      <c r="A383" s="218" t="str">
        <f t="shared" si="16"/>
        <v>202205</v>
      </c>
      <c r="B383" s="219">
        <f>'Prep Partner Performance'!AE$2</f>
        <v>2022</v>
      </c>
      <c r="C383" s="220" t="str">
        <f>'Prep Partner Performance'!Z$2</f>
        <v>05</v>
      </c>
      <c r="D383" s="218">
        <f>'Prep Partner Performance'!G$2</f>
        <v>14943</v>
      </c>
      <c r="E383" s="217" t="str">
        <f>'Prep Partner Performance'!C$2</f>
        <v>Kisima Health Centre</v>
      </c>
      <c r="F383" s="243" t="str">
        <f>'Prep Testing &amp; Continuation'!B16</f>
        <v>Adherence status of clients at 1-month</v>
      </c>
      <c r="G383" s="243" t="str">
        <f>'Prep Testing &amp; Continuation'!C16</f>
        <v>Good: missed 0 - 3 doses in past 1 month</v>
      </c>
      <c r="H383" s="243" t="str">
        <f>'Prep Testing &amp; Continuation'!D16</f>
        <v>PRTC01-08</v>
      </c>
      <c r="I383" s="243">
        <f>'Prep Testing &amp; Continuation'!E16</f>
        <v>0</v>
      </c>
      <c r="J383" s="243">
        <f>'Prep Testing &amp; Continuation'!F16</f>
        <v>0</v>
      </c>
      <c r="K383" s="243">
        <f>'Prep Testing &amp; Continuation'!G16</f>
        <v>0</v>
      </c>
      <c r="L383" s="243">
        <f>'Prep Testing &amp; Continuation'!H16</f>
        <v>0</v>
      </c>
      <c r="M383" s="243">
        <f>'Prep Testing &amp; Continuation'!I16</f>
        <v>0</v>
      </c>
      <c r="N383" s="243">
        <f>'Prep Testing &amp; Continuation'!J16</f>
        <v>0</v>
      </c>
      <c r="O383" s="243">
        <f>'Prep Testing &amp; Continuation'!K16</f>
        <v>0</v>
      </c>
      <c r="P383" s="243">
        <f>'Prep Testing &amp; Continuation'!L16</f>
        <v>0</v>
      </c>
      <c r="Q383" s="243">
        <f>'Prep Testing &amp; Continuation'!M16</f>
        <v>0</v>
      </c>
      <c r="R383" s="243">
        <f>'Prep Testing &amp; Continuation'!N16</f>
        <v>0</v>
      </c>
      <c r="S383" s="243">
        <f>'Prep Testing &amp; Continuation'!O16</f>
        <v>0</v>
      </c>
      <c r="T383" s="243">
        <f>'Prep Testing &amp; Continuation'!P16</f>
        <v>0</v>
      </c>
      <c r="U383" s="243">
        <f>'Prep Testing &amp; Continuation'!Q16</f>
        <v>0</v>
      </c>
      <c r="V383" s="243">
        <f>'Prep Testing &amp; Continuation'!R16</f>
        <v>0</v>
      </c>
      <c r="W383" s="243">
        <f>'Prep Testing &amp; Continuation'!S16</f>
        <v>0</v>
      </c>
      <c r="X383" s="243">
        <f>'Prep Testing &amp; Continuation'!T16</f>
        <v>0</v>
      </c>
      <c r="Y383" s="243">
        <f>'Prep Testing &amp; Continuation'!U16</f>
        <v>0</v>
      </c>
      <c r="Z383" s="243">
        <f>'Prep Testing &amp; Continuation'!V16</f>
        <v>0</v>
      </c>
      <c r="AA383" s="243">
        <f>'Prep Testing &amp; Continuation'!W16</f>
        <v>0</v>
      </c>
      <c r="AB383" s="243">
        <f>'Prep Testing &amp; Continuation'!X16</f>
        <v>0</v>
      </c>
      <c r="AC383" s="243">
        <f>'Prep Testing &amp; Continuation'!Y16</f>
        <v>0</v>
      </c>
      <c r="AD383" s="243">
        <f>'Prep Testing &amp; Continuation'!Z16</f>
        <v>0</v>
      </c>
      <c r="AE383" s="243">
        <f>'Prep Testing &amp; Continuation'!AA16</f>
        <v>0</v>
      </c>
      <c r="AF383" s="243">
        <f>'Prep Testing &amp; Continuation'!AB16</f>
        <v>0</v>
      </c>
      <c r="AG383" s="243">
        <f>'Prep Testing &amp; Continuation'!AC16</f>
        <v>0</v>
      </c>
      <c r="AH383" s="243">
        <f>'Prep Testing &amp; Continuation'!AD16</f>
        <v>0</v>
      </c>
      <c r="AI383" s="243">
        <f>'Prep Testing &amp; Continuation'!AE16</f>
        <v>0</v>
      </c>
      <c r="AJ383" s="243">
        <f>'Prep Testing &amp; Continuation'!AF16</f>
        <v>0</v>
      </c>
      <c r="AK383" s="243">
        <f>'Prep Testing &amp; Continuation'!AG16</f>
        <v>0</v>
      </c>
      <c r="AL383" s="243">
        <f>'Prep Testing &amp; Continuation'!AH16</f>
        <v>0</v>
      </c>
      <c r="AM383" s="226">
        <f t="shared" si="13"/>
        <v>0</v>
      </c>
      <c r="AN383" s="227" t="str">
        <f>'Prep Testing &amp; Continuation'!B$3</f>
        <v>PrEP Re-Testing &amp; Continuation version 2.0.0</v>
      </c>
      <c r="AO383" s="239">
        <f>'Prep Testing &amp; Continuation'!AH16</f>
        <v>0</v>
      </c>
    </row>
    <row r="384" spans="1:41" x14ac:dyDescent="0.45">
      <c r="A384" s="218" t="str">
        <f t="shared" si="16"/>
        <v>202205</v>
      </c>
      <c r="B384" s="219">
        <f>'Prep Partner Performance'!AE$2</f>
        <v>2022</v>
      </c>
      <c r="C384" s="220" t="str">
        <f>'Prep Partner Performance'!Z$2</f>
        <v>05</v>
      </c>
      <c r="D384" s="218">
        <f>'Prep Partner Performance'!G$2</f>
        <v>14943</v>
      </c>
      <c r="E384" s="217" t="str">
        <f>'Prep Partner Performance'!C$2</f>
        <v>Kisima Health Centre</v>
      </c>
      <c r="F384" s="243" t="str">
        <f>'Prep Testing &amp; Continuation'!B$16</f>
        <v>Adherence status of clients at 1-month</v>
      </c>
      <c r="G384" s="243" t="str">
        <f>'Prep Testing &amp; Continuation'!C17</f>
        <v>Fair: missed 4 - 5 doses in past 1 month</v>
      </c>
      <c r="H384" s="243" t="str">
        <f>'Prep Testing &amp; Continuation'!D17</f>
        <v>PRTC01-09</v>
      </c>
      <c r="I384" s="243">
        <f>'Prep Testing &amp; Continuation'!E17</f>
        <v>0</v>
      </c>
      <c r="J384" s="243">
        <f>'Prep Testing &amp; Continuation'!F17</f>
        <v>0</v>
      </c>
      <c r="K384" s="243">
        <f>'Prep Testing &amp; Continuation'!G17</f>
        <v>0</v>
      </c>
      <c r="L384" s="243">
        <f>'Prep Testing &amp; Continuation'!H17</f>
        <v>0</v>
      </c>
      <c r="M384" s="243">
        <f>'Prep Testing &amp; Continuation'!I17</f>
        <v>0</v>
      </c>
      <c r="N384" s="243">
        <f>'Prep Testing &amp; Continuation'!J17</f>
        <v>0</v>
      </c>
      <c r="O384" s="243">
        <f>'Prep Testing &amp; Continuation'!K17</f>
        <v>0</v>
      </c>
      <c r="P384" s="243">
        <f>'Prep Testing &amp; Continuation'!L17</f>
        <v>0</v>
      </c>
      <c r="Q384" s="243">
        <f>'Prep Testing &amp; Continuation'!M17</f>
        <v>0</v>
      </c>
      <c r="R384" s="243">
        <f>'Prep Testing &amp; Continuation'!N17</f>
        <v>0</v>
      </c>
      <c r="S384" s="243">
        <f>'Prep Testing &amp; Continuation'!O17</f>
        <v>0</v>
      </c>
      <c r="T384" s="243">
        <f>'Prep Testing &amp; Continuation'!P17</f>
        <v>0</v>
      </c>
      <c r="U384" s="243">
        <f>'Prep Testing &amp; Continuation'!Q17</f>
        <v>0</v>
      </c>
      <c r="V384" s="243">
        <f>'Prep Testing &amp; Continuation'!R17</f>
        <v>0</v>
      </c>
      <c r="W384" s="243">
        <f>'Prep Testing &amp; Continuation'!S17</f>
        <v>0</v>
      </c>
      <c r="X384" s="243">
        <f>'Prep Testing &amp; Continuation'!T17</f>
        <v>0</v>
      </c>
      <c r="Y384" s="243">
        <f>'Prep Testing &amp; Continuation'!U17</f>
        <v>0</v>
      </c>
      <c r="Z384" s="243">
        <f>'Prep Testing &amp; Continuation'!V17</f>
        <v>0</v>
      </c>
      <c r="AA384" s="243">
        <f>'Prep Testing &amp; Continuation'!W17</f>
        <v>0</v>
      </c>
      <c r="AB384" s="243">
        <f>'Prep Testing &amp; Continuation'!X17</f>
        <v>0</v>
      </c>
      <c r="AC384" s="243">
        <f>'Prep Testing &amp; Continuation'!Y17</f>
        <v>0</v>
      </c>
      <c r="AD384" s="243">
        <f>'Prep Testing &amp; Continuation'!Z17</f>
        <v>0</v>
      </c>
      <c r="AE384" s="243">
        <f>'Prep Testing &amp; Continuation'!AA17</f>
        <v>0</v>
      </c>
      <c r="AF384" s="243">
        <f>'Prep Testing &amp; Continuation'!AB17</f>
        <v>0</v>
      </c>
      <c r="AG384" s="243">
        <f>'Prep Testing &amp; Continuation'!AC17</f>
        <v>0</v>
      </c>
      <c r="AH384" s="243">
        <f>'Prep Testing &amp; Continuation'!AD17</f>
        <v>0</v>
      </c>
      <c r="AI384" s="243">
        <f>'Prep Testing &amp; Continuation'!AE17</f>
        <v>0</v>
      </c>
      <c r="AJ384" s="243">
        <f>'Prep Testing &amp; Continuation'!AF17</f>
        <v>0</v>
      </c>
      <c r="AK384" s="243">
        <f>'Prep Testing &amp; Continuation'!AG17</f>
        <v>0</v>
      </c>
      <c r="AL384" s="243">
        <f>'Prep Testing &amp; Continuation'!AH17</f>
        <v>0</v>
      </c>
      <c r="AM384" s="226">
        <f t="shared" ref="AM384:AM447" si="19">SUM(I384:AL384)</f>
        <v>0</v>
      </c>
      <c r="AN384" s="227" t="str">
        <f>'Prep Testing &amp; Continuation'!B$3</f>
        <v>PrEP Re-Testing &amp; Continuation version 2.0.0</v>
      </c>
      <c r="AO384" s="239">
        <f>'Prep Testing &amp; Continuation'!AH17</f>
        <v>0</v>
      </c>
    </row>
    <row r="385" spans="1:41" x14ac:dyDescent="0.45">
      <c r="A385" s="218" t="str">
        <f t="shared" si="16"/>
        <v>202205</v>
      </c>
      <c r="B385" s="219">
        <f>'Prep Partner Performance'!AE$2</f>
        <v>2022</v>
      </c>
      <c r="C385" s="220" t="str">
        <f>'Prep Partner Performance'!Z$2</f>
        <v>05</v>
      </c>
      <c r="D385" s="218">
        <f>'Prep Partner Performance'!G$2</f>
        <v>14943</v>
      </c>
      <c r="E385" s="217" t="str">
        <f>'Prep Partner Performance'!C$2</f>
        <v>Kisima Health Centre</v>
      </c>
      <c r="F385" s="243" t="str">
        <f>'Prep Testing &amp; Continuation'!B$16</f>
        <v>Adherence status of clients at 1-month</v>
      </c>
      <c r="G385" s="243" t="str">
        <f>'Prep Testing &amp; Continuation'!C18</f>
        <v>Bad: missed 6 - 7 doses in past 1 month</v>
      </c>
      <c r="H385" s="243" t="str">
        <f>'Prep Testing &amp; Continuation'!D18</f>
        <v>PRTC01-10</v>
      </c>
      <c r="I385" s="243">
        <f>'Prep Testing &amp; Continuation'!E18</f>
        <v>0</v>
      </c>
      <c r="J385" s="243">
        <f>'Prep Testing &amp; Continuation'!F18</f>
        <v>0</v>
      </c>
      <c r="K385" s="243">
        <f>'Prep Testing &amp; Continuation'!G18</f>
        <v>0</v>
      </c>
      <c r="L385" s="243">
        <f>'Prep Testing &amp; Continuation'!H18</f>
        <v>0</v>
      </c>
      <c r="M385" s="243">
        <f>'Prep Testing &amp; Continuation'!I18</f>
        <v>0</v>
      </c>
      <c r="N385" s="243">
        <f>'Prep Testing &amp; Continuation'!J18</f>
        <v>0</v>
      </c>
      <c r="O385" s="243">
        <f>'Prep Testing &amp; Continuation'!K18</f>
        <v>0</v>
      </c>
      <c r="P385" s="243">
        <f>'Prep Testing &amp; Continuation'!L18</f>
        <v>0</v>
      </c>
      <c r="Q385" s="243">
        <f>'Prep Testing &amp; Continuation'!M18</f>
        <v>0</v>
      </c>
      <c r="R385" s="243">
        <f>'Prep Testing &amp; Continuation'!N18</f>
        <v>0</v>
      </c>
      <c r="S385" s="243">
        <f>'Prep Testing &amp; Continuation'!O18</f>
        <v>0</v>
      </c>
      <c r="T385" s="243">
        <f>'Prep Testing &amp; Continuation'!P18</f>
        <v>0</v>
      </c>
      <c r="U385" s="243">
        <f>'Prep Testing &amp; Continuation'!Q18</f>
        <v>0</v>
      </c>
      <c r="V385" s="243">
        <f>'Prep Testing &amp; Continuation'!R18</f>
        <v>0</v>
      </c>
      <c r="W385" s="243">
        <f>'Prep Testing &amp; Continuation'!S18</f>
        <v>0</v>
      </c>
      <c r="X385" s="243">
        <f>'Prep Testing &amp; Continuation'!T18</f>
        <v>0</v>
      </c>
      <c r="Y385" s="243">
        <f>'Prep Testing &amp; Continuation'!U18</f>
        <v>0</v>
      </c>
      <c r="Z385" s="243">
        <f>'Prep Testing &amp; Continuation'!V18</f>
        <v>0</v>
      </c>
      <c r="AA385" s="243">
        <f>'Prep Testing &amp; Continuation'!W18</f>
        <v>0</v>
      </c>
      <c r="AB385" s="243">
        <f>'Prep Testing &amp; Continuation'!X18</f>
        <v>0</v>
      </c>
      <c r="AC385" s="243">
        <f>'Prep Testing &amp; Continuation'!Y18</f>
        <v>0</v>
      </c>
      <c r="AD385" s="243">
        <f>'Prep Testing &amp; Continuation'!Z18</f>
        <v>0</v>
      </c>
      <c r="AE385" s="243">
        <f>'Prep Testing &amp; Continuation'!AA18</f>
        <v>0</v>
      </c>
      <c r="AF385" s="243">
        <f>'Prep Testing &amp; Continuation'!AB18</f>
        <v>0</v>
      </c>
      <c r="AG385" s="243">
        <f>'Prep Testing &amp; Continuation'!AC18</f>
        <v>0</v>
      </c>
      <c r="AH385" s="243">
        <f>'Prep Testing &amp; Continuation'!AD18</f>
        <v>0</v>
      </c>
      <c r="AI385" s="243">
        <f>'Prep Testing &amp; Continuation'!AE18</f>
        <v>0</v>
      </c>
      <c r="AJ385" s="243">
        <f>'Prep Testing &amp; Continuation'!AF18</f>
        <v>0</v>
      </c>
      <c r="AK385" s="243">
        <f>'Prep Testing &amp; Continuation'!AG18</f>
        <v>0</v>
      </c>
      <c r="AL385" s="243">
        <f>'Prep Testing &amp; Continuation'!AH18</f>
        <v>0</v>
      </c>
      <c r="AM385" s="226">
        <f t="shared" si="19"/>
        <v>0</v>
      </c>
      <c r="AN385" s="227" t="str">
        <f>'Prep Testing &amp; Continuation'!B$3</f>
        <v>PrEP Re-Testing &amp; Continuation version 2.0.0</v>
      </c>
      <c r="AO385" s="239">
        <f>'Prep Testing &amp; Continuation'!AH18</f>
        <v>0</v>
      </c>
    </row>
    <row r="386" spans="1:41" x14ac:dyDescent="0.45">
      <c r="A386" s="218" t="str">
        <f t="shared" si="16"/>
        <v>202205</v>
      </c>
      <c r="B386" s="219">
        <f>'Prep Partner Performance'!AE$2</f>
        <v>2022</v>
      </c>
      <c r="C386" s="220" t="str">
        <f>'Prep Partner Performance'!Z$2</f>
        <v>05</v>
      </c>
      <c r="D386" s="218">
        <f>'Prep Partner Performance'!G$2</f>
        <v>14943</v>
      </c>
      <c r="E386" s="217" t="str">
        <f>'Prep Partner Performance'!C$2</f>
        <v>Kisima Health Centre</v>
      </c>
      <c r="F386" s="243" t="str">
        <f>'Prep Testing &amp; Continuation'!B19</f>
        <v>Reasons for non-adherence among those with bad adherence at 1 month</v>
      </c>
      <c r="G386" s="243" t="str">
        <f>'Prep Testing &amp; Continuation'!C19</f>
        <v>Forgot</v>
      </c>
      <c r="H386" s="243" t="str">
        <f>'Prep Testing &amp; Continuation'!D19</f>
        <v>PRTC01-11</v>
      </c>
      <c r="I386" s="243">
        <f>'Prep Testing &amp; Continuation'!E19</f>
        <v>0</v>
      </c>
      <c r="J386" s="243">
        <f>'Prep Testing &amp; Continuation'!F19</f>
        <v>0</v>
      </c>
      <c r="K386" s="243">
        <f>'Prep Testing &amp; Continuation'!G19</f>
        <v>0</v>
      </c>
      <c r="L386" s="243">
        <f>'Prep Testing &amp; Continuation'!H19</f>
        <v>0</v>
      </c>
      <c r="M386" s="243">
        <f>'Prep Testing &amp; Continuation'!I19</f>
        <v>0</v>
      </c>
      <c r="N386" s="243">
        <f>'Prep Testing &amp; Continuation'!J19</f>
        <v>0</v>
      </c>
      <c r="O386" s="243">
        <f>'Prep Testing &amp; Continuation'!K19</f>
        <v>0</v>
      </c>
      <c r="P386" s="243">
        <f>'Prep Testing &amp; Continuation'!L19</f>
        <v>0</v>
      </c>
      <c r="Q386" s="243">
        <f>'Prep Testing &amp; Continuation'!M19</f>
        <v>0</v>
      </c>
      <c r="R386" s="243">
        <f>'Prep Testing &amp; Continuation'!N19</f>
        <v>0</v>
      </c>
      <c r="S386" s="243">
        <f>'Prep Testing &amp; Continuation'!O19</f>
        <v>0</v>
      </c>
      <c r="T386" s="243">
        <f>'Prep Testing &amp; Continuation'!P19</f>
        <v>0</v>
      </c>
      <c r="U386" s="243">
        <f>'Prep Testing &amp; Continuation'!Q19</f>
        <v>0</v>
      </c>
      <c r="V386" s="243">
        <f>'Prep Testing &amp; Continuation'!R19</f>
        <v>0</v>
      </c>
      <c r="W386" s="243">
        <f>'Prep Testing &amp; Continuation'!S19</f>
        <v>0</v>
      </c>
      <c r="X386" s="243">
        <f>'Prep Testing &amp; Continuation'!T19</f>
        <v>0</v>
      </c>
      <c r="Y386" s="243">
        <f>'Prep Testing &amp; Continuation'!U19</f>
        <v>0</v>
      </c>
      <c r="Z386" s="243">
        <f>'Prep Testing &amp; Continuation'!V19</f>
        <v>0</v>
      </c>
      <c r="AA386" s="243">
        <f>'Prep Testing &amp; Continuation'!W19</f>
        <v>0</v>
      </c>
      <c r="AB386" s="243">
        <f>'Prep Testing &amp; Continuation'!X19</f>
        <v>0</v>
      </c>
      <c r="AC386" s="243">
        <f>'Prep Testing &amp; Continuation'!Y19</f>
        <v>0</v>
      </c>
      <c r="AD386" s="243">
        <f>'Prep Testing &amp; Continuation'!Z19</f>
        <v>0</v>
      </c>
      <c r="AE386" s="243">
        <f>'Prep Testing &amp; Continuation'!AA19</f>
        <v>0</v>
      </c>
      <c r="AF386" s="243">
        <f>'Prep Testing &amp; Continuation'!AB19</f>
        <v>0</v>
      </c>
      <c r="AG386" s="243">
        <f>'Prep Testing &amp; Continuation'!AC19</f>
        <v>0</v>
      </c>
      <c r="AH386" s="243">
        <f>'Prep Testing &amp; Continuation'!AD19</f>
        <v>0</v>
      </c>
      <c r="AI386" s="243">
        <f>'Prep Testing &amp; Continuation'!AE19</f>
        <v>0</v>
      </c>
      <c r="AJ386" s="243">
        <f>'Prep Testing &amp; Continuation'!AF19</f>
        <v>0</v>
      </c>
      <c r="AK386" s="243">
        <f>'Prep Testing &amp; Continuation'!AG19</f>
        <v>0</v>
      </c>
      <c r="AL386" s="243">
        <f>'Prep Testing &amp; Continuation'!AH19</f>
        <v>0</v>
      </c>
      <c r="AM386" s="226">
        <f t="shared" si="19"/>
        <v>0</v>
      </c>
      <c r="AN386" s="227" t="str">
        <f>'Prep Testing &amp; Continuation'!B$3</f>
        <v>PrEP Re-Testing &amp; Continuation version 2.0.0</v>
      </c>
      <c r="AO386" s="239">
        <f>'Prep Testing &amp; Continuation'!AH19</f>
        <v>0</v>
      </c>
    </row>
    <row r="387" spans="1:41" x14ac:dyDescent="0.45">
      <c r="A387" s="218" t="str">
        <f t="shared" si="16"/>
        <v>202205</v>
      </c>
      <c r="B387" s="219">
        <f>'Prep Partner Performance'!AE$2</f>
        <v>2022</v>
      </c>
      <c r="C387" s="220" t="str">
        <f>'Prep Partner Performance'!Z$2</f>
        <v>05</v>
      </c>
      <c r="D387" s="218">
        <f>'Prep Partner Performance'!G$2</f>
        <v>14943</v>
      </c>
      <c r="E387" s="217" t="str">
        <f>'Prep Partner Performance'!C$2</f>
        <v>Kisima Health Centre</v>
      </c>
      <c r="F387" s="243" t="str">
        <f>'Prep Testing &amp; Continuation'!B$19</f>
        <v>Reasons for non-adherence among those with bad adherence at 1 month</v>
      </c>
      <c r="G387" s="243" t="str">
        <f>'Prep Testing &amp; Continuation'!C20</f>
        <v>Lost/out of pills</v>
      </c>
      <c r="H387" s="243" t="str">
        <f>'Prep Testing &amp; Continuation'!D20</f>
        <v>PRTC01-12</v>
      </c>
      <c r="I387" s="243">
        <f>'Prep Testing &amp; Continuation'!E20</f>
        <v>0</v>
      </c>
      <c r="J387" s="243">
        <f>'Prep Testing &amp; Continuation'!F20</f>
        <v>0</v>
      </c>
      <c r="K387" s="243">
        <f>'Prep Testing &amp; Continuation'!G20</f>
        <v>0</v>
      </c>
      <c r="L387" s="243">
        <f>'Prep Testing &amp; Continuation'!H20</f>
        <v>0</v>
      </c>
      <c r="M387" s="243">
        <f>'Prep Testing &amp; Continuation'!I20</f>
        <v>0</v>
      </c>
      <c r="N387" s="243">
        <f>'Prep Testing &amp; Continuation'!J20</f>
        <v>0</v>
      </c>
      <c r="O387" s="243">
        <f>'Prep Testing &amp; Continuation'!K20</f>
        <v>0</v>
      </c>
      <c r="P387" s="243">
        <f>'Prep Testing &amp; Continuation'!L20</f>
        <v>0</v>
      </c>
      <c r="Q387" s="243">
        <f>'Prep Testing &amp; Continuation'!M20</f>
        <v>0</v>
      </c>
      <c r="R387" s="243">
        <f>'Prep Testing &amp; Continuation'!N20</f>
        <v>0</v>
      </c>
      <c r="S387" s="243">
        <f>'Prep Testing &amp; Continuation'!O20</f>
        <v>0</v>
      </c>
      <c r="T387" s="243">
        <f>'Prep Testing &amp; Continuation'!P20</f>
        <v>0</v>
      </c>
      <c r="U387" s="243">
        <f>'Prep Testing &amp; Continuation'!Q20</f>
        <v>0</v>
      </c>
      <c r="V387" s="243">
        <f>'Prep Testing &amp; Continuation'!R20</f>
        <v>0</v>
      </c>
      <c r="W387" s="243">
        <f>'Prep Testing &amp; Continuation'!S20</f>
        <v>0</v>
      </c>
      <c r="X387" s="243">
        <f>'Prep Testing &amp; Continuation'!T20</f>
        <v>0</v>
      </c>
      <c r="Y387" s="243">
        <f>'Prep Testing &amp; Continuation'!U20</f>
        <v>0</v>
      </c>
      <c r="Z387" s="243">
        <f>'Prep Testing &amp; Continuation'!V20</f>
        <v>0</v>
      </c>
      <c r="AA387" s="243">
        <f>'Prep Testing &amp; Continuation'!W20</f>
        <v>0</v>
      </c>
      <c r="AB387" s="243">
        <f>'Prep Testing &amp; Continuation'!X20</f>
        <v>0</v>
      </c>
      <c r="AC387" s="243">
        <f>'Prep Testing &amp; Continuation'!Y20</f>
        <v>0</v>
      </c>
      <c r="AD387" s="243">
        <f>'Prep Testing &amp; Continuation'!Z20</f>
        <v>0</v>
      </c>
      <c r="AE387" s="243">
        <f>'Prep Testing &amp; Continuation'!AA20</f>
        <v>0</v>
      </c>
      <c r="AF387" s="243">
        <f>'Prep Testing &amp; Continuation'!AB20</f>
        <v>0</v>
      </c>
      <c r="AG387" s="243">
        <f>'Prep Testing &amp; Continuation'!AC20</f>
        <v>0</v>
      </c>
      <c r="AH387" s="243">
        <f>'Prep Testing &amp; Continuation'!AD20</f>
        <v>0</v>
      </c>
      <c r="AI387" s="243">
        <f>'Prep Testing &amp; Continuation'!AE20</f>
        <v>0</v>
      </c>
      <c r="AJ387" s="243">
        <f>'Prep Testing &amp; Continuation'!AF20</f>
        <v>0</v>
      </c>
      <c r="AK387" s="243">
        <f>'Prep Testing &amp; Continuation'!AG20</f>
        <v>0</v>
      </c>
      <c r="AL387" s="243">
        <f>'Prep Testing &amp; Continuation'!AH20</f>
        <v>0</v>
      </c>
      <c r="AM387" s="226">
        <f t="shared" si="19"/>
        <v>0</v>
      </c>
      <c r="AN387" s="227" t="str">
        <f>'Prep Testing &amp; Continuation'!B$3</f>
        <v>PrEP Re-Testing &amp; Continuation version 2.0.0</v>
      </c>
      <c r="AO387" s="239">
        <f>'Prep Testing &amp; Continuation'!AH20</f>
        <v>0</v>
      </c>
    </row>
    <row r="388" spans="1:41" x14ac:dyDescent="0.45">
      <c r="A388" s="218" t="str">
        <f t="shared" si="16"/>
        <v>202205</v>
      </c>
      <c r="B388" s="219">
        <f>'Prep Partner Performance'!AE$2</f>
        <v>2022</v>
      </c>
      <c r="C388" s="220" t="str">
        <f>'Prep Partner Performance'!Z$2</f>
        <v>05</v>
      </c>
      <c r="D388" s="218">
        <f>'Prep Partner Performance'!G$2</f>
        <v>14943</v>
      </c>
      <c r="E388" s="217" t="str">
        <f>'Prep Partner Performance'!C$2</f>
        <v>Kisima Health Centre</v>
      </c>
      <c r="F388" s="243" t="str">
        <f>'Prep Testing &amp; Continuation'!B$19</f>
        <v>Reasons for non-adherence among those with bad adherence at 1 month</v>
      </c>
      <c r="G388" s="243" t="str">
        <f>'Prep Testing &amp; Continuation'!C21</f>
        <v>Separated from HIV + Partner</v>
      </c>
      <c r="H388" s="243" t="str">
        <f>'Prep Testing &amp; Continuation'!D21</f>
        <v>PRTC01-13</v>
      </c>
      <c r="I388" s="243">
        <f>'Prep Testing &amp; Continuation'!E21</f>
        <v>0</v>
      </c>
      <c r="J388" s="243">
        <f>'Prep Testing &amp; Continuation'!F21</f>
        <v>0</v>
      </c>
      <c r="K388" s="243">
        <f>'Prep Testing &amp; Continuation'!G21</f>
        <v>0</v>
      </c>
      <c r="L388" s="243">
        <f>'Prep Testing &amp; Continuation'!H21</f>
        <v>0</v>
      </c>
      <c r="M388" s="243">
        <f>'Prep Testing &amp; Continuation'!I21</f>
        <v>0</v>
      </c>
      <c r="N388" s="243">
        <f>'Prep Testing &amp; Continuation'!J21</f>
        <v>0</v>
      </c>
      <c r="O388" s="243">
        <f>'Prep Testing &amp; Continuation'!K21</f>
        <v>0</v>
      </c>
      <c r="P388" s="243">
        <f>'Prep Testing &amp; Continuation'!L21</f>
        <v>0</v>
      </c>
      <c r="Q388" s="243">
        <f>'Prep Testing &amp; Continuation'!M21</f>
        <v>0</v>
      </c>
      <c r="R388" s="243">
        <f>'Prep Testing &amp; Continuation'!N21</f>
        <v>0</v>
      </c>
      <c r="S388" s="243">
        <f>'Prep Testing &amp; Continuation'!O21</f>
        <v>0</v>
      </c>
      <c r="T388" s="243">
        <f>'Prep Testing &amp; Continuation'!P21</f>
        <v>0</v>
      </c>
      <c r="U388" s="243">
        <f>'Prep Testing &amp; Continuation'!Q21</f>
        <v>0</v>
      </c>
      <c r="V388" s="243">
        <f>'Prep Testing &amp; Continuation'!R21</f>
        <v>0</v>
      </c>
      <c r="W388" s="243">
        <f>'Prep Testing &amp; Continuation'!S21</f>
        <v>0</v>
      </c>
      <c r="X388" s="243">
        <f>'Prep Testing &amp; Continuation'!T21</f>
        <v>0</v>
      </c>
      <c r="Y388" s="243">
        <f>'Prep Testing &amp; Continuation'!U21</f>
        <v>0</v>
      </c>
      <c r="Z388" s="243">
        <f>'Prep Testing &amp; Continuation'!V21</f>
        <v>0</v>
      </c>
      <c r="AA388" s="243">
        <f>'Prep Testing &amp; Continuation'!W21</f>
        <v>0</v>
      </c>
      <c r="AB388" s="243">
        <f>'Prep Testing &amp; Continuation'!X21</f>
        <v>0</v>
      </c>
      <c r="AC388" s="243">
        <f>'Prep Testing &amp; Continuation'!Y21</f>
        <v>0</v>
      </c>
      <c r="AD388" s="243">
        <f>'Prep Testing &amp; Continuation'!Z21</f>
        <v>0</v>
      </c>
      <c r="AE388" s="243">
        <f>'Prep Testing &amp; Continuation'!AA21</f>
        <v>0</v>
      </c>
      <c r="AF388" s="243">
        <f>'Prep Testing &amp; Continuation'!AB21</f>
        <v>0</v>
      </c>
      <c r="AG388" s="243">
        <f>'Prep Testing &amp; Continuation'!AC21</f>
        <v>0</v>
      </c>
      <c r="AH388" s="243">
        <f>'Prep Testing &amp; Continuation'!AD21</f>
        <v>0</v>
      </c>
      <c r="AI388" s="243">
        <f>'Prep Testing &amp; Continuation'!AE21</f>
        <v>0</v>
      </c>
      <c r="AJ388" s="243">
        <f>'Prep Testing &amp; Continuation'!AF21</f>
        <v>0</v>
      </c>
      <c r="AK388" s="243">
        <f>'Prep Testing &amp; Continuation'!AG21</f>
        <v>0</v>
      </c>
      <c r="AL388" s="243">
        <f>'Prep Testing &amp; Continuation'!AH21</f>
        <v>0</v>
      </c>
      <c r="AM388" s="226">
        <f t="shared" si="19"/>
        <v>0</v>
      </c>
      <c r="AN388" s="227" t="str">
        <f>'Prep Testing &amp; Continuation'!B$3</f>
        <v>PrEP Re-Testing &amp; Continuation version 2.0.0</v>
      </c>
      <c r="AO388" s="239">
        <f>'Prep Testing &amp; Continuation'!AH21</f>
        <v>0</v>
      </c>
    </row>
    <row r="389" spans="1:41" x14ac:dyDescent="0.45">
      <c r="A389" s="218" t="str">
        <f t="shared" si="16"/>
        <v>202205</v>
      </c>
      <c r="B389" s="219">
        <f>'Prep Partner Performance'!AE$2</f>
        <v>2022</v>
      </c>
      <c r="C389" s="220" t="str">
        <f>'Prep Partner Performance'!Z$2</f>
        <v>05</v>
      </c>
      <c r="D389" s="218">
        <f>'Prep Partner Performance'!G$2</f>
        <v>14943</v>
      </c>
      <c r="E389" s="217" t="str">
        <f>'Prep Partner Performance'!C$2</f>
        <v>Kisima Health Centre</v>
      </c>
      <c r="F389" s="243" t="str">
        <f>'Prep Testing &amp; Continuation'!B$19</f>
        <v>Reasons for non-adherence among those with bad adherence at 1 month</v>
      </c>
      <c r="G389" s="243" t="str">
        <f>'Prep Testing &amp; Continuation'!C22</f>
        <v>No perceived risk</v>
      </c>
      <c r="H389" s="243" t="str">
        <f>'Prep Testing &amp; Continuation'!D22</f>
        <v>PRTC01-14</v>
      </c>
      <c r="I389" s="243">
        <f>'Prep Testing &amp; Continuation'!E22</f>
        <v>0</v>
      </c>
      <c r="J389" s="243">
        <f>'Prep Testing &amp; Continuation'!F22</f>
        <v>0</v>
      </c>
      <c r="K389" s="243">
        <f>'Prep Testing &amp; Continuation'!G22</f>
        <v>0</v>
      </c>
      <c r="L389" s="243">
        <f>'Prep Testing &amp; Continuation'!H22</f>
        <v>0</v>
      </c>
      <c r="M389" s="243">
        <f>'Prep Testing &amp; Continuation'!I22</f>
        <v>0</v>
      </c>
      <c r="N389" s="243">
        <f>'Prep Testing &amp; Continuation'!J22</f>
        <v>0</v>
      </c>
      <c r="O389" s="243">
        <f>'Prep Testing &amp; Continuation'!K22</f>
        <v>0</v>
      </c>
      <c r="P389" s="243">
        <f>'Prep Testing &amp; Continuation'!L22</f>
        <v>0</v>
      </c>
      <c r="Q389" s="243">
        <f>'Prep Testing &amp; Continuation'!M22</f>
        <v>0</v>
      </c>
      <c r="R389" s="243">
        <f>'Prep Testing &amp; Continuation'!N22</f>
        <v>0</v>
      </c>
      <c r="S389" s="243">
        <f>'Prep Testing &amp; Continuation'!O22</f>
        <v>0</v>
      </c>
      <c r="T389" s="243">
        <f>'Prep Testing &amp; Continuation'!P22</f>
        <v>0</v>
      </c>
      <c r="U389" s="243">
        <f>'Prep Testing &amp; Continuation'!Q22</f>
        <v>0</v>
      </c>
      <c r="V389" s="243">
        <f>'Prep Testing &amp; Continuation'!R22</f>
        <v>0</v>
      </c>
      <c r="W389" s="243">
        <f>'Prep Testing &amp; Continuation'!S22</f>
        <v>0</v>
      </c>
      <c r="X389" s="243">
        <f>'Prep Testing &amp; Continuation'!T22</f>
        <v>0</v>
      </c>
      <c r="Y389" s="243">
        <f>'Prep Testing &amp; Continuation'!U22</f>
        <v>0</v>
      </c>
      <c r="Z389" s="243">
        <f>'Prep Testing &amp; Continuation'!V22</f>
        <v>0</v>
      </c>
      <c r="AA389" s="243">
        <f>'Prep Testing &amp; Continuation'!W22</f>
        <v>0</v>
      </c>
      <c r="AB389" s="243">
        <f>'Prep Testing &amp; Continuation'!X22</f>
        <v>0</v>
      </c>
      <c r="AC389" s="243">
        <f>'Prep Testing &amp; Continuation'!Y22</f>
        <v>0</v>
      </c>
      <c r="AD389" s="243">
        <f>'Prep Testing &amp; Continuation'!Z22</f>
        <v>0</v>
      </c>
      <c r="AE389" s="243">
        <f>'Prep Testing &amp; Continuation'!AA22</f>
        <v>0</v>
      </c>
      <c r="AF389" s="243">
        <f>'Prep Testing &amp; Continuation'!AB22</f>
        <v>0</v>
      </c>
      <c r="AG389" s="243">
        <f>'Prep Testing &amp; Continuation'!AC22</f>
        <v>0</v>
      </c>
      <c r="AH389" s="243">
        <f>'Prep Testing &amp; Continuation'!AD22</f>
        <v>0</v>
      </c>
      <c r="AI389" s="243">
        <f>'Prep Testing &amp; Continuation'!AE22</f>
        <v>0</v>
      </c>
      <c r="AJ389" s="243">
        <f>'Prep Testing &amp; Continuation'!AF22</f>
        <v>0</v>
      </c>
      <c r="AK389" s="243">
        <f>'Prep Testing &amp; Continuation'!AG22</f>
        <v>0</v>
      </c>
      <c r="AL389" s="243">
        <f>'Prep Testing &amp; Continuation'!AH22</f>
        <v>0</v>
      </c>
      <c r="AM389" s="226">
        <f t="shared" si="19"/>
        <v>0</v>
      </c>
      <c r="AN389" s="227" t="str">
        <f>'Prep Testing &amp; Continuation'!B$3</f>
        <v>PrEP Re-Testing &amp; Continuation version 2.0.0</v>
      </c>
      <c r="AO389" s="239">
        <f>'Prep Testing &amp; Continuation'!AH22</f>
        <v>0</v>
      </c>
    </row>
    <row r="390" spans="1:41" x14ac:dyDescent="0.45">
      <c r="A390" s="218" t="str">
        <f t="shared" si="16"/>
        <v>202205</v>
      </c>
      <c r="B390" s="219">
        <f>'Prep Partner Performance'!AE$2</f>
        <v>2022</v>
      </c>
      <c r="C390" s="220" t="str">
        <f>'Prep Partner Performance'!Z$2</f>
        <v>05</v>
      </c>
      <c r="D390" s="218">
        <f>'Prep Partner Performance'!G$2</f>
        <v>14943</v>
      </c>
      <c r="E390" s="217" t="str">
        <f>'Prep Partner Performance'!C$2</f>
        <v>Kisima Health Centre</v>
      </c>
      <c r="F390" s="243" t="str">
        <f>'Prep Testing &amp; Continuation'!B$19</f>
        <v>Reasons for non-adherence among those with bad adherence at 1 month</v>
      </c>
      <c r="G390" s="243" t="str">
        <f>'Prep Testing &amp; Continuation'!C23</f>
        <v>Side effects</v>
      </c>
      <c r="H390" s="243" t="str">
        <f>'Prep Testing &amp; Continuation'!D23</f>
        <v>PRTC01-15</v>
      </c>
      <c r="I390" s="243">
        <f>'Prep Testing &amp; Continuation'!E23</f>
        <v>0</v>
      </c>
      <c r="J390" s="243">
        <f>'Prep Testing &amp; Continuation'!F23</f>
        <v>0</v>
      </c>
      <c r="K390" s="243">
        <f>'Prep Testing &amp; Continuation'!G23</f>
        <v>0</v>
      </c>
      <c r="L390" s="243">
        <f>'Prep Testing &amp; Continuation'!H23</f>
        <v>0</v>
      </c>
      <c r="M390" s="243">
        <f>'Prep Testing &amp; Continuation'!I23</f>
        <v>0</v>
      </c>
      <c r="N390" s="243">
        <f>'Prep Testing &amp; Continuation'!J23</f>
        <v>0</v>
      </c>
      <c r="O390" s="243">
        <f>'Prep Testing &amp; Continuation'!K23</f>
        <v>0</v>
      </c>
      <c r="P390" s="243">
        <f>'Prep Testing &amp; Continuation'!L23</f>
        <v>0</v>
      </c>
      <c r="Q390" s="243">
        <f>'Prep Testing &amp; Continuation'!M23</f>
        <v>0</v>
      </c>
      <c r="R390" s="243">
        <f>'Prep Testing &amp; Continuation'!N23</f>
        <v>0</v>
      </c>
      <c r="S390" s="243">
        <f>'Prep Testing &amp; Continuation'!O23</f>
        <v>0</v>
      </c>
      <c r="T390" s="243">
        <f>'Prep Testing &amp; Continuation'!P23</f>
        <v>0</v>
      </c>
      <c r="U390" s="243">
        <f>'Prep Testing &amp; Continuation'!Q23</f>
        <v>0</v>
      </c>
      <c r="V390" s="243">
        <f>'Prep Testing &amp; Continuation'!R23</f>
        <v>0</v>
      </c>
      <c r="W390" s="243">
        <f>'Prep Testing &amp; Continuation'!S23</f>
        <v>0</v>
      </c>
      <c r="X390" s="243">
        <f>'Prep Testing &amp; Continuation'!T23</f>
        <v>0</v>
      </c>
      <c r="Y390" s="243">
        <f>'Prep Testing &amp; Continuation'!U23</f>
        <v>0</v>
      </c>
      <c r="Z390" s="243">
        <f>'Prep Testing &amp; Continuation'!V23</f>
        <v>0</v>
      </c>
      <c r="AA390" s="243">
        <f>'Prep Testing &amp; Continuation'!W23</f>
        <v>0</v>
      </c>
      <c r="AB390" s="243">
        <f>'Prep Testing &amp; Continuation'!X23</f>
        <v>0</v>
      </c>
      <c r="AC390" s="243">
        <f>'Prep Testing &amp; Continuation'!Y23</f>
        <v>0</v>
      </c>
      <c r="AD390" s="243">
        <f>'Prep Testing &amp; Continuation'!Z23</f>
        <v>0</v>
      </c>
      <c r="AE390" s="243">
        <f>'Prep Testing &amp; Continuation'!AA23</f>
        <v>0</v>
      </c>
      <c r="AF390" s="243">
        <f>'Prep Testing &amp; Continuation'!AB23</f>
        <v>0</v>
      </c>
      <c r="AG390" s="243">
        <f>'Prep Testing &amp; Continuation'!AC23</f>
        <v>0</v>
      </c>
      <c r="AH390" s="243">
        <f>'Prep Testing &amp; Continuation'!AD23</f>
        <v>0</v>
      </c>
      <c r="AI390" s="243">
        <f>'Prep Testing &amp; Continuation'!AE23</f>
        <v>0</v>
      </c>
      <c r="AJ390" s="243">
        <f>'Prep Testing &amp; Continuation'!AF23</f>
        <v>0</v>
      </c>
      <c r="AK390" s="243">
        <f>'Prep Testing &amp; Continuation'!AG23</f>
        <v>0</v>
      </c>
      <c r="AL390" s="243">
        <f>'Prep Testing &amp; Continuation'!AH23</f>
        <v>0</v>
      </c>
      <c r="AM390" s="226">
        <f t="shared" si="19"/>
        <v>0</v>
      </c>
      <c r="AN390" s="227" t="str">
        <f>'Prep Testing &amp; Continuation'!B$3</f>
        <v>PrEP Re-Testing &amp; Continuation version 2.0.0</v>
      </c>
      <c r="AO390" s="239">
        <f>'Prep Testing &amp; Continuation'!AH23</f>
        <v>0</v>
      </c>
    </row>
    <row r="391" spans="1:41" x14ac:dyDescent="0.45">
      <c r="A391" s="218" t="str">
        <f t="shared" si="16"/>
        <v>202205</v>
      </c>
      <c r="B391" s="219">
        <f>'Prep Partner Performance'!AE$2</f>
        <v>2022</v>
      </c>
      <c r="C391" s="220" t="str">
        <f>'Prep Partner Performance'!Z$2</f>
        <v>05</v>
      </c>
      <c r="D391" s="218">
        <f>'Prep Partner Performance'!G$2</f>
        <v>14943</v>
      </c>
      <c r="E391" s="217" t="str">
        <f>'Prep Partner Performance'!C$2</f>
        <v>Kisima Health Centre</v>
      </c>
      <c r="F391" s="243" t="str">
        <f>'Prep Testing &amp; Continuation'!B$19</f>
        <v>Reasons for non-adherence among those with bad adherence at 1 month</v>
      </c>
      <c r="G391" s="243" t="str">
        <f>'Prep Testing &amp; Continuation'!C24</f>
        <v>Sick</v>
      </c>
      <c r="H391" s="243" t="str">
        <f>'Prep Testing &amp; Continuation'!D24</f>
        <v>PRTC01-16</v>
      </c>
      <c r="I391" s="243">
        <f>'Prep Testing &amp; Continuation'!E24</f>
        <v>0</v>
      </c>
      <c r="J391" s="243">
        <f>'Prep Testing &amp; Continuation'!F24</f>
        <v>0</v>
      </c>
      <c r="K391" s="243">
        <f>'Prep Testing &amp; Continuation'!G24</f>
        <v>0</v>
      </c>
      <c r="L391" s="243">
        <f>'Prep Testing &amp; Continuation'!H24</f>
        <v>0</v>
      </c>
      <c r="M391" s="243">
        <f>'Prep Testing &amp; Continuation'!I24</f>
        <v>0</v>
      </c>
      <c r="N391" s="243">
        <f>'Prep Testing &amp; Continuation'!J24</f>
        <v>0</v>
      </c>
      <c r="O391" s="243">
        <f>'Prep Testing &amp; Continuation'!K24</f>
        <v>0</v>
      </c>
      <c r="P391" s="243">
        <f>'Prep Testing &amp; Continuation'!L24</f>
        <v>0</v>
      </c>
      <c r="Q391" s="243">
        <f>'Prep Testing &amp; Continuation'!M24</f>
        <v>0</v>
      </c>
      <c r="R391" s="243">
        <f>'Prep Testing &amp; Continuation'!N24</f>
        <v>0</v>
      </c>
      <c r="S391" s="243">
        <f>'Prep Testing &amp; Continuation'!O24</f>
        <v>0</v>
      </c>
      <c r="T391" s="243">
        <f>'Prep Testing &amp; Continuation'!P24</f>
        <v>0</v>
      </c>
      <c r="U391" s="243">
        <f>'Prep Testing &amp; Continuation'!Q24</f>
        <v>0</v>
      </c>
      <c r="V391" s="243">
        <f>'Prep Testing &amp; Continuation'!R24</f>
        <v>0</v>
      </c>
      <c r="W391" s="243">
        <f>'Prep Testing &amp; Continuation'!S24</f>
        <v>0</v>
      </c>
      <c r="X391" s="243">
        <f>'Prep Testing &amp; Continuation'!T24</f>
        <v>0</v>
      </c>
      <c r="Y391" s="243">
        <f>'Prep Testing &amp; Continuation'!U24</f>
        <v>0</v>
      </c>
      <c r="Z391" s="243">
        <f>'Prep Testing &amp; Continuation'!V24</f>
        <v>0</v>
      </c>
      <c r="AA391" s="243">
        <f>'Prep Testing &amp; Continuation'!W24</f>
        <v>0</v>
      </c>
      <c r="AB391" s="243">
        <f>'Prep Testing &amp; Continuation'!X24</f>
        <v>0</v>
      </c>
      <c r="AC391" s="243">
        <f>'Prep Testing &amp; Continuation'!Y24</f>
        <v>0</v>
      </c>
      <c r="AD391" s="243">
        <f>'Prep Testing &amp; Continuation'!Z24</f>
        <v>0</v>
      </c>
      <c r="AE391" s="243">
        <f>'Prep Testing &amp; Continuation'!AA24</f>
        <v>0</v>
      </c>
      <c r="AF391" s="243">
        <f>'Prep Testing &amp; Continuation'!AB24</f>
        <v>0</v>
      </c>
      <c r="AG391" s="243">
        <f>'Prep Testing &amp; Continuation'!AC24</f>
        <v>0</v>
      </c>
      <c r="AH391" s="243">
        <f>'Prep Testing &amp; Continuation'!AD24</f>
        <v>0</v>
      </c>
      <c r="AI391" s="243">
        <f>'Prep Testing &amp; Continuation'!AE24</f>
        <v>0</v>
      </c>
      <c r="AJ391" s="243">
        <f>'Prep Testing &amp; Continuation'!AF24</f>
        <v>0</v>
      </c>
      <c r="AK391" s="243">
        <f>'Prep Testing &amp; Continuation'!AG24</f>
        <v>0</v>
      </c>
      <c r="AL391" s="243">
        <f>'Prep Testing &amp; Continuation'!AH24</f>
        <v>0</v>
      </c>
      <c r="AM391" s="226">
        <f t="shared" si="19"/>
        <v>0</v>
      </c>
      <c r="AN391" s="227" t="str">
        <f>'Prep Testing &amp; Continuation'!B$3</f>
        <v>PrEP Re-Testing &amp; Continuation version 2.0.0</v>
      </c>
      <c r="AO391" s="239">
        <f>'Prep Testing &amp; Continuation'!AH24</f>
        <v>0</v>
      </c>
    </row>
    <row r="392" spans="1:41" x14ac:dyDescent="0.45">
      <c r="A392" s="218" t="str">
        <f t="shared" si="16"/>
        <v>202205</v>
      </c>
      <c r="B392" s="219">
        <f>'Prep Partner Performance'!AE$2</f>
        <v>2022</v>
      </c>
      <c r="C392" s="220" t="str">
        <f>'Prep Partner Performance'!Z$2</f>
        <v>05</v>
      </c>
      <c r="D392" s="218">
        <f>'Prep Partner Performance'!G$2</f>
        <v>14943</v>
      </c>
      <c r="E392" s="217" t="str">
        <f>'Prep Partner Performance'!C$2</f>
        <v>Kisima Health Centre</v>
      </c>
      <c r="F392" s="243" t="str">
        <f>'Prep Testing &amp; Continuation'!B$19</f>
        <v>Reasons for non-adherence among those with bad adherence at 1 month</v>
      </c>
      <c r="G392" s="243" t="str">
        <f>'Prep Testing &amp; Continuation'!C25</f>
        <v>Stigma</v>
      </c>
      <c r="H392" s="243" t="str">
        <f>'Prep Testing &amp; Continuation'!D25</f>
        <v>PRTC01-17</v>
      </c>
      <c r="I392" s="243">
        <f>'Prep Testing &amp; Continuation'!E25</f>
        <v>0</v>
      </c>
      <c r="J392" s="243">
        <f>'Prep Testing &amp; Continuation'!F25</f>
        <v>0</v>
      </c>
      <c r="K392" s="243">
        <f>'Prep Testing &amp; Continuation'!G25</f>
        <v>0</v>
      </c>
      <c r="L392" s="243">
        <f>'Prep Testing &amp; Continuation'!H25</f>
        <v>0</v>
      </c>
      <c r="M392" s="243">
        <f>'Prep Testing &amp; Continuation'!I25</f>
        <v>0</v>
      </c>
      <c r="N392" s="243">
        <f>'Prep Testing &amp; Continuation'!J25</f>
        <v>0</v>
      </c>
      <c r="O392" s="243">
        <f>'Prep Testing &amp; Continuation'!K25</f>
        <v>0</v>
      </c>
      <c r="P392" s="243">
        <f>'Prep Testing &amp; Continuation'!L25</f>
        <v>0</v>
      </c>
      <c r="Q392" s="243">
        <f>'Prep Testing &amp; Continuation'!M25</f>
        <v>0</v>
      </c>
      <c r="R392" s="243">
        <f>'Prep Testing &amp; Continuation'!N25</f>
        <v>0</v>
      </c>
      <c r="S392" s="243">
        <f>'Prep Testing &amp; Continuation'!O25</f>
        <v>0</v>
      </c>
      <c r="T392" s="243">
        <f>'Prep Testing &amp; Continuation'!P25</f>
        <v>0</v>
      </c>
      <c r="U392" s="243">
        <f>'Prep Testing &amp; Continuation'!Q25</f>
        <v>0</v>
      </c>
      <c r="V392" s="243">
        <f>'Prep Testing &amp; Continuation'!R25</f>
        <v>0</v>
      </c>
      <c r="W392" s="243">
        <f>'Prep Testing &amp; Continuation'!S25</f>
        <v>0</v>
      </c>
      <c r="X392" s="243">
        <f>'Prep Testing &amp; Continuation'!T25</f>
        <v>0</v>
      </c>
      <c r="Y392" s="243">
        <f>'Prep Testing &amp; Continuation'!U25</f>
        <v>0</v>
      </c>
      <c r="Z392" s="243">
        <f>'Prep Testing &amp; Continuation'!V25</f>
        <v>0</v>
      </c>
      <c r="AA392" s="243">
        <f>'Prep Testing &amp; Continuation'!W25</f>
        <v>0</v>
      </c>
      <c r="AB392" s="243">
        <f>'Prep Testing &amp; Continuation'!X25</f>
        <v>0</v>
      </c>
      <c r="AC392" s="243">
        <f>'Prep Testing &amp; Continuation'!Y25</f>
        <v>0</v>
      </c>
      <c r="AD392" s="243">
        <f>'Prep Testing &amp; Continuation'!Z25</f>
        <v>0</v>
      </c>
      <c r="AE392" s="243">
        <f>'Prep Testing &amp; Continuation'!AA25</f>
        <v>0</v>
      </c>
      <c r="AF392" s="243">
        <f>'Prep Testing &amp; Continuation'!AB25</f>
        <v>0</v>
      </c>
      <c r="AG392" s="243">
        <f>'Prep Testing &amp; Continuation'!AC25</f>
        <v>0</v>
      </c>
      <c r="AH392" s="243">
        <f>'Prep Testing &amp; Continuation'!AD25</f>
        <v>0</v>
      </c>
      <c r="AI392" s="243">
        <f>'Prep Testing &amp; Continuation'!AE25</f>
        <v>0</v>
      </c>
      <c r="AJ392" s="243">
        <f>'Prep Testing &amp; Continuation'!AF25</f>
        <v>0</v>
      </c>
      <c r="AK392" s="243">
        <f>'Prep Testing &amp; Continuation'!AG25</f>
        <v>0</v>
      </c>
      <c r="AL392" s="243">
        <f>'Prep Testing &amp; Continuation'!AH25</f>
        <v>0</v>
      </c>
      <c r="AM392" s="226">
        <f t="shared" si="19"/>
        <v>0</v>
      </c>
      <c r="AN392" s="227" t="str">
        <f>'Prep Testing &amp; Continuation'!B$3</f>
        <v>PrEP Re-Testing &amp; Continuation version 2.0.0</v>
      </c>
      <c r="AO392" s="239">
        <f>'Prep Testing &amp; Continuation'!AH25</f>
        <v>0</v>
      </c>
    </row>
    <row r="393" spans="1:41" x14ac:dyDescent="0.45">
      <c r="A393" s="218" t="str">
        <f t="shared" si="16"/>
        <v>202205</v>
      </c>
      <c r="B393" s="219">
        <f>'Prep Partner Performance'!AE$2</f>
        <v>2022</v>
      </c>
      <c r="C393" s="220" t="str">
        <f>'Prep Partner Performance'!Z$2</f>
        <v>05</v>
      </c>
      <c r="D393" s="218">
        <f>'Prep Partner Performance'!G$2</f>
        <v>14943</v>
      </c>
      <c r="E393" s="217" t="str">
        <f>'Prep Partner Performance'!C$2</f>
        <v>Kisima Health Centre</v>
      </c>
      <c r="F393" s="243" t="str">
        <f>'Prep Testing &amp; Continuation'!B$19</f>
        <v>Reasons for non-adherence among those with bad adherence at 1 month</v>
      </c>
      <c r="G393" s="243" t="str">
        <f>'Prep Testing &amp; Continuation'!C26</f>
        <v>Pill burden</v>
      </c>
      <c r="H393" s="243" t="str">
        <f>'Prep Testing &amp; Continuation'!D26</f>
        <v>PRTC01-18</v>
      </c>
      <c r="I393" s="243">
        <f>'Prep Testing &amp; Continuation'!E26</f>
        <v>0</v>
      </c>
      <c r="J393" s="243">
        <f>'Prep Testing &amp; Continuation'!F26</f>
        <v>0</v>
      </c>
      <c r="K393" s="243">
        <f>'Prep Testing &amp; Continuation'!G26</f>
        <v>0</v>
      </c>
      <c r="L393" s="243">
        <f>'Prep Testing &amp; Continuation'!H26</f>
        <v>0</v>
      </c>
      <c r="M393" s="243">
        <f>'Prep Testing &amp; Continuation'!I26</f>
        <v>0</v>
      </c>
      <c r="N393" s="243">
        <f>'Prep Testing &amp; Continuation'!J26</f>
        <v>0</v>
      </c>
      <c r="O393" s="243">
        <f>'Prep Testing &amp; Continuation'!K26</f>
        <v>0</v>
      </c>
      <c r="P393" s="243">
        <f>'Prep Testing &amp; Continuation'!L26</f>
        <v>0</v>
      </c>
      <c r="Q393" s="243">
        <f>'Prep Testing &amp; Continuation'!M26</f>
        <v>0</v>
      </c>
      <c r="R393" s="243">
        <f>'Prep Testing &amp; Continuation'!N26</f>
        <v>0</v>
      </c>
      <c r="S393" s="243">
        <f>'Prep Testing &amp; Continuation'!O26</f>
        <v>0</v>
      </c>
      <c r="T393" s="243">
        <f>'Prep Testing &amp; Continuation'!P26</f>
        <v>0</v>
      </c>
      <c r="U393" s="243">
        <f>'Prep Testing &amp; Continuation'!Q26</f>
        <v>0</v>
      </c>
      <c r="V393" s="243">
        <f>'Prep Testing &amp; Continuation'!R26</f>
        <v>0</v>
      </c>
      <c r="W393" s="243">
        <f>'Prep Testing &amp; Continuation'!S26</f>
        <v>0</v>
      </c>
      <c r="X393" s="243">
        <f>'Prep Testing &amp; Continuation'!T26</f>
        <v>0</v>
      </c>
      <c r="Y393" s="243">
        <f>'Prep Testing &amp; Continuation'!U26</f>
        <v>0</v>
      </c>
      <c r="Z393" s="243">
        <f>'Prep Testing &amp; Continuation'!V26</f>
        <v>0</v>
      </c>
      <c r="AA393" s="243">
        <f>'Prep Testing &amp; Continuation'!W26</f>
        <v>0</v>
      </c>
      <c r="AB393" s="243">
        <f>'Prep Testing &amp; Continuation'!X26</f>
        <v>0</v>
      </c>
      <c r="AC393" s="243">
        <f>'Prep Testing &amp; Continuation'!Y26</f>
        <v>0</v>
      </c>
      <c r="AD393" s="243">
        <f>'Prep Testing &amp; Continuation'!Z26</f>
        <v>0</v>
      </c>
      <c r="AE393" s="243">
        <f>'Prep Testing &amp; Continuation'!AA26</f>
        <v>0</v>
      </c>
      <c r="AF393" s="243">
        <f>'Prep Testing &amp; Continuation'!AB26</f>
        <v>0</v>
      </c>
      <c r="AG393" s="243">
        <f>'Prep Testing &amp; Continuation'!AC26</f>
        <v>0</v>
      </c>
      <c r="AH393" s="243">
        <f>'Prep Testing &amp; Continuation'!AD26</f>
        <v>0</v>
      </c>
      <c r="AI393" s="243">
        <f>'Prep Testing &amp; Continuation'!AE26</f>
        <v>0</v>
      </c>
      <c r="AJ393" s="243">
        <f>'Prep Testing &amp; Continuation'!AF26</f>
        <v>0</v>
      </c>
      <c r="AK393" s="243">
        <f>'Prep Testing &amp; Continuation'!AG26</f>
        <v>0</v>
      </c>
      <c r="AL393" s="243">
        <f>'Prep Testing &amp; Continuation'!AH26</f>
        <v>0</v>
      </c>
      <c r="AM393" s="226">
        <f t="shared" si="19"/>
        <v>0</v>
      </c>
      <c r="AN393" s="227" t="str">
        <f>'Prep Testing &amp; Continuation'!B$3</f>
        <v>PrEP Re-Testing &amp; Continuation version 2.0.0</v>
      </c>
      <c r="AO393" s="239">
        <f>'Prep Testing &amp; Continuation'!AH26</f>
        <v>0</v>
      </c>
    </row>
    <row r="394" spans="1:41" x14ac:dyDescent="0.45">
      <c r="A394" s="218" t="str">
        <f t="shared" si="16"/>
        <v>202205</v>
      </c>
      <c r="B394" s="219">
        <f>'Prep Partner Performance'!AE$2</f>
        <v>2022</v>
      </c>
      <c r="C394" s="220" t="str">
        <f>'Prep Partner Performance'!Z$2</f>
        <v>05</v>
      </c>
      <c r="D394" s="218">
        <f>'Prep Partner Performance'!G$2</f>
        <v>14943</v>
      </c>
      <c r="E394" s="217" t="str">
        <f>'Prep Partner Performance'!C$2</f>
        <v>Kisima Health Centre</v>
      </c>
      <c r="F394" s="243" t="str">
        <f>'Prep Testing &amp; Continuation'!B$19</f>
        <v>Reasons for non-adherence among those with bad adherence at 1 month</v>
      </c>
      <c r="G394" s="243" t="str">
        <f>'Prep Testing &amp; Continuation'!C27</f>
        <v>Shared with others</v>
      </c>
      <c r="H394" s="243" t="str">
        <f>'Prep Testing &amp; Continuation'!D27</f>
        <v>PRTC01-19</v>
      </c>
      <c r="I394" s="243">
        <f>'Prep Testing &amp; Continuation'!E27</f>
        <v>0</v>
      </c>
      <c r="J394" s="243">
        <f>'Prep Testing &amp; Continuation'!F27</f>
        <v>0</v>
      </c>
      <c r="K394" s="243">
        <f>'Prep Testing &amp; Continuation'!G27</f>
        <v>0</v>
      </c>
      <c r="L394" s="243">
        <f>'Prep Testing &amp; Continuation'!H27</f>
        <v>0</v>
      </c>
      <c r="M394" s="243">
        <f>'Prep Testing &amp; Continuation'!I27</f>
        <v>0</v>
      </c>
      <c r="N394" s="243">
        <f>'Prep Testing &amp; Continuation'!J27</f>
        <v>0</v>
      </c>
      <c r="O394" s="243">
        <f>'Prep Testing &amp; Continuation'!K27</f>
        <v>0</v>
      </c>
      <c r="P394" s="243">
        <f>'Prep Testing &amp; Continuation'!L27</f>
        <v>0</v>
      </c>
      <c r="Q394" s="243">
        <f>'Prep Testing &amp; Continuation'!M27</f>
        <v>0</v>
      </c>
      <c r="R394" s="243">
        <f>'Prep Testing &amp; Continuation'!N27</f>
        <v>0</v>
      </c>
      <c r="S394" s="243">
        <f>'Prep Testing &amp; Continuation'!O27</f>
        <v>0</v>
      </c>
      <c r="T394" s="243">
        <f>'Prep Testing &amp; Continuation'!P27</f>
        <v>0</v>
      </c>
      <c r="U394" s="243">
        <f>'Prep Testing &amp; Continuation'!Q27</f>
        <v>0</v>
      </c>
      <c r="V394" s="243">
        <f>'Prep Testing &amp; Continuation'!R27</f>
        <v>0</v>
      </c>
      <c r="W394" s="243">
        <f>'Prep Testing &amp; Continuation'!S27</f>
        <v>0</v>
      </c>
      <c r="X394" s="243">
        <f>'Prep Testing &amp; Continuation'!T27</f>
        <v>0</v>
      </c>
      <c r="Y394" s="243">
        <f>'Prep Testing &amp; Continuation'!U27</f>
        <v>0</v>
      </c>
      <c r="Z394" s="243">
        <f>'Prep Testing &amp; Continuation'!V27</f>
        <v>0</v>
      </c>
      <c r="AA394" s="243">
        <f>'Prep Testing &amp; Continuation'!W27</f>
        <v>0</v>
      </c>
      <c r="AB394" s="243">
        <f>'Prep Testing &amp; Continuation'!X27</f>
        <v>0</v>
      </c>
      <c r="AC394" s="243">
        <f>'Prep Testing &amp; Continuation'!Y27</f>
        <v>0</v>
      </c>
      <c r="AD394" s="243">
        <f>'Prep Testing &amp; Continuation'!Z27</f>
        <v>0</v>
      </c>
      <c r="AE394" s="243">
        <f>'Prep Testing &amp; Continuation'!AA27</f>
        <v>0</v>
      </c>
      <c r="AF394" s="243">
        <f>'Prep Testing &amp; Continuation'!AB27</f>
        <v>0</v>
      </c>
      <c r="AG394" s="243">
        <f>'Prep Testing &amp; Continuation'!AC27</f>
        <v>0</v>
      </c>
      <c r="AH394" s="243">
        <f>'Prep Testing &amp; Continuation'!AD27</f>
        <v>0</v>
      </c>
      <c r="AI394" s="243">
        <f>'Prep Testing &amp; Continuation'!AE27</f>
        <v>0</v>
      </c>
      <c r="AJ394" s="243">
        <f>'Prep Testing &amp; Continuation'!AF27</f>
        <v>0</v>
      </c>
      <c r="AK394" s="243">
        <f>'Prep Testing &amp; Continuation'!AG27</f>
        <v>0</v>
      </c>
      <c r="AL394" s="243">
        <f>'Prep Testing &amp; Continuation'!AH27</f>
        <v>0</v>
      </c>
      <c r="AM394" s="226">
        <f t="shared" si="19"/>
        <v>0</v>
      </c>
      <c r="AN394" s="227" t="str">
        <f>'Prep Testing &amp; Continuation'!B$3</f>
        <v>PrEP Re-Testing &amp; Continuation version 2.0.0</v>
      </c>
      <c r="AO394" s="239">
        <f>'Prep Testing &amp; Continuation'!AH27</f>
        <v>0</v>
      </c>
    </row>
    <row r="395" spans="1:41" x14ac:dyDescent="0.45">
      <c r="A395" s="218" t="str">
        <f t="shared" si="16"/>
        <v>202205</v>
      </c>
      <c r="B395" s="219">
        <f>'Prep Partner Performance'!AE$2</f>
        <v>2022</v>
      </c>
      <c r="C395" s="220" t="str">
        <f>'Prep Partner Performance'!Z$2</f>
        <v>05</v>
      </c>
      <c r="D395" s="218">
        <f>'Prep Partner Performance'!G$2</f>
        <v>14943</v>
      </c>
      <c r="E395" s="217" t="str">
        <f>'Prep Partner Performance'!C$2</f>
        <v>Kisima Health Centre</v>
      </c>
      <c r="F395" s="243" t="str">
        <f>'Prep Testing &amp; Continuation'!B$19</f>
        <v>Reasons for non-adherence among those with bad adherence at 1 month</v>
      </c>
      <c r="G395" s="243" t="str">
        <f>'Prep Testing &amp; Continuation'!C28</f>
        <v>None</v>
      </c>
      <c r="H395" s="243" t="str">
        <f>'Prep Testing &amp; Continuation'!D28</f>
        <v>PRTC01-20</v>
      </c>
      <c r="I395" s="243">
        <f>'Prep Testing &amp; Continuation'!E28</f>
        <v>0</v>
      </c>
      <c r="J395" s="243">
        <f>'Prep Testing &amp; Continuation'!F28</f>
        <v>0</v>
      </c>
      <c r="K395" s="243">
        <f>'Prep Testing &amp; Continuation'!G28</f>
        <v>0</v>
      </c>
      <c r="L395" s="243">
        <f>'Prep Testing &amp; Continuation'!H28</f>
        <v>0</v>
      </c>
      <c r="M395" s="243">
        <f>'Prep Testing &amp; Continuation'!I28</f>
        <v>0</v>
      </c>
      <c r="N395" s="243">
        <f>'Prep Testing &amp; Continuation'!J28</f>
        <v>0</v>
      </c>
      <c r="O395" s="243">
        <f>'Prep Testing &amp; Continuation'!K28</f>
        <v>0</v>
      </c>
      <c r="P395" s="243">
        <f>'Prep Testing &amp; Continuation'!L28</f>
        <v>0</v>
      </c>
      <c r="Q395" s="243">
        <f>'Prep Testing &amp; Continuation'!M28</f>
        <v>0</v>
      </c>
      <c r="R395" s="243">
        <f>'Prep Testing &amp; Continuation'!N28</f>
        <v>0</v>
      </c>
      <c r="S395" s="243">
        <f>'Prep Testing &amp; Continuation'!O28</f>
        <v>0</v>
      </c>
      <c r="T395" s="243">
        <f>'Prep Testing &amp; Continuation'!P28</f>
        <v>0</v>
      </c>
      <c r="U395" s="243">
        <f>'Prep Testing &amp; Continuation'!Q28</f>
        <v>0</v>
      </c>
      <c r="V395" s="243">
        <f>'Prep Testing &amp; Continuation'!R28</f>
        <v>0</v>
      </c>
      <c r="W395" s="243">
        <f>'Prep Testing &amp; Continuation'!S28</f>
        <v>0</v>
      </c>
      <c r="X395" s="243">
        <f>'Prep Testing &amp; Continuation'!T28</f>
        <v>0</v>
      </c>
      <c r="Y395" s="243">
        <f>'Prep Testing &amp; Continuation'!U28</f>
        <v>0</v>
      </c>
      <c r="Z395" s="243">
        <f>'Prep Testing &amp; Continuation'!V28</f>
        <v>0</v>
      </c>
      <c r="AA395" s="243">
        <f>'Prep Testing &amp; Continuation'!W28</f>
        <v>0</v>
      </c>
      <c r="AB395" s="243">
        <f>'Prep Testing &amp; Continuation'!X28</f>
        <v>0</v>
      </c>
      <c r="AC395" s="243">
        <f>'Prep Testing &amp; Continuation'!Y28</f>
        <v>0</v>
      </c>
      <c r="AD395" s="243">
        <f>'Prep Testing &amp; Continuation'!Z28</f>
        <v>0</v>
      </c>
      <c r="AE395" s="243">
        <f>'Prep Testing &amp; Continuation'!AA28</f>
        <v>0</v>
      </c>
      <c r="AF395" s="243">
        <f>'Prep Testing &amp; Continuation'!AB28</f>
        <v>0</v>
      </c>
      <c r="AG395" s="243">
        <f>'Prep Testing &amp; Continuation'!AC28</f>
        <v>0</v>
      </c>
      <c r="AH395" s="243">
        <f>'Prep Testing &amp; Continuation'!AD28</f>
        <v>0</v>
      </c>
      <c r="AI395" s="243">
        <f>'Prep Testing &amp; Continuation'!AE28</f>
        <v>0</v>
      </c>
      <c r="AJ395" s="243">
        <f>'Prep Testing &amp; Continuation'!AF28</f>
        <v>0</v>
      </c>
      <c r="AK395" s="243">
        <f>'Prep Testing &amp; Continuation'!AG28</f>
        <v>0</v>
      </c>
      <c r="AL395" s="243">
        <f>'Prep Testing &amp; Continuation'!AH28</f>
        <v>0</v>
      </c>
      <c r="AM395" s="226">
        <f t="shared" si="19"/>
        <v>0</v>
      </c>
      <c r="AN395" s="227" t="str">
        <f>'Prep Testing &amp; Continuation'!B$3</f>
        <v>PrEP Re-Testing &amp; Continuation version 2.0.0</v>
      </c>
      <c r="AO395" s="239">
        <f>'Prep Testing &amp; Continuation'!AH28</f>
        <v>0</v>
      </c>
    </row>
    <row r="396" spans="1:41" x14ac:dyDescent="0.45">
      <c r="A396" s="218" t="str">
        <f t="shared" si="16"/>
        <v>202205</v>
      </c>
      <c r="B396" s="219">
        <f>'Prep Partner Performance'!AE$2</f>
        <v>2022</v>
      </c>
      <c r="C396" s="220" t="str">
        <f>'Prep Partner Performance'!Z$2</f>
        <v>05</v>
      </c>
      <c r="D396" s="218">
        <f>'Prep Partner Performance'!G$2</f>
        <v>14943</v>
      </c>
      <c r="E396" s="217" t="str">
        <f>'Prep Partner Performance'!C$2</f>
        <v>Kisima Health Centre</v>
      </c>
      <c r="F396" s="243" t="str">
        <f>'Prep Testing &amp; Continuation'!B$19</f>
        <v>Reasons for non-adherence among those with bad adherence at 1 month</v>
      </c>
      <c r="G396" s="243" t="str">
        <f>'Prep Testing &amp; Continuation'!C29</f>
        <v>Other</v>
      </c>
      <c r="H396" s="243" t="str">
        <f>'Prep Testing &amp; Continuation'!D29</f>
        <v>PRTC01-21</v>
      </c>
      <c r="I396" s="243">
        <f>'Prep Testing &amp; Continuation'!E29</f>
        <v>0</v>
      </c>
      <c r="J396" s="243">
        <f>'Prep Testing &amp; Continuation'!F29</f>
        <v>0</v>
      </c>
      <c r="K396" s="243">
        <f>'Prep Testing &amp; Continuation'!G29</f>
        <v>0</v>
      </c>
      <c r="L396" s="243">
        <f>'Prep Testing &amp; Continuation'!H29</f>
        <v>0</v>
      </c>
      <c r="M396" s="243">
        <f>'Prep Testing &amp; Continuation'!I29</f>
        <v>0</v>
      </c>
      <c r="N396" s="243">
        <f>'Prep Testing &amp; Continuation'!J29</f>
        <v>0</v>
      </c>
      <c r="O396" s="243">
        <f>'Prep Testing &amp; Continuation'!K29</f>
        <v>0</v>
      </c>
      <c r="P396" s="243">
        <f>'Prep Testing &amp; Continuation'!L29</f>
        <v>0</v>
      </c>
      <c r="Q396" s="243">
        <f>'Prep Testing &amp; Continuation'!M29</f>
        <v>0</v>
      </c>
      <c r="R396" s="243">
        <f>'Prep Testing &amp; Continuation'!N29</f>
        <v>0</v>
      </c>
      <c r="S396" s="243">
        <f>'Prep Testing &amp; Continuation'!O29</f>
        <v>0</v>
      </c>
      <c r="T396" s="243">
        <f>'Prep Testing &amp; Continuation'!P29</f>
        <v>0</v>
      </c>
      <c r="U396" s="243">
        <f>'Prep Testing &amp; Continuation'!Q29</f>
        <v>0</v>
      </c>
      <c r="V396" s="243">
        <f>'Prep Testing &amp; Continuation'!R29</f>
        <v>0</v>
      </c>
      <c r="W396" s="243">
        <f>'Prep Testing &amp; Continuation'!S29</f>
        <v>0</v>
      </c>
      <c r="X396" s="243">
        <f>'Prep Testing &amp; Continuation'!T29</f>
        <v>0</v>
      </c>
      <c r="Y396" s="243">
        <f>'Prep Testing &amp; Continuation'!U29</f>
        <v>0</v>
      </c>
      <c r="Z396" s="243">
        <f>'Prep Testing &amp; Continuation'!V29</f>
        <v>0</v>
      </c>
      <c r="AA396" s="243">
        <f>'Prep Testing &amp; Continuation'!W29</f>
        <v>0</v>
      </c>
      <c r="AB396" s="243">
        <f>'Prep Testing &amp; Continuation'!X29</f>
        <v>0</v>
      </c>
      <c r="AC396" s="243">
        <f>'Prep Testing &amp; Continuation'!Y29</f>
        <v>0</v>
      </c>
      <c r="AD396" s="243">
        <f>'Prep Testing &amp; Continuation'!Z29</f>
        <v>0</v>
      </c>
      <c r="AE396" s="243">
        <f>'Prep Testing &amp; Continuation'!AA29</f>
        <v>0</v>
      </c>
      <c r="AF396" s="243">
        <f>'Prep Testing &amp; Continuation'!AB29</f>
        <v>0</v>
      </c>
      <c r="AG396" s="243">
        <f>'Prep Testing &amp; Continuation'!AC29</f>
        <v>0</v>
      </c>
      <c r="AH396" s="243">
        <f>'Prep Testing &amp; Continuation'!AD29</f>
        <v>0</v>
      </c>
      <c r="AI396" s="243">
        <f>'Prep Testing &amp; Continuation'!AE29</f>
        <v>0</v>
      </c>
      <c r="AJ396" s="243">
        <f>'Prep Testing &amp; Continuation'!AF29</f>
        <v>0</v>
      </c>
      <c r="AK396" s="243">
        <f>'Prep Testing &amp; Continuation'!AG29</f>
        <v>0</v>
      </c>
      <c r="AL396" s="243">
        <f>'Prep Testing &amp; Continuation'!AH29</f>
        <v>0</v>
      </c>
      <c r="AM396" s="226">
        <f t="shared" si="19"/>
        <v>0</v>
      </c>
      <c r="AN396" s="227" t="str">
        <f>'Prep Testing &amp; Continuation'!B$3</f>
        <v>PrEP Re-Testing &amp; Continuation version 2.0.0</v>
      </c>
      <c r="AO396" s="239">
        <f>'Prep Testing &amp; Continuation'!AH29</f>
        <v>0</v>
      </c>
    </row>
    <row r="397" spans="1:41" x14ac:dyDescent="0.45">
      <c r="A397" s="218" t="str">
        <f t="shared" si="16"/>
        <v>202205</v>
      </c>
      <c r="B397" s="219">
        <f>'Prep Partner Performance'!AE$2</f>
        <v>2022</v>
      </c>
      <c r="C397" s="220" t="str">
        <f>'Prep Partner Performance'!Z$2</f>
        <v>05</v>
      </c>
      <c r="D397" s="218">
        <f>'Prep Partner Performance'!G$2</f>
        <v>14943</v>
      </c>
      <c r="E397" s="217" t="str">
        <f>'Prep Partner Performance'!C$2</f>
        <v>Kisima Health Centre</v>
      </c>
      <c r="F397" s="243" t="str">
        <f>'Prep Testing &amp; Continuation'!B$19</f>
        <v>Reasons for non-adherence among those with bad adherence at 1 month</v>
      </c>
      <c r="G397" s="243" t="str">
        <f>'Prep Testing &amp; Continuation'!C30</f>
        <v>Total Reasons for non Adherance among those with bad adherence</v>
      </c>
      <c r="H397" s="243" t="str">
        <f>'Prep Testing &amp; Continuation'!D30</f>
        <v>PRTC01-22</v>
      </c>
      <c r="I397" s="243">
        <f>'Prep Testing &amp; Continuation'!E30</f>
        <v>0</v>
      </c>
      <c r="J397" s="243">
        <f>'Prep Testing &amp; Continuation'!F30</f>
        <v>0</v>
      </c>
      <c r="K397" s="243">
        <f>'Prep Testing &amp; Continuation'!G30</f>
        <v>0</v>
      </c>
      <c r="L397" s="243">
        <f>'Prep Testing &amp; Continuation'!H30</f>
        <v>0</v>
      </c>
      <c r="M397" s="243">
        <f>'Prep Testing &amp; Continuation'!I30</f>
        <v>0</v>
      </c>
      <c r="N397" s="243">
        <f>'Prep Testing &amp; Continuation'!J30</f>
        <v>0</v>
      </c>
      <c r="O397" s="243">
        <f>'Prep Testing &amp; Continuation'!K30</f>
        <v>0</v>
      </c>
      <c r="P397" s="243">
        <f>'Prep Testing &amp; Continuation'!L30</f>
        <v>0</v>
      </c>
      <c r="Q397" s="243">
        <f>'Prep Testing &amp; Continuation'!M30</f>
        <v>0</v>
      </c>
      <c r="R397" s="243">
        <f>'Prep Testing &amp; Continuation'!N30</f>
        <v>0</v>
      </c>
      <c r="S397" s="243">
        <f>'Prep Testing &amp; Continuation'!O30</f>
        <v>0</v>
      </c>
      <c r="T397" s="243">
        <f>'Prep Testing &amp; Continuation'!P30</f>
        <v>0</v>
      </c>
      <c r="U397" s="243">
        <f>'Prep Testing &amp; Continuation'!Q30</f>
        <v>0</v>
      </c>
      <c r="V397" s="243">
        <f>'Prep Testing &amp; Continuation'!R30</f>
        <v>0</v>
      </c>
      <c r="W397" s="243">
        <f>'Prep Testing &amp; Continuation'!S30</f>
        <v>0</v>
      </c>
      <c r="X397" s="243">
        <f>'Prep Testing &amp; Continuation'!T30</f>
        <v>0</v>
      </c>
      <c r="Y397" s="243">
        <f>'Prep Testing &amp; Continuation'!U30</f>
        <v>0</v>
      </c>
      <c r="Z397" s="243">
        <f>'Prep Testing &amp; Continuation'!V30</f>
        <v>0</v>
      </c>
      <c r="AA397" s="243">
        <f>'Prep Testing &amp; Continuation'!W30</f>
        <v>0</v>
      </c>
      <c r="AB397" s="243">
        <f>'Prep Testing &amp; Continuation'!X30</f>
        <v>0</v>
      </c>
      <c r="AC397" s="243">
        <f>'Prep Testing &amp; Continuation'!Y30</f>
        <v>0</v>
      </c>
      <c r="AD397" s="243">
        <f>'Prep Testing &amp; Continuation'!Z30</f>
        <v>0</v>
      </c>
      <c r="AE397" s="243">
        <f>'Prep Testing &amp; Continuation'!AA30</f>
        <v>0</v>
      </c>
      <c r="AF397" s="243">
        <f>'Prep Testing &amp; Continuation'!AB30</f>
        <v>0</v>
      </c>
      <c r="AG397" s="243">
        <f>'Prep Testing &amp; Continuation'!AC30</f>
        <v>0</v>
      </c>
      <c r="AH397" s="243">
        <f>'Prep Testing &amp; Continuation'!AD30</f>
        <v>0</v>
      </c>
      <c r="AI397" s="243">
        <f>'Prep Testing &amp; Continuation'!AE30</f>
        <v>0</v>
      </c>
      <c r="AJ397" s="243">
        <f>'Prep Testing &amp; Continuation'!AF30</f>
        <v>0</v>
      </c>
      <c r="AK397" s="243">
        <f>'Prep Testing &amp; Continuation'!AG30</f>
        <v>0</v>
      </c>
      <c r="AL397" s="243">
        <f>'Prep Testing &amp; Continuation'!AH30</f>
        <v>0</v>
      </c>
      <c r="AM397" s="226">
        <f t="shared" si="19"/>
        <v>0</v>
      </c>
      <c r="AN397" s="227" t="str">
        <f>'Prep Testing &amp; Continuation'!B$3</f>
        <v>PrEP Re-Testing &amp; Continuation version 2.0.0</v>
      </c>
      <c r="AO397" s="239">
        <f>'Prep Testing &amp; Continuation'!AH30</f>
        <v>0</v>
      </c>
    </row>
    <row r="398" spans="1:41" x14ac:dyDescent="0.45">
      <c r="A398" s="218" t="str">
        <f t="shared" si="16"/>
        <v>202205</v>
      </c>
      <c r="B398" s="219">
        <f>'Prep Partner Performance'!AE$2</f>
        <v>2022</v>
      </c>
      <c r="C398" s="220" t="str">
        <f>'Prep Partner Performance'!Z$2</f>
        <v>05</v>
      </c>
      <c r="D398" s="218">
        <f>'Prep Partner Performance'!G$2</f>
        <v>14943</v>
      </c>
      <c r="E398" s="217" t="str">
        <f>'Prep Partner Performance'!C$2</f>
        <v>Kisima Health Centre</v>
      </c>
      <c r="F398" s="243" t="str">
        <f>'Prep Testing &amp; Continuation'!B31</f>
        <v>Adherence Counselling</v>
      </c>
      <c r="G398" s="243" t="str">
        <f>'Prep Testing &amp; Continuation'!C31</f>
        <v>Number  of individuals done for adherence counselling at 1-month refill</v>
      </c>
      <c r="H398" s="243" t="str">
        <f>'Prep Testing &amp; Continuation'!D31</f>
        <v>PRTC01-23</v>
      </c>
      <c r="I398" s="243">
        <f>'Prep Testing &amp; Continuation'!E31</f>
        <v>0</v>
      </c>
      <c r="J398" s="243">
        <f>'Prep Testing &amp; Continuation'!F31</f>
        <v>0</v>
      </c>
      <c r="K398" s="243">
        <f>'Prep Testing &amp; Continuation'!G31</f>
        <v>0</v>
      </c>
      <c r="L398" s="243">
        <f>'Prep Testing &amp; Continuation'!H31</f>
        <v>0</v>
      </c>
      <c r="M398" s="243">
        <f>'Prep Testing &amp; Continuation'!I31</f>
        <v>0</v>
      </c>
      <c r="N398" s="243">
        <f>'Prep Testing &amp; Continuation'!J31</f>
        <v>0</v>
      </c>
      <c r="O398" s="243">
        <f>'Prep Testing &amp; Continuation'!K31</f>
        <v>0</v>
      </c>
      <c r="P398" s="243">
        <f>'Prep Testing &amp; Continuation'!L31</f>
        <v>0</v>
      </c>
      <c r="Q398" s="243">
        <f>'Prep Testing &amp; Continuation'!M31</f>
        <v>0</v>
      </c>
      <c r="R398" s="243">
        <f>'Prep Testing &amp; Continuation'!N31</f>
        <v>0</v>
      </c>
      <c r="S398" s="243">
        <f>'Prep Testing &amp; Continuation'!O31</f>
        <v>0</v>
      </c>
      <c r="T398" s="243">
        <f>'Prep Testing &amp; Continuation'!P31</f>
        <v>0</v>
      </c>
      <c r="U398" s="243">
        <f>'Prep Testing &amp; Continuation'!Q31</f>
        <v>0</v>
      </c>
      <c r="V398" s="243">
        <f>'Prep Testing &amp; Continuation'!R31</f>
        <v>0</v>
      </c>
      <c r="W398" s="243">
        <f>'Prep Testing &amp; Continuation'!S31</f>
        <v>0</v>
      </c>
      <c r="X398" s="243">
        <f>'Prep Testing &amp; Continuation'!T31</f>
        <v>0</v>
      </c>
      <c r="Y398" s="243">
        <f>'Prep Testing &amp; Continuation'!U31</f>
        <v>0</v>
      </c>
      <c r="Z398" s="243">
        <f>'Prep Testing &amp; Continuation'!V31</f>
        <v>0</v>
      </c>
      <c r="AA398" s="243">
        <f>'Prep Testing &amp; Continuation'!W31</f>
        <v>0</v>
      </c>
      <c r="AB398" s="243">
        <f>'Prep Testing &amp; Continuation'!X31</f>
        <v>0</v>
      </c>
      <c r="AC398" s="243">
        <f>'Prep Testing &amp; Continuation'!Y31</f>
        <v>0</v>
      </c>
      <c r="AD398" s="243">
        <f>'Prep Testing &amp; Continuation'!Z31</f>
        <v>0</v>
      </c>
      <c r="AE398" s="243">
        <f>'Prep Testing &amp; Continuation'!AA31</f>
        <v>0</v>
      </c>
      <c r="AF398" s="243">
        <f>'Prep Testing &amp; Continuation'!AB31</f>
        <v>0</v>
      </c>
      <c r="AG398" s="243">
        <f>'Prep Testing &amp; Continuation'!AC31</f>
        <v>0</v>
      </c>
      <c r="AH398" s="243">
        <f>'Prep Testing &amp; Continuation'!AD31</f>
        <v>0</v>
      </c>
      <c r="AI398" s="243">
        <f>'Prep Testing &amp; Continuation'!AE31</f>
        <v>0</v>
      </c>
      <c r="AJ398" s="243">
        <f>'Prep Testing &amp; Continuation'!AF31</f>
        <v>0</v>
      </c>
      <c r="AK398" s="243">
        <f>'Prep Testing &amp; Continuation'!AG31</f>
        <v>0</v>
      </c>
      <c r="AL398" s="243">
        <f>'Prep Testing &amp; Continuation'!AH31</f>
        <v>0</v>
      </c>
      <c r="AM398" s="226">
        <f t="shared" si="19"/>
        <v>0</v>
      </c>
      <c r="AN398" s="227" t="str">
        <f>'Prep Testing &amp; Continuation'!B$3</f>
        <v>PrEP Re-Testing &amp; Continuation version 2.0.0</v>
      </c>
      <c r="AO398" s="239">
        <f>'Prep Testing &amp; Continuation'!AH31</f>
        <v>0</v>
      </c>
    </row>
    <row r="399" spans="1:41" x14ac:dyDescent="0.45">
      <c r="A399" s="218" t="str">
        <f t="shared" si="16"/>
        <v>202205</v>
      </c>
      <c r="B399" s="219">
        <f>'Prep Partner Performance'!AE$2</f>
        <v>2022</v>
      </c>
      <c r="C399" s="220" t="str">
        <f>'Prep Partner Performance'!Z$2</f>
        <v>05</v>
      </c>
      <c r="D399" s="218">
        <f>'Prep Partner Performance'!G$2</f>
        <v>14943</v>
      </c>
      <c r="E399" s="217" t="str">
        <f>'Prep Partner Performance'!C$2</f>
        <v>Kisima Health Centre</v>
      </c>
      <c r="F399" s="243" t="str">
        <f>'Prep Testing &amp; Continuation'!B32</f>
        <v>Condom Provision</v>
      </c>
      <c r="G399" s="243" t="str">
        <f>'Prep Testing &amp; Continuation'!C32</f>
        <v>Number  of individuals issued with condoms at 1-month refill</v>
      </c>
      <c r="H399" s="243" t="str">
        <f>'Prep Testing &amp; Continuation'!D32</f>
        <v>PRTC01-24</v>
      </c>
      <c r="I399" s="243">
        <f>'Prep Testing &amp; Continuation'!E32</f>
        <v>0</v>
      </c>
      <c r="J399" s="243">
        <f>'Prep Testing &amp; Continuation'!F32</f>
        <v>0</v>
      </c>
      <c r="K399" s="243">
        <f>'Prep Testing &amp; Continuation'!G32</f>
        <v>0</v>
      </c>
      <c r="L399" s="243">
        <f>'Prep Testing &amp; Continuation'!H32</f>
        <v>0</v>
      </c>
      <c r="M399" s="243">
        <f>'Prep Testing &amp; Continuation'!I32</f>
        <v>0</v>
      </c>
      <c r="N399" s="243">
        <f>'Prep Testing &amp; Continuation'!J32</f>
        <v>0</v>
      </c>
      <c r="O399" s="243">
        <f>'Prep Testing &amp; Continuation'!K32</f>
        <v>0</v>
      </c>
      <c r="P399" s="243">
        <f>'Prep Testing &amp; Continuation'!L32</f>
        <v>0</v>
      </c>
      <c r="Q399" s="243">
        <f>'Prep Testing &amp; Continuation'!M32</f>
        <v>0</v>
      </c>
      <c r="R399" s="243">
        <f>'Prep Testing &amp; Continuation'!N32</f>
        <v>0</v>
      </c>
      <c r="S399" s="243">
        <f>'Prep Testing &amp; Continuation'!O32</f>
        <v>0</v>
      </c>
      <c r="T399" s="243">
        <f>'Prep Testing &amp; Continuation'!P32</f>
        <v>0</v>
      </c>
      <c r="U399" s="243">
        <f>'Prep Testing &amp; Continuation'!Q32</f>
        <v>0</v>
      </c>
      <c r="V399" s="243">
        <f>'Prep Testing &amp; Continuation'!R32</f>
        <v>0</v>
      </c>
      <c r="W399" s="243">
        <f>'Prep Testing &amp; Continuation'!S32</f>
        <v>0</v>
      </c>
      <c r="X399" s="243">
        <f>'Prep Testing &amp; Continuation'!T32</f>
        <v>0</v>
      </c>
      <c r="Y399" s="243">
        <f>'Prep Testing &amp; Continuation'!U32</f>
        <v>0</v>
      </c>
      <c r="Z399" s="243">
        <f>'Prep Testing &amp; Continuation'!V32</f>
        <v>0</v>
      </c>
      <c r="AA399" s="243">
        <f>'Prep Testing &amp; Continuation'!W32</f>
        <v>0</v>
      </c>
      <c r="AB399" s="243">
        <f>'Prep Testing &amp; Continuation'!X32</f>
        <v>0</v>
      </c>
      <c r="AC399" s="243">
        <f>'Prep Testing &amp; Continuation'!Y32</f>
        <v>0</v>
      </c>
      <c r="AD399" s="243">
        <f>'Prep Testing &amp; Continuation'!Z32</f>
        <v>0</v>
      </c>
      <c r="AE399" s="243">
        <f>'Prep Testing &amp; Continuation'!AA32</f>
        <v>0</v>
      </c>
      <c r="AF399" s="243">
        <f>'Prep Testing &amp; Continuation'!AB32</f>
        <v>0</v>
      </c>
      <c r="AG399" s="243">
        <f>'Prep Testing &amp; Continuation'!AC32</f>
        <v>0</v>
      </c>
      <c r="AH399" s="243">
        <f>'Prep Testing &amp; Continuation'!AD32</f>
        <v>0</v>
      </c>
      <c r="AI399" s="243">
        <f>'Prep Testing &amp; Continuation'!AE32</f>
        <v>0</v>
      </c>
      <c r="AJ399" s="243">
        <f>'Prep Testing &amp; Continuation'!AF32</f>
        <v>0</v>
      </c>
      <c r="AK399" s="243">
        <f>'Prep Testing &amp; Continuation'!AG32</f>
        <v>0</v>
      </c>
      <c r="AL399" s="243">
        <f>'Prep Testing &amp; Continuation'!AH32</f>
        <v>0</v>
      </c>
      <c r="AM399" s="226">
        <f t="shared" si="19"/>
        <v>0</v>
      </c>
      <c r="AN399" s="227" t="str">
        <f>'Prep Testing &amp; Continuation'!B$3</f>
        <v>PrEP Re-Testing &amp; Continuation version 2.0.0</v>
      </c>
      <c r="AO399" s="239">
        <f>'Prep Testing &amp; Continuation'!AH32</f>
        <v>0</v>
      </c>
    </row>
    <row r="400" spans="1:41" x14ac:dyDescent="0.45">
      <c r="A400" s="218" t="str">
        <f t="shared" ref="A400:A426" si="20">B400&amp;C400</f>
        <v>202205</v>
      </c>
      <c r="B400" s="219">
        <f>'Prep Partner Performance'!AE$2</f>
        <v>2022</v>
      </c>
      <c r="C400" s="220" t="str">
        <f>'Prep Partner Performance'!Z$2</f>
        <v>05</v>
      </c>
      <c r="D400" s="218">
        <f>'Prep Partner Performance'!G$2</f>
        <v>14943</v>
      </c>
      <c r="E400" s="217" t="str">
        <f>'Prep Partner Performance'!C$2</f>
        <v>Kisima Health Centre</v>
      </c>
      <c r="F400" s="243" t="str">
        <f>'Prep Testing &amp; Continuation'!B33</f>
        <v>PrEP status at 1-month refill</v>
      </c>
      <c r="G400" s="243" t="str">
        <f>'Prep Testing &amp; Continuation'!C33</f>
        <v>Continue (Those who are still on PrEP)</v>
      </c>
      <c r="H400" s="243" t="str">
        <f>'Prep Testing &amp; Continuation'!D33</f>
        <v>PRTC01-25</v>
      </c>
      <c r="I400" s="243">
        <f>'Prep Testing &amp; Continuation'!E33</f>
        <v>0</v>
      </c>
      <c r="J400" s="243">
        <f>'Prep Testing &amp; Continuation'!F33</f>
        <v>0</v>
      </c>
      <c r="K400" s="243">
        <f>'Prep Testing &amp; Continuation'!G33</f>
        <v>0</v>
      </c>
      <c r="L400" s="243">
        <f>'Prep Testing &amp; Continuation'!H33</f>
        <v>0</v>
      </c>
      <c r="M400" s="243">
        <f>'Prep Testing &amp; Continuation'!I33</f>
        <v>0</v>
      </c>
      <c r="N400" s="243">
        <f>'Prep Testing &amp; Continuation'!J33</f>
        <v>0</v>
      </c>
      <c r="O400" s="243">
        <f>'Prep Testing &amp; Continuation'!K33</f>
        <v>0</v>
      </c>
      <c r="P400" s="243">
        <f>'Prep Testing &amp; Continuation'!L33</f>
        <v>0</v>
      </c>
      <c r="Q400" s="243">
        <f>'Prep Testing &amp; Continuation'!M33</f>
        <v>0</v>
      </c>
      <c r="R400" s="243">
        <f>'Prep Testing &amp; Continuation'!N33</f>
        <v>0</v>
      </c>
      <c r="S400" s="243">
        <f>'Prep Testing &amp; Continuation'!O33</f>
        <v>0</v>
      </c>
      <c r="T400" s="243">
        <f>'Prep Testing &amp; Continuation'!P33</f>
        <v>0</v>
      </c>
      <c r="U400" s="243">
        <f>'Prep Testing &amp; Continuation'!Q33</f>
        <v>0</v>
      </c>
      <c r="V400" s="243">
        <f>'Prep Testing &amp; Continuation'!R33</f>
        <v>0</v>
      </c>
      <c r="W400" s="243">
        <f>'Prep Testing &amp; Continuation'!S33</f>
        <v>0</v>
      </c>
      <c r="X400" s="243">
        <f>'Prep Testing &amp; Continuation'!T33</f>
        <v>0</v>
      </c>
      <c r="Y400" s="243">
        <f>'Prep Testing &amp; Continuation'!U33</f>
        <v>0</v>
      </c>
      <c r="Z400" s="243">
        <f>'Prep Testing &amp; Continuation'!V33</f>
        <v>0</v>
      </c>
      <c r="AA400" s="243">
        <f>'Prep Testing &amp; Continuation'!W33</f>
        <v>0</v>
      </c>
      <c r="AB400" s="243">
        <f>'Prep Testing &amp; Continuation'!X33</f>
        <v>0</v>
      </c>
      <c r="AC400" s="243">
        <f>'Prep Testing &amp; Continuation'!Y33</f>
        <v>0</v>
      </c>
      <c r="AD400" s="243">
        <f>'Prep Testing &amp; Continuation'!Z33</f>
        <v>0</v>
      </c>
      <c r="AE400" s="243">
        <f>'Prep Testing &amp; Continuation'!AA33</f>
        <v>0</v>
      </c>
      <c r="AF400" s="243">
        <f>'Prep Testing &amp; Continuation'!AB33</f>
        <v>0</v>
      </c>
      <c r="AG400" s="243">
        <f>'Prep Testing &amp; Continuation'!AC33</f>
        <v>0</v>
      </c>
      <c r="AH400" s="243">
        <f>'Prep Testing &amp; Continuation'!AD33</f>
        <v>0</v>
      </c>
      <c r="AI400" s="243">
        <f>'Prep Testing &amp; Continuation'!AE33</f>
        <v>0</v>
      </c>
      <c r="AJ400" s="243">
        <f>'Prep Testing &amp; Continuation'!AF33</f>
        <v>0</v>
      </c>
      <c r="AK400" s="243">
        <f>'Prep Testing &amp; Continuation'!AG33</f>
        <v>0</v>
      </c>
      <c r="AL400" s="243">
        <f>'Prep Testing &amp; Continuation'!AH33</f>
        <v>0</v>
      </c>
      <c r="AM400" s="226">
        <f t="shared" si="19"/>
        <v>0</v>
      </c>
      <c r="AN400" s="227" t="str">
        <f>'Prep Testing &amp; Continuation'!B$3</f>
        <v>PrEP Re-Testing &amp; Continuation version 2.0.0</v>
      </c>
      <c r="AO400" s="239">
        <f>'Prep Testing &amp; Continuation'!AH33</f>
        <v>0</v>
      </c>
    </row>
    <row r="401" spans="1:41" x14ac:dyDescent="0.45">
      <c r="A401" s="218" t="str">
        <f t="shared" si="20"/>
        <v>202205</v>
      </c>
      <c r="B401" s="219">
        <f>'Prep Partner Performance'!AE$2</f>
        <v>2022</v>
      </c>
      <c r="C401" s="220" t="str">
        <f>'Prep Partner Performance'!Z$2</f>
        <v>05</v>
      </c>
      <c r="D401" s="218">
        <f>'Prep Partner Performance'!G$2</f>
        <v>14943</v>
      </c>
      <c r="E401" s="217" t="str">
        <f>'Prep Partner Performance'!C$2</f>
        <v>Kisima Health Centre</v>
      </c>
      <c r="F401" s="243" t="str">
        <f>'Prep Testing &amp; Continuation'!B$33</f>
        <v>PrEP status at 1-month refill</v>
      </c>
      <c r="G401" s="243" t="str">
        <f>'Prep Testing &amp; Continuation'!C34</f>
        <v>Restart (Those who had previsouly stopped PrEP and restarted)</v>
      </c>
      <c r="H401" s="243" t="str">
        <f>'Prep Testing &amp; Continuation'!D34</f>
        <v>PRTC01-26</v>
      </c>
      <c r="I401" s="243">
        <f>'Prep Testing &amp; Continuation'!E34</f>
        <v>0</v>
      </c>
      <c r="J401" s="243">
        <f>'Prep Testing &amp; Continuation'!F34</f>
        <v>0</v>
      </c>
      <c r="K401" s="243">
        <f>'Prep Testing &amp; Continuation'!G34</f>
        <v>0</v>
      </c>
      <c r="L401" s="243">
        <f>'Prep Testing &amp; Continuation'!H34</f>
        <v>0</v>
      </c>
      <c r="M401" s="243">
        <f>'Prep Testing &amp; Continuation'!I34</f>
        <v>0</v>
      </c>
      <c r="N401" s="243">
        <f>'Prep Testing &amp; Continuation'!J34</f>
        <v>0</v>
      </c>
      <c r="O401" s="243">
        <f>'Prep Testing &amp; Continuation'!K34</f>
        <v>0</v>
      </c>
      <c r="P401" s="243">
        <f>'Prep Testing &amp; Continuation'!L34</f>
        <v>0</v>
      </c>
      <c r="Q401" s="243">
        <f>'Prep Testing &amp; Continuation'!M34</f>
        <v>0</v>
      </c>
      <c r="R401" s="243">
        <f>'Prep Testing &amp; Continuation'!N34</f>
        <v>0</v>
      </c>
      <c r="S401" s="243">
        <f>'Prep Testing &amp; Continuation'!O34</f>
        <v>0</v>
      </c>
      <c r="T401" s="243">
        <f>'Prep Testing &amp; Continuation'!P34</f>
        <v>0</v>
      </c>
      <c r="U401" s="243">
        <f>'Prep Testing &amp; Continuation'!Q34</f>
        <v>0</v>
      </c>
      <c r="V401" s="243">
        <f>'Prep Testing &amp; Continuation'!R34</f>
        <v>0</v>
      </c>
      <c r="W401" s="243">
        <f>'Prep Testing &amp; Continuation'!S34</f>
        <v>0</v>
      </c>
      <c r="X401" s="243">
        <f>'Prep Testing &amp; Continuation'!T34</f>
        <v>0</v>
      </c>
      <c r="Y401" s="243">
        <f>'Prep Testing &amp; Continuation'!U34</f>
        <v>0</v>
      </c>
      <c r="Z401" s="243">
        <f>'Prep Testing &amp; Continuation'!V34</f>
        <v>0</v>
      </c>
      <c r="AA401" s="243">
        <f>'Prep Testing &amp; Continuation'!W34</f>
        <v>0</v>
      </c>
      <c r="AB401" s="243">
        <f>'Prep Testing &amp; Continuation'!X34</f>
        <v>0</v>
      </c>
      <c r="AC401" s="243">
        <f>'Prep Testing &amp; Continuation'!Y34</f>
        <v>0</v>
      </c>
      <c r="AD401" s="243">
        <f>'Prep Testing &amp; Continuation'!Z34</f>
        <v>0</v>
      </c>
      <c r="AE401" s="243">
        <f>'Prep Testing &amp; Continuation'!AA34</f>
        <v>0</v>
      </c>
      <c r="AF401" s="243">
        <f>'Prep Testing &amp; Continuation'!AB34</f>
        <v>0</v>
      </c>
      <c r="AG401" s="243">
        <f>'Prep Testing &amp; Continuation'!AC34</f>
        <v>0</v>
      </c>
      <c r="AH401" s="243">
        <f>'Prep Testing &amp; Continuation'!AD34</f>
        <v>0</v>
      </c>
      <c r="AI401" s="243">
        <f>'Prep Testing &amp; Continuation'!AE34</f>
        <v>0</v>
      </c>
      <c r="AJ401" s="243">
        <f>'Prep Testing &amp; Continuation'!AF34</f>
        <v>0</v>
      </c>
      <c r="AK401" s="243">
        <f>'Prep Testing &amp; Continuation'!AG34</f>
        <v>0</v>
      </c>
      <c r="AL401" s="243">
        <f>'Prep Testing &amp; Continuation'!AH34</f>
        <v>0</v>
      </c>
      <c r="AM401" s="226">
        <f t="shared" si="19"/>
        <v>0</v>
      </c>
      <c r="AN401" s="227" t="str">
        <f>'Prep Testing &amp; Continuation'!B$3</f>
        <v>PrEP Re-Testing &amp; Continuation version 2.0.0</v>
      </c>
      <c r="AO401" s="239">
        <f>'Prep Testing &amp; Continuation'!AH34</f>
        <v>0</v>
      </c>
    </row>
    <row r="402" spans="1:41" x14ac:dyDescent="0.45">
      <c r="A402" s="218" t="str">
        <f t="shared" si="20"/>
        <v>202205</v>
      </c>
      <c r="B402" s="219">
        <f>'Prep Partner Performance'!AE$2</f>
        <v>2022</v>
      </c>
      <c r="C402" s="220" t="str">
        <f>'Prep Partner Performance'!Z$2</f>
        <v>05</v>
      </c>
      <c r="D402" s="218">
        <f>'Prep Partner Performance'!G$2</f>
        <v>14943</v>
      </c>
      <c r="E402" s="217" t="str">
        <f>'Prep Partner Performance'!C$2</f>
        <v>Kisima Health Centre</v>
      </c>
      <c r="F402" s="243" t="str">
        <f>'Prep Testing &amp; Continuation'!B$33</f>
        <v>PrEP status at 1-month refill</v>
      </c>
      <c r="G402" s="243" t="str">
        <f>'Prep Testing &amp; Continuation'!C35</f>
        <v>Discontinue (Those who have stopped PrEP)</v>
      </c>
      <c r="H402" s="243" t="str">
        <f>'Prep Testing &amp; Continuation'!D35</f>
        <v>PRTC01-27</v>
      </c>
      <c r="I402" s="243">
        <f>'Prep Testing &amp; Continuation'!E35</f>
        <v>0</v>
      </c>
      <c r="J402" s="243">
        <f>'Prep Testing &amp; Continuation'!F35</f>
        <v>0</v>
      </c>
      <c r="K402" s="243">
        <f>'Prep Testing &amp; Continuation'!G35</f>
        <v>0</v>
      </c>
      <c r="L402" s="243">
        <f>'Prep Testing &amp; Continuation'!H35</f>
        <v>0</v>
      </c>
      <c r="M402" s="243">
        <f>'Prep Testing &amp; Continuation'!I35</f>
        <v>0</v>
      </c>
      <c r="N402" s="243">
        <f>'Prep Testing &amp; Continuation'!J35</f>
        <v>0</v>
      </c>
      <c r="O402" s="243">
        <f>'Prep Testing &amp; Continuation'!K35</f>
        <v>0</v>
      </c>
      <c r="P402" s="243">
        <f>'Prep Testing &amp; Continuation'!L35</f>
        <v>0</v>
      </c>
      <c r="Q402" s="243">
        <f>'Prep Testing &amp; Continuation'!M35</f>
        <v>0</v>
      </c>
      <c r="R402" s="243">
        <f>'Prep Testing &amp; Continuation'!N35</f>
        <v>0</v>
      </c>
      <c r="S402" s="243">
        <f>'Prep Testing &amp; Continuation'!O35</f>
        <v>0</v>
      </c>
      <c r="T402" s="243">
        <f>'Prep Testing &amp; Continuation'!P35</f>
        <v>0</v>
      </c>
      <c r="U402" s="243">
        <f>'Prep Testing &amp; Continuation'!Q35</f>
        <v>0</v>
      </c>
      <c r="V402" s="243">
        <f>'Prep Testing &amp; Continuation'!R35</f>
        <v>0</v>
      </c>
      <c r="W402" s="243">
        <f>'Prep Testing &amp; Continuation'!S35</f>
        <v>0</v>
      </c>
      <c r="X402" s="243">
        <f>'Prep Testing &amp; Continuation'!T35</f>
        <v>0</v>
      </c>
      <c r="Y402" s="243">
        <f>'Prep Testing &amp; Continuation'!U35</f>
        <v>0</v>
      </c>
      <c r="Z402" s="243">
        <f>'Prep Testing &amp; Continuation'!V35</f>
        <v>0</v>
      </c>
      <c r="AA402" s="243">
        <f>'Prep Testing &amp; Continuation'!W35</f>
        <v>0</v>
      </c>
      <c r="AB402" s="243">
        <f>'Prep Testing &amp; Continuation'!X35</f>
        <v>0</v>
      </c>
      <c r="AC402" s="243">
        <f>'Prep Testing &amp; Continuation'!Y35</f>
        <v>0</v>
      </c>
      <c r="AD402" s="243">
        <f>'Prep Testing &amp; Continuation'!Z35</f>
        <v>0</v>
      </c>
      <c r="AE402" s="243">
        <f>'Prep Testing &amp; Continuation'!AA35</f>
        <v>0</v>
      </c>
      <c r="AF402" s="243">
        <f>'Prep Testing &amp; Continuation'!AB35</f>
        <v>0</v>
      </c>
      <c r="AG402" s="243">
        <f>'Prep Testing &amp; Continuation'!AC35</f>
        <v>0</v>
      </c>
      <c r="AH402" s="243">
        <f>'Prep Testing &amp; Continuation'!AD35</f>
        <v>0</v>
      </c>
      <c r="AI402" s="243">
        <f>'Prep Testing &amp; Continuation'!AE35</f>
        <v>0</v>
      </c>
      <c r="AJ402" s="243">
        <f>'Prep Testing &amp; Continuation'!AF35</f>
        <v>0</v>
      </c>
      <c r="AK402" s="243">
        <f>'Prep Testing &amp; Continuation'!AG35</f>
        <v>0</v>
      </c>
      <c r="AL402" s="243">
        <f>'Prep Testing &amp; Continuation'!AH35</f>
        <v>0</v>
      </c>
      <c r="AM402" s="226">
        <f t="shared" si="19"/>
        <v>0</v>
      </c>
      <c r="AN402" s="227" t="str">
        <f>'Prep Testing &amp; Continuation'!B$3</f>
        <v>PrEP Re-Testing &amp; Continuation version 2.0.0</v>
      </c>
      <c r="AO402" s="239">
        <f>'Prep Testing &amp; Continuation'!AH35</f>
        <v>0</v>
      </c>
    </row>
    <row r="403" spans="1:41" x14ac:dyDescent="0.45">
      <c r="A403" s="218" t="str">
        <f t="shared" si="20"/>
        <v>202205</v>
      </c>
      <c r="B403" s="219">
        <f>'Prep Partner Performance'!AE$2</f>
        <v>2022</v>
      </c>
      <c r="C403" s="220" t="str">
        <f>'Prep Partner Performance'!Z$2</f>
        <v>05</v>
      </c>
      <c r="D403" s="218">
        <f>'Prep Partner Performance'!G$2</f>
        <v>14943</v>
      </c>
      <c r="E403" s="217" t="str">
        <f>'Prep Partner Performance'!C$2</f>
        <v>Kisima Health Centre</v>
      </c>
      <c r="F403" s="243" t="str">
        <f>'Prep Testing &amp; Continuation'!B36</f>
        <v>Reasons for discontinuation among those who discontinue at 1 month</v>
      </c>
      <c r="G403" s="243" t="str">
        <f>'Prep Testing &amp; Continuation'!C36</f>
        <v>HIV test is positive</v>
      </c>
      <c r="H403" s="243" t="str">
        <f>'Prep Testing &amp; Continuation'!D36</f>
        <v>PRTC01-28</v>
      </c>
      <c r="I403" s="243">
        <f>'Prep Testing &amp; Continuation'!E36</f>
        <v>0</v>
      </c>
      <c r="J403" s="243">
        <f>'Prep Testing &amp; Continuation'!F36</f>
        <v>0</v>
      </c>
      <c r="K403" s="243">
        <f>'Prep Testing &amp; Continuation'!G36</f>
        <v>0</v>
      </c>
      <c r="L403" s="243">
        <f>'Prep Testing &amp; Continuation'!H36</f>
        <v>0</v>
      </c>
      <c r="M403" s="243">
        <f>'Prep Testing &amp; Continuation'!I36</f>
        <v>0</v>
      </c>
      <c r="N403" s="243">
        <f>'Prep Testing &amp; Continuation'!J36</f>
        <v>0</v>
      </c>
      <c r="O403" s="243">
        <f>'Prep Testing &amp; Continuation'!K36</f>
        <v>0</v>
      </c>
      <c r="P403" s="243">
        <f>'Prep Testing &amp; Continuation'!L36</f>
        <v>0</v>
      </c>
      <c r="Q403" s="243">
        <f>'Prep Testing &amp; Continuation'!M36</f>
        <v>0</v>
      </c>
      <c r="R403" s="243">
        <f>'Prep Testing &amp; Continuation'!N36</f>
        <v>0</v>
      </c>
      <c r="S403" s="243">
        <f>'Prep Testing &amp; Continuation'!O36</f>
        <v>0</v>
      </c>
      <c r="T403" s="243">
        <f>'Prep Testing &amp; Continuation'!P36</f>
        <v>0</v>
      </c>
      <c r="U403" s="243">
        <f>'Prep Testing &amp; Continuation'!Q36</f>
        <v>0</v>
      </c>
      <c r="V403" s="243">
        <f>'Prep Testing &amp; Continuation'!R36</f>
        <v>0</v>
      </c>
      <c r="W403" s="243">
        <f>'Prep Testing &amp; Continuation'!S36</f>
        <v>0</v>
      </c>
      <c r="X403" s="243">
        <f>'Prep Testing &amp; Continuation'!T36</f>
        <v>0</v>
      </c>
      <c r="Y403" s="243">
        <f>'Prep Testing &amp; Continuation'!U36</f>
        <v>0</v>
      </c>
      <c r="Z403" s="243">
        <f>'Prep Testing &amp; Continuation'!V36</f>
        <v>0</v>
      </c>
      <c r="AA403" s="243">
        <f>'Prep Testing &amp; Continuation'!W36</f>
        <v>0</v>
      </c>
      <c r="AB403" s="243">
        <f>'Prep Testing &amp; Continuation'!X36</f>
        <v>0</v>
      </c>
      <c r="AC403" s="243">
        <f>'Prep Testing &amp; Continuation'!Y36</f>
        <v>0</v>
      </c>
      <c r="AD403" s="243">
        <f>'Prep Testing &amp; Continuation'!Z36</f>
        <v>0</v>
      </c>
      <c r="AE403" s="243">
        <f>'Prep Testing &amp; Continuation'!AA36</f>
        <v>0</v>
      </c>
      <c r="AF403" s="243">
        <f>'Prep Testing &amp; Continuation'!AB36</f>
        <v>0</v>
      </c>
      <c r="AG403" s="243">
        <f>'Prep Testing &amp; Continuation'!AC36</f>
        <v>0</v>
      </c>
      <c r="AH403" s="243">
        <f>'Prep Testing &amp; Continuation'!AD36</f>
        <v>0</v>
      </c>
      <c r="AI403" s="243">
        <f>'Prep Testing &amp; Continuation'!AE36</f>
        <v>0</v>
      </c>
      <c r="AJ403" s="243">
        <f>'Prep Testing &amp; Continuation'!AF36</f>
        <v>0</v>
      </c>
      <c r="AK403" s="243">
        <f>'Prep Testing &amp; Continuation'!AG36</f>
        <v>0</v>
      </c>
      <c r="AL403" s="243">
        <f>'Prep Testing &amp; Continuation'!AH36</f>
        <v>0</v>
      </c>
      <c r="AM403" s="226">
        <f t="shared" si="19"/>
        <v>0</v>
      </c>
      <c r="AN403" s="227" t="str">
        <f>'Prep Testing &amp; Continuation'!B$3</f>
        <v>PrEP Re-Testing &amp; Continuation version 2.0.0</v>
      </c>
      <c r="AO403" s="239">
        <f>'Prep Testing &amp; Continuation'!AH36</f>
        <v>0</v>
      </c>
    </row>
    <row r="404" spans="1:41" x14ac:dyDescent="0.45">
      <c r="A404" s="218" t="str">
        <f t="shared" si="20"/>
        <v>202205</v>
      </c>
      <c r="B404" s="219">
        <f>'Prep Partner Performance'!AE$2</f>
        <v>2022</v>
      </c>
      <c r="C404" s="220" t="str">
        <f>'Prep Partner Performance'!Z$2</f>
        <v>05</v>
      </c>
      <c r="D404" s="218">
        <f>'Prep Partner Performance'!G$2</f>
        <v>14943</v>
      </c>
      <c r="E404" s="217" t="str">
        <f>'Prep Partner Performance'!C$2</f>
        <v>Kisima Health Centre</v>
      </c>
      <c r="F404" s="243" t="str">
        <f>'Prep Testing &amp; Continuation'!B$36</f>
        <v>Reasons for discontinuation among those who discontinue at 1 month</v>
      </c>
      <c r="G404" s="243" t="str">
        <f>'Prep Testing &amp; Continuation'!C37</f>
        <v>Low risk of HIV</v>
      </c>
      <c r="H404" s="243" t="str">
        <f>'Prep Testing &amp; Continuation'!D37</f>
        <v>PRTC01-29</v>
      </c>
      <c r="I404" s="243">
        <f>'Prep Testing &amp; Continuation'!E37</f>
        <v>0</v>
      </c>
      <c r="J404" s="243">
        <f>'Prep Testing &amp; Continuation'!F37</f>
        <v>0</v>
      </c>
      <c r="K404" s="243">
        <f>'Prep Testing &amp; Continuation'!G37</f>
        <v>0</v>
      </c>
      <c r="L404" s="243">
        <f>'Prep Testing &amp; Continuation'!H37</f>
        <v>0</v>
      </c>
      <c r="M404" s="243">
        <f>'Prep Testing &amp; Continuation'!I37</f>
        <v>0</v>
      </c>
      <c r="N404" s="243">
        <f>'Prep Testing &amp; Continuation'!J37</f>
        <v>0</v>
      </c>
      <c r="O404" s="243">
        <f>'Prep Testing &amp; Continuation'!K37</f>
        <v>0</v>
      </c>
      <c r="P404" s="243">
        <f>'Prep Testing &amp; Continuation'!L37</f>
        <v>0</v>
      </c>
      <c r="Q404" s="243">
        <f>'Prep Testing &amp; Continuation'!M37</f>
        <v>0</v>
      </c>
      <c r="R404" s="243">
        <f>'Prep Testing &amp; Continuation'!N37</f>
        <v>0</v>
      </c>
      <c r="S404" s="243">
        <f>'Prep Testing &amp; Continuation'!O37</f>
        <v>0</v>
      </c>
      <c r="T404" s="243">
        <f>'Prep Testing &amp; Continuation'!P37</f>
        <v>0</v>
      </c>
      <c r="U404" s="243">
        <f>'Prep Testing &amp; Continuation'!Q37</f>
        <v>0</v>
      </c>
      <c r="V404" s="243">
        <f>'Prep Testing &amp; Continuation'!R37</f>
        <v>0</v>
      </c>
      <c r="W404" s="243">
        <f>'Prep Testing &amp; Continuation'!S37</f>
        <v>0</v>
      </c>
      <c r="X404" s="243">
        <f>'Prep Testing &amp; Continuation'!T37</f>
        <v>0</v>
      </c>
      <c r="Y404" s="243">
        <f>'Prep Testing &amp; Continuation'!U37</f>
        <v>0</v>
      </c>
      <c r="Z404" s="243">
        <f>'Prep Testing &amp; Continuation'!V37</f>
        <v>0</v>
      </c>
      <c r="AA404" s="243">
        <f>'Prep Testing &amp; Continuation'!W37</f>
        <v>0</v>
      </c>
      <c r="AB404" s="243">
        <f>'Prep Testing &amp; Continuation'!X37</f>
        <v>0</v>
      </c>
      <c r="AC404" s="243">
        <f>'Prep Testing &amp; Continuation'!Y37</f>
        <v>0</v>
      </c>
      <c r="AD404" s="243">
        <f>'Prep Testing &amp; Continuation'!Z37</f>
        <v>0</v>
      </c>
      <c r="AE404" s="243">
        <f>'Prep Testing &amp; Continuation'!AA37</f>
        <v>0</v>
      </c>
      <c r="AF404" s="243">
        <f>'Prep Testing &amp; Continuation'!AB37</f>
        <v>0</v>
      </c>
      <c r="AG404" s="243">
        <f>'Prep Testing &amp; Continuation'!AC37</f>
        <v>0</v>
      </c>
      <c r="AH404" s="243">
        <f>'Prep Testing &amp; Continuation'!AD37</f>
        <v>0</v>
      </c>
      <c r="AI404" s="243">
        <f>'Prep Testing &amp; Continuation'!AE37</f>
        <v>0</v>
      </c>
      <c r="AJ404" s="243">
        <f>'Prep Testing &amp; Continuation'!AF37</f>
        <v>0</v>
      </c>
      <c r="AK404" s="243">
        <f>'Prep Testing &amp; Continuation'!AG37</f>
        <v>0</v>
      </c>
      <c r="AL404" s="243">
        <f>'Prep Testing &amp; Continuation'!AH37</f>
        <v>0</v>
      </c>
      <c r="AM404" s="226">
        <f t="shared" si="19"/>
        <v>0</v>
      </c>
      <c r="AN404" s="227" t="str">
        <f>'Prep Testing &amp; Continuation'!B$3</f>
        <v>PrEP Re-Testing &amp; Continuation version 2.0.0</v>
      </c>
      <c r="AO404" s="239">
        <f>'Prep Testing &amp; Continuation'!AH37</f>
        <v>0</v>
      </c>
    </row>
    <row r="405" spans="1:41" x14ac:dyDescent="0.45">
      <c r="A405" s="218" t="str">
        <f t="shared" si="20"/>
        <v>202205</v>
      </c>
      <c r="B405" s="219">
        <f>'Prep Partner Performance'!AE$2</f>
        <v>2022</v>
      </c>
      <c r="C405" s="220" t="str">
        <f>'Prep Partner Performance'!Z$2</f>
        <v>05</v>
      </c>
      <c r="D405" s="218">
        <f>'Prep Partner Performance'!G$2</f>
        <v>14943</v>
      </c>
      <c r="E405" s="217" t="str">
        <f>'Prep Partner Performance'!C$2</f>
        <v>Kisima Health Centre</v>
      </c>
      <c r="F405" s="243" t="str">
        <f>'Prep Testing &amp; Continuation'!B$36</f>
        <v>Reasons for discontinuation among those who discontinue at 1 month</v>
      </c>
      <c r="G405" s="243" t="str">
        <f>'Prep Testing &amp; Continuation'!C38</f>
        <v>Renal Dysfunction</v>
      </c>
      <c r="H405" s="243" t="str">
        <f>'Prep Testing &amp; Continuation'!D38</f>
        <v>PRTC01-30</v>
      </c>
      <c r="I405" s="243">
        <f>'Prep Testing &amp; Continuation'!E38</f>
        <v>0</v>
      </c>
      <c r="J405" s="243">
        <f>'Prep Testing &amp; Continuation'!F38</f>
        <v>0</v>
      </c>
      <c r="K405" s="243">
        <f>'Prep Testing &amp; Continuation'!G38</f>
        <v>0</v>
      </c>
      <c r="L405" s="243">
        <f>'Prep Testing &amp; Continuation'!H38</f>
        <v>0</v>
      </c>
      <c r="M405" s="243">
        <f>'Prep Testing &amp; Continuation'!I38</f>
        <v>0</v>
      </c>
      <c r="N405" s="243">
        <f>'Prep Testing &amp; Continuation'!J38</f>
        <v>0</v>
      </c>
      <c r="O405" s="243">
        <f>'Prep Testing &amp; Continuation'!K38</f>
        <v>0</v>
      </c>
      <c r="P405" s="243">
        <f>'Prep Testing &amp; Continuation'!L38</f>
        <v>0</v>
      </c>
      <c r="Q405" s="243">
        <f>'Prep Testing &amp; Continuation'!M38</f>
        <v>0</v>
      </c>
      <c r="R405" s="243">
        <f>'Prep Testing &amp; Continuation'!N38</f>
        <v>0</v>
      </c>
      <c r="S405" s="243">
        <f>'Prep Testing &amp; Continuation'!O38</f>
        <v>0</v>
      </c>
      <c r="T405" s="243">
        <f>'Prep Testing &amp; Continuation'!P38</f>
        <v>0</v>
      </c>
      <c r="U405" s="243">
        <f>'Prep Testing &amp; Continuation'!Q38</f>
        <v>0</v>
      </c>
      <c r="V405" s="243">
        <f>'Prep Testing &amp; Continuation'!R38</f>
        <v>0</v>
      </c>
      <c r="W405" s="243">
        <f>'Prep Testing &amp; Continuation'!S38</f>
        <v>0</v>
      </c>
      <c r="X405" s="243">
        <f>'Prep Testing &amp; Continuation'!T38</f>
        <v>0</v>
      </c>
      <c r="Y405" s="243">
        <f>'Prep Testing &amp; Continuation'!U38</f>
        <v>0</v>
      </c>
      <c r="Z405" s="243">
        <f>'Prep Testing &amp; Continuation'!V38</f>
        <v>0</v>
      </c>
      <c r="AA405" s="243">
        <f>'Prep Testing &amp; Continuation'!W38</f>
        <v>0</v>
      </c>
      <c r="AB405" s="243">
        <f>'Prep Testing &amp; Continuation'!X38</f>
        <v>0</v>
      </c>
      <c r="AC405" s="243">
        <f>'Prep Testing &amp; Continuation'!Y38</f>
        <v>0</v>
      </c>
      <c r="AD405" s="243">
        <f>'Prep Testing &amp; Continuation'!Z38</f>
        <v>0</v>
      </c>
      <c r="AE405" s="243">
        <f>'Prep Testing &amp; Continuation'!AA38</f>
        <v>0</v>
      </c>
      <c r="AF405" s="243">
        <f>'Prep Testing &amp; Continuation'!AB38</f>
        <v>0</v>
      </c>
      <c r="AG405" s="243">
        <f>'Prep Testing &amp; Continuation'!AC38</f>
        <v>0</v>
      </c>
      <c r="AH405" s="243">
        <f>'Prep Testing &amp; Continuation'!AD38</f>
        <v>0</v>
      </c>
      <c r="AI405" s="243">
        <f>'Prep Testing &amp; Continuation'!AE38</f>
        <v>0</v>
      </c>
      <c r="AJ405" s="243">
        <f>'Prep Testing &amp; Continuation'!AF38</f>
        <v>0</v>
      </c>
      <c r="AK405" s="243">
        <f>'Prep Testing &amp; Continuation'!AG38</f>
        <v>0</v>
      </c>
      <c r="AL405" s="243">
        <f>'Prep Testing &amp; Continuation'!AH38</f>
        <v>0</v>
      </c>
      <c r="AM405" s="226">
        <f t="shared" si="19"/>
        <v>0</v>
      </c>
      <c r="AN405" s="227" t="str">
        <f>'Prep Testing &amp; Continuation'!B$3</f>
        <v>PrEP Re-Testing &amp; Continuation version 2.0.0</v>
      </c>
      <c r="AO405" s="239">
        <f>'Prep Testing &amp; Continuation'!AH38</f>
        <v>0</v>
      </c>
    </row>
    <row r="406" spans="1:41" x14ac:dyDescent="0.45">
      <c r="A406" s="218" t="str">
        <f t="shared" si="20"/>
        <v>202205</v>
      </c>
      <c r="B406" s="219">
        <f>'Prep Partner Performance'!AE$2</f>
        <v>2022</v>
      </c>
      <c r="C406" s="220" t="str">
        <f>'Prep Partner Performance'!Z$2</f>
        <v>05</v>
      </c>
      <c r="D406" s="218">
        <f>'Prep Partner Performance'!G$2</f>
        <v>14943</v>
      </c>
      <c r="E406" s="217" t="str">
        <f>'Prep Partner Performance'!C$2</f>
        <v>Kisima Health Centre</v>
      </c>
      <c r="F406" s="243" t="str">
        <f>'Prep Testing &amp; Continuation'!B$36</f>
        <v>Reasons for discontinuation among those who discontinue at 1 month</v>
      </c>
      <c r="G406" s="243" t="str">
        <f>'Prep Testing &amp; Continuation'!C39</f>
        <v>Client request</v>
      </c>
      <c r="H406" s="243" t="str">
        <f>'Prep Testing &amp; Continuation'!D39</f>
        <v>PRTC01-31</v>
      </c>
      <c r="I406" s="243">
        <f>'Prep Testing &amp; Continuation'!E39</f>
        <v>0</v>
      </c>
      <c r="J406" s="243">
        <f>'Prep Testing &amp; Continuation'!F39</f>
        <v>0</v>
      </c>
      <c r="K406" s="243">
        <f>'Prep Testing &amp; Continuation'!G39</f>
        <v>0</v>
      </c>
      <c r="L406" s="243">
        <f>'Prep Testing &amp; Continuation'!H39</f>
        <v>0</v>
      </c>
      <c r="M406" s="243">
        <f>'Prep Testing &amp; Continuation'!I39</f>
        <v>0</v>
      </c>
      <c r="N406" s="243">
        <f>'Prep Testing &amp; Continuation'!J39</f>
        <v>0</v>
      </c>
      <c r="O406" s="243">
        <f>'Prep Testing &amp; Continuation'!K39</f>
        <v>0</v>
      </c>
      <c r="P406" s="243">
        <f>'Prep Testing &amp; Continuation'!L39</f>
        <v>0</v>
      </c>
      <c r="Q406" s="243">
        <f>'Prep Testing &amp; Continuation'!M39</f>
        <v>0</v>
      </c>
      <c r="R406" s="243">
        <f>'Prep Testing &amp; Continuation'!N39</f>
        <v>0</v>
      </c>
      <c r="S406" s="243">
        <f>'Prep Testing &amp; Continuation'!O39</f>
        <v>0</v>
      </c>
      <c r="T406" s="243">
        <f>'Prep Testing &amp; Continuation'!P39</f>
        <v>0</v>
      </c>
      <c r="U406" s="243">
        <f>'Prep Testing &amp; Continuation'!Q39</f>
        <v>0</v>
      </c>
      <c r="V406" s="243">
        <f>'Prep Testing &amp; Continuation'!R39</f>
        <v>0</v>
      </c>
      <c r="W406" s="243">
        <f>'Prep Testing &amp; Continuation'!S39</f>
        <v>0</v>
      </c>
      <c r="X406" s="243">
        <f>'Prep Testing &amp; Continuation'!T39</f>
        <v>0</v>
      </c>
      <c r="Y406" s="243">
        <f>'Prep Testing &amp; Continuation'!U39</f>
        <v>0</v>
      </c>
      <c r="Z406" s="243">
        <f>'Prep Testing &amp; Continuation'!V39</f>
        <v>0</v>
      </c>
      <c r="AA406" s="243">
        <f>'Prep Testing &amp; Continuation'!W39</f>
        <v>0</v>
      </c>
      <c r="AB406" s="243">
        <f>'Prep Testing &amp; Continuation'!X39</f>
        <v>0</v>
      </c>
      <c r="AC406" s="243">
        <f>'Prep Testing &amp; Continuation'!Y39</f>
        <v>0</v>
      </c>
      <c r="AD406" s="243">
        <f>'Prep Testing &amp; Continuation'!Z39</f>
        <v>0</v>
      </c>
      <c r="AE406" s="243">
        <f>'Prep Testing &amp; Continuation'!AA39</f>
        <v>0</v>
      </c>
      <c r="AF406" s="243">
        <f>'Prep Testing &amp; Continuation'!AB39</f>
        <v>0</v>
      </c>
      <c r="AG406" s="243">
        <f>'Prep Testing &amp; Continuation'!AC39</f>
        <v>0</v>
      </c>
      <c r="AH406" s="243">
        <f>'Prep Testing &amp; Continuation'!AD39</f>
        <v>0</v>
      </c>
      <c r="AI406" s="243">
        <f>'Prep Testing &amp; Continuation'!AE39</f>
        <v>0</v>
      </c>
      <c r="AJ406" s="243">
        <f>'Prep Testing &amp; Continuation'!AF39</f>
        <v>0</v>
      </c>
      <c r="AK406" s="243">
        <f>'Prep Testing &amp; Continuation'!AG39</f>
        <v>0</v>
      </c>
      <c r="AL406" s="243">
        <f>'Prep Testing &amp; Continuation'!AH39</f>
        <v>0</v>
      </c>
      <c r="AM406" s="226">
        <f t="shared" si="19"/>
        <v>0</v>
      </c>
      <c r="AN406" s="227" t="str">
        <f>'Prep Testing &amp; Continuation'!B$3</f>
        <v>PrEP Re-Testing &amp; Continuation version 2.0.0</v>
      </c>
      <c r="AO406" s="239">
        <f>'Prep Testing &amp; Continuation'!AH39</f>
        <v>0</v>
      </c>
    </row>
    <row r="407" spans="1:41" x14ac:dyDescent="0.45">
      <c r="A407" s="218" t="str">
        <f t="shared" si="20"/>
        <v>202205</v>
      </c>
      <c r="B407" s="219">
        <f>'Prep Partner Performance'!AE$2</f>
        <v>2022</v>
      </c>
      <c r="C407" s="220" t="str">
        <f>'Prep Partner Performance'!Z$2</f>
        <v>05</v>
      </c>
      <c r="D407" s="218">
        <f>'Prep Partner Performance'!G$2</f>
        <v>14943</v>
      </c>
      <c r="E407" s="217" t="str">
        <f>'Prep Partner Performance'!C$2</f>
        <v>Kisima Health Centre</v>
      </c>
      <c r="F407" s="243" t="str">
        <f>'Prep Testing &amp; Continuation'!B$36</f>
        <v>Reasons for discontinuation among those who discontinue at 1 month</v>
      </c>
      <c r="G407" s="243" t="str">
        <f>'Prep Testing &amp; Continuation'!C40</f>
        <v>Non-adherence</v>
      </c>
      <c r="H407" s="243" t="str">
        <f>'Prep Testing &amp; Continuation'!D40</f>
        <v>PRTC01-32</v>
      </c>
      <c r="I407" s="243">
        <f>'Prep Testing &amp; Continuation'!E40</f>
        <v>0</v>
      </c>
      <c r="J407" s="243">
        <f>'Prep Testing &amp; Continuation'!F40</f>
        <v>0</v>
      </c>
      <c r="K407" s="243">
        <f>'Prep Testing &amp; Continuation'!G40</f>
        <v>0</v>
      </c>
      <c r="L407" s="243">
        <f>'Prep Testing &amp; Continuation'!H40</f>
        <v>0</v>
      </c>
      <c r="M407" s="243">
        <f>'Prep Testing &amp; Continuation'!I40</f>
        <v>0</v>
      </c>
      <c r="N407" s="243">
        <f>'Prep Testing &amp; Continuation'!J40</f>
        <v>0</v>
      </c>
      <c r="O407" s="243">
        <f>'Prep Testing &amp; Continuation'!K40</f>
        <v>0</v>
      </c>
      <c r="P407" s="243">
        <f>'Prep Testing &amp; Continuation'!L40</f>
        <v>0</v>
      </c>
      <c r="Q407" s="243">
        <f>'Prep Testing &amp; Continuation'!M40</f>
        <v>0</v>
      </c>
      <c r="R407" s="243">
        <f>'Prep Testing &amp; Continuation'!N40</f>
        <v>0</v>
      </c>
      <c r="S407" s="243">
        <f>'Prep Testing &amp; Continuation'!O40</f>
        <v>0</v>
      </c>
      <c r="T407" s="243">
        <f>'Prep Testing &amp; Continuation'!P40</f>
        <v>0</v>
      </c>
      <c r="U407" s="243">
        <f>'Prep Testing &amp; Continuation'!Q40</f>
        <v>0</v>
      </c>
      <c r="V407" s="243">
        <f>'Prep Testing &amp; Continuation'!R40</f>
        <v>0</v>
      </c>
      <c r="W407" s="243">
        <f>'Prep Testing &amp; Continuation'!S40</f>
        <v>0</v>
      </c>
      <c r="X407" s="243">
        <f>'Prep Testing &amp; Continuation'!T40</f>
        <v>0</v>
      </c>
      <c r="Y407" s="243">
        <f>'Prep Testing &amp; Continuation'!U40</f>
        <v>0</v>
      </c>
      <c r="Z407" s="243">
        <f>'Prep Testing &amp; Continuation'!V40</f>
        <v>0</v>
      </c>
      <c r="AA407" s="243">
        <f>'Prep Testing &amp; Continuation'!W40</f>
        <v>0</v>
      </c>
      <c r="AB407" s="243">
        <f>'Prep Testing &amp; Continuation'!X40</f>
        <v>0</v>
      </c>
      <c r="AC407" s="243">
        <f>'Prep Testing &amp; Continuation'!Y40</f>
        <v>0</v>
      </c>
      <c r="AD407" s="243">
        <f>'Prep Testing &amp; Continuation'!Z40</f>
        <v>0</v>
      </c>
      <c r="AE407" s="243">
        <f>'Prep Testing &amp; Continuation'!AA40</f>
        <v>0</v>
      </c>
      <c r="AF407" s="243">
        <f>'Prep Testing &amp; Continuation'!AB40</f>
        <v>0</v>
      </c>
      <c r="AG407" s="243">
        <f>'Prep Testing &amp; Continuation'!AC40</f>
        <v>0</v>
      </c>
      <c r="AH407" s="243">
        <f>'Prep Testing &amp; Continuation'!AD40</f>
        <v>0</v>
      </c>
      <c r="AI407" s="243">
        <f>'Prep Testing &amp; Continuation'!AE40</f>
        <v>0</v>
      </c>
      <c r="AJ407" s="243">
        <f>'Prep Testing &amp; Continuation'!AF40</f>
        <v>0</v>
      </c>
      <c r="AK407" s="243">
        <f>'Prep Testing &amp; Continuation'!AG40</f>
        <v>0</v>
      </c>
      <c r="AL407" s="243">
        <f>'Prep Testing &amp; Continuation'!AH40</f>
        <v>0</v>
      </c>
      <c r="AM407" s="226">
        <f t="shared" si="19"/>
        <v>0</v>
      </c>
      <c r="AN407" s="227" t="str">
        <f>'Prep Testing &amp; Continuation'!B$3</f>
        <v>PrEP Re-Testing &amp; Continuation version 2.0.0</v>
      </c>
      <c r="AO407" s="239">
        <f>'Prep Testing &amp; Continuation'!AH40</f>
        <v>0</v>
      </c>
    </row>
    <row r="408" spans="1:41" x14ac:dyDescent="0.45">
      <c r="A408" s="218" t="str">
        <f t="shared" si="20"/>
        <v>202205</v>
      </c>
      <c r="B408" s="219">
        <f>'Prep Partner Performance'!AE$2</f>
        <v>2022</v>
      </c>
      <c r="C408" s="220" t="str">
        <f>'Prep Partner Performance'!Z$2</f>
        <v>05</v>
      </c>
      <c r="D408" s="218">
        <f>'Prep Partner Performance'!G$2</f>
        <v>14943</v>
      </c>
      <c r="E408" s="217" t="str">
        <f>'Prep Partner Performance'!C$2</f>
        <v>Kisima Health Centre</v>
      </c>
      <c r="F408" s="243" t="str">
        <f>'Prep Testing &amp; Continuation'!B$36</f>
        <v>Reasons for discontinuation among those who discontinue at 1 month</v>
      </c>
      <c r="G408" s="243" t="str">
        <f>'Prep Testing &amp; Continuation'!C41</f>
        <v>Viral suppression of HIV + partner</v>
      </c>
      <c r="H408" s="243" t="str">
        <f>'Prep Testing &amp; Continuation'!D41</f>
        <v>PRTC01-33</v>
      </c>
      <c r="I408" s="243">
        <f>'Prep Testing &amp; Continuation'!E41</f>
        <v>0</v>
      </c>
      <c r="J408" s="243">
        <f>'Prep Testing &amp; Continuation'!F41</f>
        <v>0</v>
      </c>
      <c r="K408" s="243">
        <f>'Prep Testing &amp; Continuation'!G41</f>
        <v>0</v>
      </c>
      <c r="L408" s="243">
        <f>'Prep Testing &amp; Continuation'!H41</f>
        <v>0</v>
      </c>
      <c r="M408" s="243">
        <f>'Prep Testing &amp; Continuation'!I41</f>
        <v>0</v>
      </c>
      <c r="N408" s="243">
        <f>'Prep Testing &amp; Continuation'!J41</f>
        <v>0</v>
      </c>
      <c r="O408" s="243">
        <f>'Prep Testing &amp; Continuation'!K41</f>
        <v>0</v>
      </c>
      <c r="P408" s="243">
        <f>'Prep Testing &amp; Continuation'!L41</f>
        <v>0</v>
      </c>
      <c r="Q408" s="243">
        <f>'Prep Testing &amp; Continuation'!M41</f>
        <v>0</v>
      </c>
      <c r="R408" s="243">
        <f>'Prep Testing &amp; Continuation'!N41</f>
        <v>0</v>
      </c>
      <c r="S408" s="243">
        <f>'Prep Testing &amp; Continuation'!O41</f>
        <v>0</v>
      </c>
      <c r="T408" s="243">
        <f>'Prep Testing &amp; Continuation'!P41</f>
        <v>0</v>
      </c>
      <c r="U408" s="243">
        <f>'Prep Testing &amp; Continuation'!Q41</f>
        <v>0</v>
      </c>
      <c r="V408" s="243">
        <f>'Prep Testing &amp; Continuation'!R41</f>
        <v>0</v>
      </c>
      <c r="W408" s="243">
        <f>'Prep Testing &amp; Continuation'!S41</f>
        <v>0</v>
      </c>
      <c r="X408" s="243">
        <f>'Prep Testing &amp; Continuation'!T41</f>
        <v>0</v>
      </c>
      <c r="Y408" s="243">
        <f>'Prep Testing &amp; Continuation'!U41</f>
        <v>0</v>
      </c>
      <c r="Z408" s="243">
        <f>'Prep Testing &amp; Continuation'!V41</f>
        <v>0</v>
      </c>
      <c r="AA408" s="243">
        <f>'Prep Testing &amp; Continuation'!W41</f>
        <v>0</v>
      </c>
      <c r="AB408" s="243">
        <f>'Prep Testing &amp; Continuation'!X41</f>
        <v>0</v>
      </c>
      <c r="AC408" s="243">
        <f>'Prep Testing &amp; Continuation'!Y41</f>
        <v>0</v>
      </c>
      <c r="AD408" s="243">
        <f>'Prep Testing &amp; Continuation'!Z41</f>
        <v>0</v>
      </c>
      <c r="AE408" s="243">
        <f>'Prep Testing &amp; Continuation'!AA41</f>
        <v>0</v>
      </c>
      <c r="AF408" s="243">
        <f>'Prep Testing &amp; Continuation'!AB41</f>
        <v>0</v>
      </c>
      <c r="AG408" s="243">
        <f>'Prep Testing &amp; Continuation'!AC41</f>
        <v>0</v>
      </c>
      <c r="AH408" s="243">
        <f>'Prep Testing &amp; Continuation'!AD41</f>
        <v>0</v>
      </c>
      <c r="AI408" s="243">
        <f>'Prep Testing &amp; Continuation'!AE41</f>
        <v>0</v>
      </c>
      <c r="AJ408" s="243">
        <f>'Prep Testing &amp; Continuation'!AF41</f>
        <v>0</v>
      </c>
      <c r="AK408" s="243">
        <f>'Prep Testing &amp; Continuation'!AG41</f>
        <v>0</v>
      </c>
      <c r="AL408" s="243">
        <f>'Prep Testing &amp; Continuation'!AH41</f>
        <v>0</v>
      </c>
      <c r="AM408" s="226">
        <f t="shared" si="19"/>
        <v>0</v>
      </c>
      <c r="AN408" s="227" t="str">
        <f>'Prep Testing &amp; Continuation'!B$3</f>
        <v>PrEP Re-Testing &amp; Continuation version 2.0.0</v>
      </c>
      <c r="AO408" s="239">
        <f>'Prep Testing &amp; Continuation'!AH41</f>
        <v>0</v>
      </c>
    </row>
    <row r="409" spans="1:41" x14ac:dyDescent="0.45">
      <c r="A409" s="218" t="str">
        <f t="shared" si="20"/>
        <v>202205</v>
      </c>
      <c r="B409" s="219">
        <f>'Prep Partner Performance'!AE$2</f>
        <v>2022</v>
      </c>
      <c r="C409" s="220" t="str">
        <f>'Prep Partner Performance'!Z$2</f>
        <v>05</v>
      </c>
      <c r="D409" s="218">
        <f>'Prep Partner Performance'!G$2</f>
        <v>14943</v>
      </c>
      <c r="E409" s="217" t="str">
        <f>'Prep Partner Performance'!C$2</f>
        <v>Kisima Health Centre</v>
      </c>
      <c r="F409" s="243" t="str">
        <f>'Prep Testing &amp; Continuation'!B$36</f>
        <v>Reasons for discontinuation among those who discontinue at 1 month</v>
      </c>
      <c r="G409" s="243" t="str">
        <f>'Prep Testing &amp; Continuation'!C42</f>
        <v>Too many HIV tests</v>
      </c>
      <c r="H409" s="243" t="str">
        <f>'Prep Testing &amp; Continuation'!D42</f>
        <v>PRTC01-34</v>
      </c>
      <c r="I409" s="243">
        <f>'Prep Testing &amp; Continuation'!E42</f>
        <v>0</v>
      </c>
      <c r="J409" s="243">
        <f>'Prep Testing &amp; Continuation'!F42</f>
        <v>0</v>
      </c>
      <c r="K409" s="243">
        <f>'Prep Testing &amp; Continuation'!G42</f>
        <v>0</v>
      </c>
      <c r="L409" s="243">
        <f>'Prep Testing &amp; Continuation'!H42</f>
        <v>0</v>
      </c>
      <c r="M409" s="243">
        <f>'Prep Testing &amp; Continuation'!I42</f>
        <v>0</v>
      </c>
      <c r="N409" s="243">
        <f>'Prep Testing &amp; Continuation'!J42</f>
        <v>0</v>
      </c>
      <c r="O409" s="243">
        <f>'Prep Testing &amp; Continuation'!K42</f>
        <v>0</v>
      </c>
      <c r="P409" s="243">
        <f>'Prep Testing &amp; Continuation'!L42</f>
        <v>0</v>
      </c>
      <c r="Q409" s="243">
        <f>'Prep Testing &amp; Continuation'!M42</f>
        <v>0</v>
      </c>
      <c r="R409" s="243">
        <f>'Prep Testing &amp; Continuation'!N42</f>
        <v>0</v>
      </c>
      <c r="S409" s="243">
        <f>'Prep Testing &amp; Continuation'!O42</f>
        <v>0</v>
      </c>
      <c r="T409" s="243">
        <f>'Prep Testing &amp; Continuation'!P42</f>
        <v>0</v>
      </c>
      <c r="U409" s="243">
        <f>'Prep Testing &amp; Continuation'!Q42</f>
        <v>0</v>
      </c>
      <c r="V409" s="243">
        <f>'Prep Testing &amp; Continuation'!R42</f>
        <v>0</v>
      </c>
      <c r="W409" s="243">
        <f>'Prep Testing &amp; Continuation'!S42</f>
        <v>0</v>
      </c>
      <c r="X409" s="243">
        <f>'Prep Testing &amp; Continuation'!T42</f>
        <v>0</v>
      </c>
      <c r="Y409" s="243">
        <f>'Prep Testing &amp; Continuation'!U42</f>
        <v>0</v>
      </c>
      <c r="Z409" s="243">
        <f>'Prep Testing &amp; Continuation'!V42</f>
        <v>0</v>
      </c>
      <c r="AA409" s="243">
        <f>'Prep Testing &amp; Continuation'!W42</f>
        <v>0</v>
      </c>
      <c r="AB409" s="243">
        <f>'Prep Testing &amp; Continuation'!X42</f>
        <v>0</v>
      </c>
      <c r="AC409" s="243">
        <f>'Prep Testing &amp; Continuation'!Y42</f>
        <v>0</v>
      </c>
      <c r="AD409" s="243">
        <f>'Prep Testing &amp; Continuation'!Z42</f>
        <v>0</v>
      </c>
      <c r="AE409" s="243">
        <f>'Prep Testing &amp; Continuation'!AA42</f>
        <v>0</v>
      </c>
      <c r="AF409" s="243">
        <f>'Prep Testing &amp; Continuation'!AB42</f>
        <v>0</v>
      </c>
      <c r="AG409" s="243">
        <f>'Prep Testing &amp; Continuation'!AC42</f>
        <v>0</v>
      </c>
      <c r="AH409" s="243">
        <f>'Prep Testing &amp; Continuation'!AD42</f>
        <v>0</v>
      </c>
      <c r="AI409" s="243">
        <f>'Prep Testing &amp; Continuation'!AE42</f>
        <v>0</v>
      </c>
      <c r="AJ409" s="243">
        <f>'Prep Testing &amp; Continuation'!AF42</f>
        <v>0</v>
      </c>
      <c r="AK409" s="243">
        <f>'Prep Testing &amp; Continuation'!AG42</f>
        <v>0</v>
      </c>
      <c r="AL409" s="243">
        <f>'Prep Testing &amp; Continuation'!AH42</f>
        <v>0</v>
      </c>
      <c r="AM409" s="226">
        <f t="shared" si="19"/>
        <v>0</v>
      </c>
      <c r="AN409" s="227" t="str">
        <f>'Prep Testing &amp; Continuation'!B$3</f>
        <v>PrEP Re-Testing &amp; Continuation version 2.0.0</v>
      </c>
      <c r="AO409" s="239">
        <f>'Prep Testing &amp; Continuation'!AH42</f>
        <v>0</v>
      </c>
    </row>
    <row r="410" spans="1:41" x14ac:dyDescent="0.45">
      <c r="A410" s="218" t="str">
        <f t="shared" si="20"/>
        <v>202205</v>
      </c>
      <c r="B410" s="219">
        <f>'Prep Partner Performance'!AE$2</f>
        <v>2022</v>
      </c>
      <c r="C410" s="220" t="str">
        <f>'Prep Partner Performance'!Z$2</f>
        <v>05</v>
      </c>
      <c r="D410" s="218">
        <f>'Prep Partner Performance'!G$2</f>
        <v>14943</v>
      </c>
      <c r="E410" s="217" t="str">
        <f>'Prep Partner Performance'!C$2</f>
        <v>Kisima Health Centre</v>
      </c>
      <c r="F410" s="243" t="str">
        <f>'Prep Testing &amp; Continuation'!B$36</f>
        <v>Reasons for discontinuation among those who discontinue at 1 month</v>
      </c>
      <c r="G410" s="243" t="str">
        <f>'Prep Testing &amp; Continuation'!C43</f>
        <v>Other</v>
      </c>
      <c r="H410" s="243" t="str">
        <f>'Prep Testing &amp; Continuation'!D43</f>
        <v>PRTC01-35</v>
      </c>
      <c r="I410" s="243">
        <f>'Prep Testing &amp; Continuation'!E43</f>
        <v>0</v>
      </c>
      <c r="J410" s="243">
        <f>'Prep Testing &amp; Continuation'!F43</f>
        <v>0</v>
      </c>
      <c r="K410" s="243">
        <f>'Prep Testing &amp; Continuation'!G43</f>
        <v>0</v>
      </c>
      <c r="L410" s="243">
        <f>'Prep Testing &amp; Continuation'!H43</f>
        <v>0</v>
      </c>
      <c r="M410" s="243">
        <f>'Prep Testing &amp; Continuation'!I43</f>
        <v>0</v>
      </c>
      <c r="N410" s="243">
        <f>'Prep Testing &amp; Continuation'!J43</f>
        <v>0</v>
      </c>
      <c r="O410" s="243">
        <f>'Prep Testing &amp; Continuation'!K43</f>
        <v>0</v>
      </c>
      <c r="P410" s="243">
        <f>'Prep Testing &amp; Continuation'!L43</f>
        <v>0</v>
      </c>
      <c r="Q410" s="243">
        <f>'Prep Testing &amp; Continuation'!M43</f>
        <v>0</v>
      </c>
      <c r="R410" s="243">
        <f>'Prep Testing &amp; Continuation'!N43</f>
        <v>0</v>
      </c>
      <c r="S410" s="243">
        <f>'Prep Testing &amp; Continuation'!O43</f>
        <v>0</v>
      </c>
      <c r="T410" s="243">
        <f>'Prep Testing &amp; Continuation'!P43</f>
        <v>0</v>
      </c>
      <c r="U410" s="243">
        <f>'Prep Testing &amp; Continuation'!Q43</f>
        <v>0</v>
      </c>
      <c r="V410" s="243">
        <f>'Prep Testing &amp; Continuation'!R43</f>
        <v>0</v>
      </c>
      <c r="W410" s="243">
        <f>'Prep Testing &amp; Continuation'!S43</f>
        <v>0</v>
      </c>
      <c r="X410" s="243">
        <f>'Prep Testing &amp; Continuation'!T43</f>
        <v>0</v>
      </c>
      <c r="Y410" s="243">
        <f>'Prep Testing &amp; Continuation'!U43</f>
        <v>0</v>
      </c>
      <c r="Z410" s="243">
        <f>'Prep Testing &amp; Continuation'!V43</f>
        <v>0</v>
      </c>
      <c r="AA410" s="243">
        <f>'Prep Testing &amp; Continuation'!W43</f>
        <v>0</v>
      </c>
      <c r="AB410" s="243">
        <f>'Prep Testing &amp; Continuation'!X43</f>
        <v>0</v>
      </c>
      <c r="AC410" s="243">
        <f>'Prep Testing &amp; Continuation'!Y43</f>
        <v>0</v>
      </c>
      <c r="AD410" s="243">
        <f>'Prep Testing &amp; Continuation'!Z43</f>
        <v>0</v>
      </c>
      <c r="AE410" s="243">
        <f>'Prep Testing &amp; Continuation'!AA43</f>
        <v>0</v>
      </c>
      <c r="AF410" s="243">
        <f>'Prep Testing &amp; Continuation'!AB43</f>
        <v>0</v>
      </c>
      <c r="AG410" s="243">
        <f>'Prep Testing &amp; Continuation'!AC43</f>
        <v>0</v>
      </c>
      <c r="AH410" s="243">
        <f>'Prep Testing &amp; Continuation'!AD43</f>
        <v>0</v>
      </c>
      <c r="AI410" s="243">
        <f>'Prep Testing &amp; Continuation'!AE43</f>
        <v>0</v>
      </c>
      <c r="AJ410" s="243">
        <f>'Prep Testing &amp; Continuation'!AF43</f>
        <v>0</v>
      </c>
      <c r="AK410" s="243">
        <f>'Prep Testing &amp; Continuation'!AG43</f>
        <v>0</v>
      </c>
      <c r="AL410" s="243">
        <f>'Prep Testing &amp; Continuation'!AH43</f>
        <v>0</v>
      </c>
      <c r="AM410" s="226">
        <f t="shared" si="19"/>
        <v>0</v>
      </c>
      <c r="AN410" s="227" t="str">
        <f>'Prep Testing &amp; Continuation'!B$3</f>
        <v>PrEP Re-Testing &amp; Continuation version 2.0.0</v>
      </c>
      <c r="AO410" s="239">
        <f>'Prep Testing &amp; Continuation'!AH43</f>
        <v>0</v>
      </c>
    </row>
    <row r="411" spans="1:41" s="236" customFormat="1" x14ac:dyDescent="0.45">
      <c r="A411" s="232" t="str">
        <f t="shared" si="20"/>
        <v>202205</v>
      </c>
      <c r="B411" s="233">
        <f>'Prep Partner Performance'!AE$2</f>
        <v>2022</v>
      </c>
      <c r="C411" s="234" t="str">
        <f>'Prep Partner Performance'!Z$2</f>
        <v>05</v>
      </c>
      <c r="D411" s="232">
        <f>'Prep Partner Performance'!G$2</f>
        <v>14943</v>
      </c>
      <c r="E411" s="235" t="str">
        <f>'Prep Partner Performance'!C$2</f>
        <v>Kisima Health Centre</v>
      </c>
      <c r="F411" s="240" t="str">
        <f>'Prep Testing &amp; Continuation'!B$36</f>
        <v>Reasons for discontinuation among those who discontinue at 1 month</v>
      </c>
      <c r="G411" s="240" t="str">
        <f>'Prep Testing &amp; Continuation'!C44</f>
        <v>Total Reasons for Prep Discontinuation amonth those who discontinue</v>
      </c>
      <c r="H411" s="240" t="str">
        <f>'Prep Testing &amp; Continuation'!D44</f>
        <v>PRTC01-36</v>
      </c>
      <c r="I411" s="240">
        <f>'Prep Testing &amp; Continuation'!E44</f>
        <v>0</v>
      </c>
      <c r="J411" s="240">
        <f>'Prep Testing &amp; Continuation'!F44</f>
        <v>0</v>
      </c>
      <c r="K411" s="240">
        <f>'Prep Testing &amp; Continuation'!G44</f>
        <v>0</v>
      </c>
      <c r="L411" s="240">
        <f>'Prep Testing &amp; Continuation'!H44</f>
        <v>0</v>
      </c>
      <c r="M411" s="240">
        <f>'Prep Testing &amp; Continuation'!I44</f>
        <v>0</v>
      </c>
      <c r="N411" s="240">
        <f>'Prep Testing &amp; Continuation'!J44</f>
        <v>0</v>
      </c>
      <c r="O411" s="240">
        <f>'Prep Testing &amp; Continuation'!K44</f>
        <v>0</v>
      </c>
      <c r="P411" s="240">
        <f>'Prep Testing &amp; Continuation'!L44</f>
        <v>0</v>
      </c>
      <c r="Q411" s="240">
        <f>'Prep Testing &amp; Continuation'!M44</f>
        <v>0</v>
      </c>
      <c r="R411" s="240">
        <f>'Prep Testing &amp; Continuation'!N44</f>
        <v>0</v>
      </c>
      <c r="S411" s="240">
        <f>'Prep Testing &amp; Continuation'!O44</f>
        <v>0</v>
      </c>
      <c r="T411" s="240">
        <f>'Prep Testing &amp; Continuation'!P44</f>
        <v>0</v>
      </c>
      <c r="U411" s="240">
        <f>'Prep Testing &amp; Continuation'!Q44</f>
        <v>0</v>
      </c>
      <c r="V411" s="240">
        <f>'Prep Testing &amp; Continuation'!R44</f>
        <v>0</v>
      </c>
      <c r="W411" s="240">
        <f>'Prep Testing &amp; Continuation'!S44</f>
        <v>0</v>
      </c>
      <c r="X411" s="240">
        <f>'Prep Testing &amp; Continuation'!T44</f>
        <v>0</v>
      </c>
      <c r="Y411" s="240">
        <f>'Prep Testing &amp; Continuation'!U44</f>
        <v>0</v>
      </c>
      <c r="Z411" s="240">
        <f>'Prep Testing &amp; Continuation'!V44</f>
        <v>0</v>
      </c>
      <c r="AA411" s="240">
        <f>'Prep Testing &amp; Continuation'!W44</f>
        <v>0</v>
      </c>
      <c r="AB411" s="240">
        <f>'Prep Testing &amp; Continuation'!X44</f>
        <v>0</v>
      </c>
      <c r="AC411" s="240">
        <f>'Prep Testing &amp; Continuation'!Y44</f>
        <v>0</v>
      </c>
      <c r="AD411" s="240">
        <f>'Prep Testing &amp; Continuation'!Z44</f>
        <v>0</v>
      </c>
      <c r="AE411" s="240">
        <f>'Prep Testing &amp; Continuation'!AA44</f>
        <v>0</v>
      </c>
      <c r="AF411" s="240">
        <f>'Prep Testing &amp; Continuation'!AB44</f>
        <v>0</v>
      </c>
      <c r="AG411" s="240">
        <f>'Prep Testing &amp; Continuation'!AC44</f>
        <v>0</v>
      </c>
      <c r="AH411" s="240">
        <f>'Prep Testing &amp; Continuation'!AD44</f>
        <v>0</v>
      </c>
      <c r="AI411" s="240">
        <f>'Prep Testing &amp; Continuation'!AE44</f>
        <v>0</v>
      </c>
      <c r="AJ411" s="240">
        <f>'Prep Testing &amp; Continuation'!AF44</f>
        <v>0</v>
      </c>
      <c r="AK411" s="240">
        <f>'Prep Testing &amp; Continuation'!AG44</f>
        <v>0</v>
      </c>
      <c r="AL411" s="240">
        <f>'Prep Testing &amp; Continuation'!AH44</f>
        <v>0</v>
      </c>
      <c r="AM411" s="232">
        <f t="shared" si="19"/>
        <v>0</v>
      </c>
      <c r="AN411" s="232" t="str">
        <f>'Prep Testing &amp; Continuation'!B$3</f>
        <v>PrEP Re-Testing &amp; Continuation version 2.0.0</v>
      </c>
      <c r="AO411" s="239">
        <f>'Prep Testing &amp; Continuation'!AH44</f>
        <v>0</v>
      </c>
    </row>
    <row r="412" spans="1:41" s="237" customFormat="1" x14ac:dyDescent="0.45">
      <c r="A412" s="221" t="str">
        <f t="shared" si="20"/>
        <v>202205</v>
      </c>
      <c r="B412" s="222">
        <f>'Prep Partner Performance'!AE$2</f>
        <v>2022</v>
      </c>
      <c r="C412" s="223" t="str">
        <f>'Prep Partner Performance'!Z$2</f>
        <v>05</v>
      </c>
      <c r="D412" s="221">
        <f>'Prep Partner Performance'!G$2</f>
        <v>14943</v>
      </c>
      <c r="E412" s="224" t="str">
        <f>'Prep Partner Performance'!C$2</f>
        <v>Kisima Health Centre</v>
      </c>
      <c r="F412" s="241" t="str">
        <f>'Prep Testing &amp; Continuation'!B48</f>
        <v>PrEP Re-Testing and continuation at 3 months</v>
      </c>
      <c r="G412" s="241" t="str">
        <f>'Prep Testing &amp; Continuation'!C48</f>
        <v>Number  of individuals initiated on PrEP 3-months ago</v>
      </c>
      <c r="H412" s="241" t="str">
        <f>'Prep Testing &amp; Continuation'!D48</f>
        <v>PRTC01-37</v>
      </c>
      <c r="I412" s="241">
        <f>'Prep Testing &amp; Continuation'!E48</f>
        <v>0</v>
      </c>
      <c r="J412" s="241">
        <f>'Prep Testing &amp; Continuation'!F48</f>
        <v>0</v>
      </c>
      <c r="K412" s="241">
        <f>'Prep Testing &amp; Continuation'!G48</f>
        <v>0</v>
      </c>
      <c r="L412" s="241">
        <f>'Prep Testing &amp; Continuation'!H48</f>
        <v>0</v>
      </c>
      <c r="M412" s="241">
        <f>'Prep Testing &amp; Continuation'!I48</f>
        <v>0</v>
      </c>
      <c r="N412" s="241">
        <f>'Prep Testing &amp; Continuation'!J48</f>
        <v>0</v>
      </c>
      <c r="O412" s="241">
        <f>'Prep Testing &amp; Continuation'!K48</f>
        <v>0</v>
      </c>
      <c r="P412" s="241">
        <f>'Prep Testing &amp; Continuation'!L48</f>
        <v>0</v>
      </c>
      <c r="Q412" s="241">
        <f>'Prep Testing &amp; Continuation'!M48</f>
        <v>0</v>
      </c>
      <c r="R412" s="241">
        <f>'Prep Testing &amp; Continuation'!N48</f>
        <v>0</v>
      </c>
      <c r="S412" s="241">
        <f>'Prep Testing &amp; Continuation'!O48</f>
        <v>0</v>
      </c>
      <c r="T412" s="241">
        <f>'Prep Testing &amp; Continuation'!P48</f>
        <v>0</v>
      </c>
      <c r="U412" s="241">
        <f>'Prep Testing &amp; Continuation'!Q48</f>
        <v>0</v>
      </c>
      <c r="V412" s="241">
        <f>'Prep Testing &amp; Continuation'!R48</f>
        <v>0</v>
      </c>
      <c r="W412" s="241">
        <f>'Prep Testing &amp; Continuation'!S48</f>
        <v>0</v>
      </c>
      <c r="X412" s="241">
        <f>'Prep Testing &amp; Continuation'!T48</f>
        <v>0</v>
      </c>
      <c r="Y412" s="241">
        <f>'Prep Testing &amp; Continuation'!U48</f>
        <v>0</v>
      </c>
      <c r="Z412" s="241">
        <f>'Prep Testing &amp; Continuation'!V48</f>
        <v>0</v>
      </c>
      <c r="AA412" s="241">
        <f>'Prep Testing &amp; Continuation'!W48</f>
        <v>0</v>
      </c>
      <c r="AB412" s="241">
        <f>'Prep Testing &amp; Continuation'!X48</f>
        <v>0</v>
      </c>
      <c r="AC412" s="241">
        <f>'Prep Testing &amp; Continuation'!Y48</f>
        <v>0</v>
      </c>
      <c r="AD412" s="241">
        <f>'Prep Testing &amp; Continuation'!Z48</f>
        <v>0</v>
      </c>
      <c r="AE412" s="241">
        <f>'Prep Testing &amp; Continuation'!AA48</f>
        <v>0</v>
      </c>
      <c r="AF412" s="241">
        <f>'Prep Testing &amp; Continuation'!AB48</f>
        <v>0</v>
      </c>
      <c r="AG412" s="241">
        <f>'Prep Testing &amp; Continuation'!AC48</f>
        <v>0</v>
      </c>
      <c r="AH412" s="241">
        <f>'Prep Testing &amp; Continuation'!AD48</f>
        <v>0</v>
      </c>
      <c r="AI412" s="241">
        <f>'Prep Testing &amp; Continuation'!AE48</f>
        <v>0</v>
      </c>
      <c r="AJ412" s="241">
        <f>'Prep Testing &amp; Continuation'!AF48</f>
        <v>0</v>
      </c>
      <c r="AK412" s="241">
        <f>'Prep Testing &amp; Continuation'!AG48</f>
        <v>0</v>
      </c>
      <c r="AL412" s="241">
        <f>'Prep Testing &amp; Continuation'!AH48</f>
        <v>0</v>
      </c>
      <c r="AM412" s="221">
        <f t="shared" si="19"/>
        <v>0</v>
      </c>
      <c r="AN412" s="221" t="str">
        <f>'Prep Testing &amp; Continuation'!B$3</f>
        <v>PrEP Re-Testing &amp; Continuation version 2.0.0</v>
      </c>
      <c r="AO412" s="239">
        <f>'Prep Testing &amp; Continuation'!AH48</f>
        <v>0</v>
      </c>
    </row>
    <row r="413" spans="1:41" x14ac:dyDescent="0.45">
      <c r="A413" s="218" t="str">
        <f t="shared" si="20"/>
        <v>202205</v>
      </c>
      <c r="B413" s="219">
        <f>'Prep Partner Performance'!AE$2</f>
        <v>2022</v>
      </c>
      <c r="C413" s="220" t="str">
        <f>'Prep Partner Performance'!Z$2</f>
        <v>05</v>
      </c>
      <c r="D413" s="218">
        <f>'Prep Partner Performance'!G$2</f>
        <v>14943</v>
      </c>
      <c r="E413" s="217" t="str">
        <f>'Prep Partner Performance'!C$2</f>
        <v>Kisima Health Centre</v>
      </c>
      <c r="F413" s="243" t="str">
        <f>'Prep Testing &amp; Continuation'!B$48</f>
        <v>PrEP Re-Testing and continuation at 3 months</v>
      </c>
      <c r="G413" s="243" t="str">
        <f>'Prep Testing &amp; Continuation'!C49</f>
        <v>Number  of individuals who came for a follow up visit at 3-months</v>
      </c>
      <c r="H413" s="243" t="str">
        <f>'Prep Testing &amp; Continuation'!D49</f>
        <v>PRTC01-38</v>
      </c>
      <c r="I413" s="243">
        <f>'Prep Testing &amp; Continuation'!E49</f>
        <v>0</v>
      </c>
      <c r="J413" s="243">
        <f>'Prep Testing &amp; Continuation'!F49</f>
        <v>0</v>
      </c>
      <c r="K413" s="243">
        <f>'Prep Testing &amp; Continuation'!G49</f>
        <v>0</v>
      </c>
      <c r="L413" s="243">
        <f>'Prep Testing &amp; Continuation'!H49</f>
        <v>0</v>
      </c>
      <c r="M413" s="243">
        <f>'Prep Testing &amp; Continuation'!I49</f>
        <v>0</v>
      </c>
      <c r="N413" s="243">
        <f>'Prep Testing &amp; Continuation'!J49</f>
        <v>0</v>
      </c>
      <c r="O413" s="243">
        <f>'Prep Testing &amp; Continuation'!K49</f>
        <v>0</v>
      </c>
      <c r="P413" s="243">
        <f>'Prep Testing &amp; Continuation'!L49</f>
        <v>0</v>
      </c>
      <c r="Q413" s="243">
        <f>'Prep Testing &amp; Continuation'!M49</f>
        <v>0</v>
      </c>
      <c r="R413" s="243">
        <f>'Prep Testing &amp; Continuation'!N49</f>
        <v>0</v>
      </c>
      <c r="S413" s="243">
        <f>'Prep Testing &amp; Continuation'!O49</f>
        <v>0</v>
      </c>
      <c r="T413" s="243">
        <f>'Prep Testing &amp; Continuation'!P49</f>
        <v>0</v>
      </c>
      <c r="U413" s="243">
        <f>'Prep Testing &amp; Continuation'!Q49</f>
        <v>0</v>
      </c>
      <c r="V413" s="243">
        <f>'Prep Testing &amp; Continuation'!R49</f>
        <v>0</v>
      </c>
      <c r="W413" s="243">
        <f>'Prep Testing &amp; Continuation'!S49</f>
        <v>0</v>
      </c>
      <c r="X413" s="243">
        <f>'Prep Testing &amp; Continuation'!T49</f>
        <v>0</v>
      </c>
      <c r="Y413" s="243">
        <f>'Prep Testing &amp; Continuation'!U49</f>
        <v>0</v>
      </c>
      <c r="Z413" s="243">
        <f>'Prep Testing &amp; Continuation'!V49</f>
        <v>0</v>
      </c>
      <c r="AA413" s="243">
        <f>'Prep Testing &amp; Continuation'!W49</f>
        <v>0</v>
      </c>
      <c r="AB413" s="243">
        <f>'Prep Testing &amp; Continuation'!X49</f>
        <v>0</v>
      </c>
      <c r="AC413" s="243">
        <f>'Prep Testing &amp; Continuation'!Y49</f>
        <v>0</v>
      </c>
      <c r="AD413" s="243">
        <f>'Prep Testing &amp; Continuation'!Z49</f>
        <v>0</v>
      </c>
      <c r="AE413" s="243">
        <f>'Prep Testing &amp; Continuation'!AA49</f>
        <v>0</v>
      </c>
      <c r="AF413" s="243">
        <f>'Prep Testing &amp; Continuation'!AB49</f>
        <v>0</v>
      </c>
      <c r="AG413" s="243">
        <f>'Prep Testing &amp; Continuation'!AC49</f>
        <v>0</v>
      </c>
      <c r="AH413" s="243">
        <f>'Prep Testing &amp; Continuation'!AD49</f>
        <v>0</v>
      </c>
      <c r="AI413" s="243">
        <f>'Prep Testing &amp; Continuation'!AE49</f>
        <v>0</v>
      </c>
      <c r="AJ413" s="243">
        <f>'Prep Testing &amp; Continuation'!AF49</f>
        <v>0</v>
      </c>
      <c r="AK413" s="243">
        <f>'Prep Testing &amp; Continuation'!AG49</f>
        <v>0</v>
      </c>
      <c r="AL413" s="243">
        <f>'Prep Testing &amp; Continuation'!AH49</f>
        <v>0</v>
      </c>
      <c r="AM413" s="226">
        <f t="shared" si="19"/>
        <v>0</v>
      </c>
      <c r="AN413" s="227" t="str">
        <f>'Prep Testing &amp; Continuation'!B$3</f>
        <v>PrEP Re-Testing &amp; Continuation version 2.0.0</v>
      </c>
      <c r="AO413" s="239">
        <f>'Prep Testing &amp; Continuation'!AH49</f>
        <v>0</v>
      </c>
    </row>
    <row r="414" spans="1:41" x14ac:dyDescent="0.45">
      <c r="A414" s="218" t="str">
        <f t="shared" si="20"/>
        <v>202205</v>
      </c>
      <c r="B414" s="219">
        <f>'Prep Partner Performance'!AE$2</f>
        <v>2022</v>
      </c>
      <c r="C414" s="220" t="str">
        <f>'Prep Partner Performance'!Z$2</f>
        <v>05</v>
      </c>
      <c r="D414" s="218">
        <f>'Prep Partner Performance'!G$2</f>
        <v>14943</v>
      </c>
      <c r="E414" s="217" t="str">
        <f>'Prep Partner Performance'!C$2</f>
        <v>Kisima Health Centre</v>
      </c>
      <c r="F414" s="243" t="str">
        <f>'Prep Testing &amp; Continuation'!B$48</f>
        <v>PrEP Re-Testing and continuation at 3 months</v>
      </c>
      <c r="G414" s="243" t="str">
        <f>'Prep Testing &amp; Continuation'!C50</f>
        <v>Number  of individuals who were tested for HIV at 3-months refill</v>
      </c>
      <c r="H414" s="243" t="str">
        <f>'Prep Testing &amp; Continuation'!D50</f>
        <v>PRTC01-39</v>
      </c>
      <c r="I414" s="243">
        <f>'Prep Testing &amp; Continuation'!E50</f>
        <v>0</v>
      </c>
      <c r="J414" s="243">
        <f>'Prep Testing &amp; Continuation'!F50</f>
        <v>0</v>
      </c>
      <c r="K414" s="243">
        <f>'Prep Testing &amp; Continuation'!G50</f>
        <v>0</v>
      </c>
      <c r="L414" s="243">
        <f>'Prep Testing &amp; Continuation'!H50</f>
        <v>0</v>
      </c>
      <c r="M414" s="243">
        <f>'Prep Testing &amp; Continuation'!I50</f>
        <v>0</v>
      </c>
      <c r="N414" s="243">
        <f>'Prep Testing &amp; Continuation'!J50</f>
        <v>0</v>
      </c>
      <c r="O414" s="243">
        <f>'Prep Testing &amp; Continuation'!K50</f>
        <v>0</v>
      </c>
      <c r="P414" s="243">
        <f>'Prep Testing &amp; Continuation'!L50</f>
        <v>0</v>
      </c>
      <c r="Q414" s="243">
        <f>'Prep Testing &amp; Continuation'!M50</f>
        <v>0</v>
      </c>
      <c r="R414" s="243">
        <f>'Prep Testing &amp; Continuation'!N50</f>
        <v>0</v>
      </c>
      <c r="S414" s="243">
        <f>'Prep Testing &amp; Continuation'!O50</f>
        <v>0</v>
      </c>
      <c r="T414" s="243">
        <f>'Prep Testing &amp; Continuation'!P50</f>
        <v>0</v>
      </c>
      <c r="U414" s="243">
        <f>'Prep Testing &amp; Continuation'!Q50</f>
        <v>0</v>
      </c>
      <c r="V414" s="243">
        <f>'Prep Testing &amp; Continuation'!R50</f>
        <v>0</v>
      </c>
      <c r="W414" s="243">
        <f>'Prep Testing &amp; Continuation'!S50</f>
        <v>0</v>
      </c>
      <c r="X414" s="243">
        <f>'Prep Testing &amp; Continuation'!T50</f>
        <v>0</v>
      </c>
      <c r="Y414" s="243">
        <f>'Prep Testing &amp; Continuation'!U50</f>
        <v>0</v>
      </c>
      <c r="Z414" s="243">
        <f>'Prep Testing &amp; Continuation'!V50</f>
        <v>0</v>
      </c>
      <c r="AA414" s="243">
        <f>'Prep Testing &amp; Continuation'!W50</f>
        <v>0</v>
      </c>
      <c r="AB414" s="243">
        <f>'Prep Testing &amp; Continuation'!X50</f>
        <v>0</v>
      </c>
      <c r="AC414" s="243">
        <f>'Prep Testing &amp; Continuation'!Y50</f>
        <v>0</v>
      </c>
      <c r="AD414" s="243">
        <f>'Prep Testing &amp; Continuation'!Z50</f>
        <v>0</v>
      </c>
      <c r="AE414" s="243">
        <f>'Prep Testing &amp; Continuation'!AA50</f>
        <v>0</v>
      </c>
      <c r="AF414" s="243">
        <f>'Prep Testing &amp; Continuation'!AB50</f>
        <v>0</v>
      </c>
      <c r="AG414" s="243">
        <f>'Prep Testing &amp; Continuation'!AC50</f>
        <v>0</v>
      </c>
      <c r="AH414" s="243">
        <f>'Prep Testing &amp; Continuation'!AD50</f>
        <v>0</v>
      </c>
      <c r="AI414" s="243">
        <f>'Prep Testing &amp; Continuation'!AE50</f>
        <v>0</v>
      </c>
      <c r="AJ414" s="243">
        <f>'Prep Testing &amp; Continuation'!AF50</f>
        <v>0</v>
      </c>
      <c r="AK414" s="243">
        <f>'Prep Testing &amp; Continuation'!AG50</f>
        <v>0</v>
      </c>
      <c r="AL414" s="243">
        <f>'Prep Testing &amp; Continuation'!AH50</f>
        <v>0</v>
      </c>
      <c r="AM414" s="226">
        <f t="shared" si="19"/>
        <v>0</v>
      </c>
      <c r="AN414" s="227" t="str">
        <f>'Prep Testing &amp; Continuation'!B$3</f>
        <v>PrEP Re-Testing &amp; Continuation version 2.0.0</v>
      </c>
      <c r="AO414" s="239">
        <f>'Prep Testing &amp; Continuation'!AH50</f>
        <v>0</v>
      </c>
    </row>
    <row r="415" spans="1:41" x14ac:dyDescent="0.45">
      <c r="A415" s="218" t="str">
        <f t="shared" si="20"/>
        <v>202205</v>
      </c>
      <c r="B415" s="219">
        <f>'Prep Partner Performance'!AE$2</f>
        <v>2022</v>
      </c>
      <c r="C415" s="220" t="str">
        <f>'Prep Partner Performance'!Z$2</f>
        <v>05</v>
      </c>
      <c r="D415" s="218">
        <f>'Prep Partner Performance'!G$2</f>
        <v>14943</v>
      </c>
      <c r="E415" s="217" t="str">
        <f>'Prep Partner Performance'!C$2</f>
        <v>Kisima Health Centre</v>
      </c>
      <c r="F415" s="243" t="str">
        <f>'Prep Testing &amp; Continuation'!B$48</f>
        <v>PrEP Re-Testing and continuation at 3 months</v>
      </c>
      <c r="G415" s="243" t="str">
        <f>'Prep Testing &amp; Continuation'!C51</f>
        <v>Number  of individuals who tested positive for HIV at 3-month refill</v>
      </c>
      <c r="H415" s="243" t="str">
        <f>'Prep Testing &amp; Continuation'!D51</f>
        <v>PRTC01-40</v>
      </c>
      <c r="I415" s="243">
        <f>'Prep Testing &amp; Continuation'!E51</f>
        <v>0</v>
      </c>
      <c r="J415" s="243">
        <f>'Prep Testing &amp; Continuation'!F51</f>
        <v>0</v>
      </c>
      <c r="K415" s="243">
        <f>'Prep Testing &amp; Continuation'!G51</f>
        <v>0</v>
      </c>
      <c r="L415" s="243">
        <f>'Prep Testing &amp; Continuation'!H51</f>
        <v>0</v>
      </c>
      <c r="M415" s="243">
        <f>'Prep Testing &amp; Continuation'!I51</f>
        <v>0</v>
      </c>
      <c r="N415" s="243">
        <f>'Prep Testing &amp; Continuation'!J51</f>
        <v>0</v>
      </c>
      <c r="O415" s="243">
        <f>'Prep Testing &amp; Continuation'!K51</f>
        <v>0</v>
      </c>
      <c r="P415" s="243">
        <f>'Prep Testing &amp; Continuation'!L51</f>
        <v>0</v>
      </c>
      <c r="Q415" s="243">
        <f>'Prep Testing &amp; Continuation'!M51</f>
        <v>0</v>
      </c>
      <c r="R415" s="243">
        <f>'Prep Testing &amp; Continuation'!N51</f>
        <v>0</v>
      </c>
      <c r="S415" s="243">
        <f>'Prep Testing &amp; Continuation'!O51</f>
        <v>0</v>
      </c>
      <c r="T415" s="243">
        <f>'Prep Testing &amp; Continuation'!P51</f>
        <v>0</v>
      </c>
      <c r="U415" s="243">
        <f>'Prep Testing &amp; Continuation'!Q51</f>
        <v>0</v>
      </c>
      <c r="V415" s="243">
        <f>'Prep Testing &amp; Continuation'!R51</f>
        <v>0</v>
      </c>
      <c r="W415" s="243">
        <f>'Prep Testing &amp; Continuation'!S51</f>
        <v>0</v>
      </c>
      <c r="X415" s="243">
        <f>'Prep Testing &amp; Continuation'!T51</f>
        <v>0</v>
      </c>
      <c r="Y415" s="243">
        <f>'Prep Testing &amp; Continuation'!U51</f>
        <v>0</v>
      </c>
      <c r="Z415" s="243">
        <f>'Prep Testing &amp; Continuation'!V51</f>
        <v>0</v>
      </c>
      <c r="AA415" s="243">
        <f>'Prep Testing &amp; Continuation'!W51</f>
        <v>0</v>
      </c>
      <c r="AB415" s="243">
        <f>'Prep Testing &amp; Continuation'!X51</f>
        <v>0</v>
      </c>
      <c r="AC415" s="243">
        <f>'Prep Testing &amp; Continuation'!Y51</f>
        <v>0</v>
      </c>
      <c r="AD415" s="243">
        <f>'Prep Testing &amp; Continuation'!Z51</f>
        <v>0</v>
      </c>
      <c r="AE415" s="243">
        <f>'Prep Testing &amp; Continuation'!AA51</f>
        <v>0</v>
      </c>
      <c r="AF415" s="243">
        <f>'Prep Testing &amp; Continuation'!AB51</f>
        <v>0</v>
      </c>
      <c r="AG415" s="243">
        <f>'Prep Testing &amp; Continuation'!AC51</f>
        <v>0</v>
      </c>
      <c r="AH415" s="243">
        <f>'Prep Testing &amp; Continuation'!AD51</f>
        <v>0</v>
      </c>
      <c r="AI415" s="243">
        <f>'Prep Testing &amp; Continuation'!AE51</f>
        <v>0</v>
      </c>
      <c r="AJ415" s="243">
        <f>'Prep Testing &amp; Continuation'!AF51</f>
        <v>0</v>
      </c>
      <c r="AK415" s="243">
        <f>'Prep Testing &amp; Continuation'!AG51</f>
        <v>0</v>
      </c>
      <c r="AL415" s="243">
        <f>'Prep Testing &amp; Continuation'!AH51</f>
        <v>0</v>
      </c>
      <c r="AM415" s="226">
        <f t="shared" si="19"/>
        <v>0</v>
      </c>
      <c r="AN415" s="227" t="str">
        <f>'Prep Testing &amp; Continuation'!B$3</f>
        <v>PrEP Re-Testing &amp; Continuation version 2.0.0</v>
      </c>
      <c r="AO415" s="239">
        <f>'Prep Testing &amp; Continuation'!AH51</f>
        <v>0</v>
      </c>
    </row>
    <row r="416" spans="1:41" x14ac:dyDescent="0.45">
      <c r="A416" s="218" t="str">
        <f t="shared" si="20"/>
        <v>202205</v>
      </c>
      <c r="B416" s="219">
        <f>'Prep Partner Performance'!AE$2</f>
        <v>2022</v>
      </c>
      <c r="C416" s="220" t="str">
        <f>'Prep Partner Performance'!Z$2</f>
        <v>05</v>
      </c>
      <c r="D416" s="218">
        <f>'Prep Partner Performance'!G$2</f>
        <v>14943</v>
      </c>
      <c r="E416" s="217" t="str">
        <f>'Prep Partner Performance'!C$2</f>
        <v>Kisima Health Centre</v>
      </c>
      <c r="F416" s="243" t="str">
        <f>'Prep Testing &amp; Continuation'!B$48</f>
        <v>PrEP Re-Testing and continuation at 3 months</v>
      </c>
      <c r="G416" s="243" t="str">
        <f>'Prep Testing &amp; Continuation'!C52</f>
        <v>Number  of individuals screened for STI at 3-months refill</v>
      </c>
      <c r="H416" s="243" t="str">
        <f>'Prep Testing &amp; Continuation'!D52</f>
        <v>PRTC01-41</v>
      </c>
      <c r="I416" s="243">
        <f>'Prep Testing &amp; Continuation'!E52</f>
        <v>0</v>
      </c>
      <c r="J416" s="243">
        <f>'Prep Testing &amp; Continuation'!F52</f>
        <v>0</v>
      </c>
      <c r="K416" s="243">
        <f>'Prep Testing &amp; Continuation'!G52</f>
        <v>0</v>
      </c>
      <c r="L416" s="243">
        <f>'Prep Testing &amp; Continuation'!H52</f>
        <v>0</v>
      </c>
      <c r="M416" s="243">
        <f>'Prep Testing &amp; Continuation'!I52</f>
        <v>0</v>
      </c>
      <c r="N416" s="243">
        <f>'Prep Testing &amp; Continuation'!J52</f>
        <v>0</v>
      </c>
      <c r="O416" s="243">
        <f>'Prep Testing &amp; Continuation'!K52</f>
        <v>0</v>
      </c>
      <c r="P416" s="243">
        <f>'Prep Testing &amp; Continuation'!L52</f>
        <v>0</v>
      </c>
      <c r="Q416" s="243">
        <f>'Prep Testing &amp; Continuation'!M52</f>
        <v>0</v>
      </c>
      <c r="R416" s="243">
        <f>'Prep Testing &amp; Continuation'!N52</f>
        <v>0</v>
      </c>
      <c r="S416" s="243">
        <f>'Prep Testing &amp; Continuation'!O52</f>
        <v>0</v>
      </c>
      <c r="T416" s="243">
        <f>'Prep Testing &amp; Continuation'!P52</f>
        <v>0</v>
      </c>
      <c r="U416" s="243">
        <f>'Prep Testing &amp; Continuation'!Q52</f>
        <v>0</v>
      </c>
      <c r="V416" s="243">
        <f>'Prep Testing &amp; Continuation'!R52</f>
        <v>0</v>
      </c>
      <c r="W416" s="243">
        <f>'Prep Testing &amp; Continuation'!S52</f>
        <v>0</v>
      </c>
      <c r="X416" s="243">
        <f>'Prep Testing &amp; Continuation'!T52</f>
        <v>0</v>
      </c>
      <c r="Y416" s="243">
        <f>'Prep Testing &amp; Continuation'!U52</f>
        <v>0</v>
      </c>
      <c r="Z416" s="243">
        <f>'Prep Testing &amp; Continuation'!V52</f>
        <v>0</v>
      </c>
      <c r="AA416" s="243">
        <f>'Prep Testing &amp; Continuation'!W52</f>
        <v>0</v>
      </c>
      <c r="AB416" s="243">
        <f>'Prep Testing &amp; Continuation'!X52</f>
        <v>0</v>
      </c>
      <c r="AC416" s="243">
        <f>'Prep Testing &amp; Continuation'!Y52</f>
        <v>0</v>
      </c>
      <c r="AD416" s="243">
        <f>'Prep Testing &amp; Continuation'!Z52</f>
        <v>0</v>
      </c>
      <c r="AE416" s="243">
        <f>'Prep Testing &amp; Continuation'!AA52</f>
        <v>0</v>
      </c>
      <c r="AF416" s="243">
        <f>'Prep Testing &amp; Continuation'!AB52</f>
        <v>0</v>
      </c>
      <c r="AG416" s="243">
        <f>'Prep Testing &amp; Continuation'!AC52</f>
        <v>0</v>
      </c>
      <c r="AH416" s="243">
        <f>'Prep Testing &amp; Continuation'!AD52</f>
        <v>0</v>
      </c>
      <c r="AI416" s="243">
        <f>'Prep Testing &amp; Continuation'!AE52</f>
        <v>0</v>
      </c>
      <c r="AJ416" s="243">
        <f>'Prep Testing &amp; Continuation'!AF52</f>
        <v>0</v>
      </c>
      <c r="AK416" s="243">
        <f>'Prep Testing &amp; Continuation'!AG52</f>
        <v>0</v>
      </c>
      <c r="AL416" s="243">
        <f>'Prep Testing &amp; Continuation'!AH52</f>
        <v>0</v>
      </c>
      <c r="AM416" s="226">
        <f t="shared" si="19"/>
        <v>0</v>
      </c>
      <c r="AN416" s="227" t="str">
        <f>'Prep Testing &amp; Continuation'!B$3</f>
        <v>PrEP Re-Testing &amp; Continuation version 2.0.0</v>
      </c>
      <c r="AO416" s="239">
        <f>'Prep Testing &amp; Continuation'!AH52</f>
        <v>0</v>
      </c>
    </row>
    <row r="417" spans="1:41" x14ac:dyDescent="0.45">
      <c r="A417" s="218" t="str">
        <f t="shared" si="20"/>
        <v>202205</v>
      </c>
      <c r="B417" s="219">
        <f>'Prep Partner Performance'!AE$2</f>
        <v>2022</v>
      </c>
      <c r="C417" s="220" t="str">
        <f>'Prep Partner Performance'!Z$2</f>
        <v>05</v>
      </c>
      <c r="D417" s="218">
        <f>'Prep Partner Performance'!G$2</f>
        <v>14943</v>
      </c>
      <c r="E417" s="217" t="str">
        <f>'Prep Partner Performance'!C$2</f>
        <v>Kisima Health Centre</v>
      </c>
      <c r="F417" s="243" t="str">
        <f>'Prep Testing &amp; Continuation'!B$48</f>
        <v>PrEP Re-Testing and continuation at 3 months</v>
      </c>
      <c r="G417" s="243" t="str">
        <f>'Prep Testing &amp; Continuation'!C53</f>
        <v>Number  of individuals diagnosed for STI at 3-months refill</v>
      </c>
      <c r="H417" s="243" t="str">
        <f>'Prep Testing &amp; Continuation'!D53</f>
        <v>PRTC01-42</v>
      </c>
      <c r="I417" s="243">
        <f>'Prep Testing &amp; Continuation'!E53</f>
        <v>0</v>
      </c>
      <c r="J417" s="243">
        <f>'Prep Testing &amp; Continuation'!F53</f>
        <v>0</v>
      </c>
      <c r="K417" s="243">
        <f>'Prep Testing &amp; Continuation'!G53</f>
        <v>0</v>
      </c>
      <c r="L417" s="243">
        <f>'Prep Testing &amp; Continuation'!H53</f>
        <v>0</v>
      </c>
      <c r="M417" s="243">
        <f>'Prep Testing &amp; Continuation'!I53</f>
        <v>0</v>
      </c>
      <c r="N417" s="243">
        <f>'Prep Testing &amp; Continuation'!J53</f>
        <v>0</v>
      </c>
      <c r="O417" s="243">
        <f>'Prep Testing &amp; Continuation'!K53</f>
        <v>0</v>
      </c>
      <c r="P417" s="243">
        <f>'Prep Testing &amp; Continuation'!L53</f>
        <v>0</v>
      </c>
      <c r="Q417" s="243">
        <f>'Prep Testing &amp; Continuation'!M53</f>
        <v>0</v>
      </c>
      <c r="R417" s="243">
        <f>'Prep Testing &amp; Continuation'!N53</f>
        <v>0</v>
      </c>
      <c r="S417" s="243">
        <f>'Prep Testing &amp; Continuation'!O53</f>
        <v>0</v>
      </c>
      <c r="T417" s="243">
        <f>'Prep Testing &amp; Continuation'!P53</f>
        <v>0</v>
      </c>
      <c r="U417" s="243">
        <f>'Prep Testing &amp; Continuation'!Q53</f>
        <v>0</v>
      </c>
      <c r="V417" s="243">
        <f>'Prep Testing &amp; Continuation'!R53</f>
        <v>0</v>
      </c>
      <c r="W417" s="243">
        <f>'Prep Testing &amp; Continuation'!S53</f>
        <v>0</v>
      </c>
      <c r="X417" s="243">
        <f>'Prep Testing &amp; Continuation'!T53</f>
        <v>0</v>
      </c>
      <c r="Y417" s="243">
        <f>'Prep Testing &amp; Continuation'!U53</f>
        <v>0</v>
      </c>
      <c r="Z417" s="243">
        <f>'Prep Testing &amp; Continuation'!V53</f>
        <v>0</v>
      </c>
      <c r="AA417" s="243">
        <f>'Prep Testing &amp; Continuation'!W53</f>
        <v>0</v>
      </c>
      <c r="AB417" s="243">
        <f>'Prep Testing &amp; Continuation'!X53</f>
        <v>0</v>
      </c>
      <c r="AC417" s="243">
        <f>'Prep Testing &amp; Continuation'!Y53</f>
        <v>0</v>
      </c>
      <c r="AD417" s="243">
        <f>'Prep Testing &amp; Continuation'!Z53</f>
        <v>0</v>
      </c>
      <c r="AE417" s="243">
        <f>'Prep Testing &amp; Continuation'!AA53</f>
        <v>0</v>
      </c>
      <c r="AF417" s="243">
        <f>'Prep Testing &amp; Continuation'!AB53</f>
        <v>0</v>
      </c>
      <c r="AG417" s="243">
        <f>'Prep Testing &amp; Continuation'!AC53</f>
        <v>0</v>
      </c>
      <c r="AH417" s="243">
        <f>'Prep Testing &amp; Continuation'!AD53</f>
        <v>0</v>
      </c>
      <c r="AI417" s="243">
        <f>'Prep Testing &amp; Continuation'!AE53</f>
        <v>0</v>
      </c>
      <c r="AJ417" s="243">
        <f>'Prep Testing &amp; Continuation'!AF53</f>
        <v>0</v>
      </c>
      <c r="AK417" s="243">
        <f>'Prep Testing &amp; Continuation'!AG53</f>
        <v>0</v>
      </c>
      <c r="AL417" s="243">
        <f>'Prep Testing &amp; Continuation'!AH53</f>
        <v>0</v>
      </c>
      <c r="AM417" s="226">
        <f t="shared" si="19"/>
        <v>0</v>
      </c>
      <c r="AN417" s="227" t="str">
        <f>'Prep Testing &amp; Continuation'!B$3</f>
        <v>PrEP Re-Testing &amp; Continuation version 2.0.0</v>
      </c>
      <c r="AO417" s="239">
        <f>'Prep Testing &amp; Continuation'!AH53</f>
        <v>0</v>
      </c>
    </row>
    <row r="418" spans="1:41" x14ac:dyDescent="0.45">
      <c r="A418" s="218" t="str">
        <f t="shared" si="20"/>
        <v>202205</v>
      </c>
      <c r="B418" s="219">
        <f>'Prep Partner Performance'!AE$2</f>
        <v>2022</v>
      </c>
      <c r="C418" s="220" t="str">
        <f>'Prep Partner Performance'!Z$2</f>
        <v>05</v>
      </c>
      <c r="D418" s="218">
        <f>'Prep Partner Performance'!G$2</f>
        <v>14943</v>
      </c>
      <c r="E418" s="217" t="str">
        <f>'Prep Partner Performance'!C$2</f>
        <v>Kisima Health Centre</v>
      </c>
      <c r="F418" s="243" t="str">
        <f>'Prep Testing &amp; Continuation'!B$48</f>
        <v>PrEP Re-Testing and continuation at 3 months</v>
      </c>
      <c r="G418" s="243" t="str">
        <f>'Prep Testing &amp; Continuation'!C54</f>
        <v>Number  of individuals at risk of HIV infection at 3-months refill</v>
      </c>
      <c r="H418" s="243" t="str">
        <f>'Prep Testing &amp; Continuation'!D54</f>
        <v>PRTC01-43</v>
      </c>
      <c r="I418" s="243">
        <f>'Prep Testing &amp; Continuation'!E54</f>
        <v>0</v>
      </c>
      <c r="J418" s="243">
        <f>'Prep Testing &amp; Continuation'!F54</f>
        <v>0</v>
      </c>
      <c r="K418" s="243">
        <f>'Prep Testing &amp; Continuation'!G54</f>
        <v>0</v>
      </c>
      <c r="L418" s="243">
        <f>'Prep Testing &amp; Continuation'!H54</f>
        <v>0</v>
      </c>
      <c r="M418" s="243">
        <f>'Prep Testing &amp; Continuation'!I54</f>
        <v>0</v>
      </c>
      <c r="N418" s="243">
        <f>'Prep Testing &amp; Continuation'!J54</f>
        <v>0</v>
      </c>
      <c r="O418" s="243">
        <f>'Prep Testing &amp; Continuation'!K54</f>
        <v>0</v>
      </c>
      <c r="P418" s="243">
        <f>'Prep Testing &amp; Continuation'!L54</f>
        <v>0</v>
      </c>
      <c r="Q418" s="243">
        <f>'Prep Testing &amp; Continuation'!M54</f>
        <v>0</v>
      </c>
      <c r="R418" s="243">
        <f>'Prep Testing &amp; Continuation'!N54</f>
        <v>0</v>
      </c>
      <c r="S418" s="243">
        <f>'Prep Testing &amp; Continuation'!O54</f>
        <v>0</v>
      </c>
      <c r="T418" s="243">
        <f>'Prep Testing &amp; Continuation'!P54</f>
        <v>0</v>
      </c>
      <c r="U418" s="243">
        <f>'Prep Testing &amp; Continuation'!Q54</f>
        <v>0</v>
      </c>
      <c r="V418" s="243">
        <f>'Prep Testing &amp; Continuation'!R54</f>
        <v>0</v>
      </c>
      <c r="W418" s="243">
        <f>'Prep Testing &amp; Continuation'!S54</f>
        <v>0</v>
      </c>
      <c r="X418" s="243">
        <f>'Prep Testing &amp; Continuation'!T54</f>
        <v>0</v>
      </c>
      <c r="Y418" s="243">
        <f>'Prep Testing &amp; Continuation'!U54</f>
        <v>0</v>
      </c>
      <c r="Z418" s="243">
        <f>'Prep Testing &amp; Continuation'!V54</f>
        <v>0</v>
      </c>
      <c r="AA418" s="243">
        <f>'Prep Testing &amp; Continuation'!W54</f>
        <v>0</v>
      </c>
      <c r="AB418" s="243">
        <f>'Prep Testing &amp; Continuation'!X54</f>
        <v>0</v>
      </c>
      <c r="AC418" s="243">
        <f>'Prep Testing &amp; Continuation'!Y54</f>
        <v>0</v>
      </c>
      <c r="AD418" s="243">
        <f>'Prep Testing &amp; Continuation'!Z54</f>
        <v>0</v>
      </c>
      <c r="AE418" s="243">
        <f>'Prep Testing &amp; Continuation'!AA54</f>
        <v>0</v>
      </c>
      <c r="AF418" s="243">
        <f>'Prep Testing &amp; Continuation'!AB54</f>
        <v>0</v>
      </c>
      <c r="AG418" s="243">
        <f>'Prep Testing &amp; Continuation'!AC54</f>
        <v>0</v>
      </c>
      <c r="AH418" s="243">
        <f>'Prep Testing &amp; Continuation'!AD54</f>
        <v>0</v>
      </c>
      <c r="AI418" s="243">
        <f>'Prep Testing &amp; Continuation'!AE54</f>
        <v>0</v>
      </c>
      <c r="AJ418" s="243">
        <f>'Prep Testing &amp; Continuation'!AF54</f>
        <v>0</v>
      </c>
      <c r="AK418" s="243">
        <f>'Prep Testing &amp; Continuation'!AG54</f>
        <v>0</v>
      </c>
      <c r="AL418" s="243">
        <f>'Prep Testing &amp; Continuation'!AH54</f>
        <v>0</v>
      </c>
      <c r="AM418" s="226">
        <f t="shared" si="19"/>
        <v>0</v>
      </c>
      <c r="AN418" s="227" t="str">
        <f>'Prep Testing &amp; Continuation'!B$3</f>
        <v>PrEP Re-Testing &amp; Continuation version 2.0.0</v>
      </c>
      <c r="AO418" s="239">
        <f>'Prep Testing &amp; Continuation'!AH54</f>
        <v>0</v>
      </c>
    </row>
    <row r="419" spans="1:41" x14ac:dyDescent="0.45">
      <c r="A419" s="218" t="str">
        <f t="shared" si="20"/>
        <v>202205</v>
      </c>
      <c r="B419" s="219">
        <f>'Prep Partner Performance'!AE$2</f>
        <v>2022</v>
      </c>
      <c r="C419" s="220" t="str">
        <f>'Prep Partner Performance'!Z$2</f>
        <v>05</v>
      </c>
      <c r="D419" s="218">
        <f>'Prep Partner Performance'!G$2</f>
        <v>14943</v>
      </c>
      <c r="E419" s="217" t="str">
        <f>'Prep Partner Performance'!C$2</f>
        <v>Kisima Health Centre</v>
      </c>
      <c r="F419" s="243" t="str">
        <f>'Prep Testing &amp; Continuation'!B55</f>
        <v>Adherence status of clients at 3-months</v>
      </c>
      <c r="G419" s="243" t="str">
        <f>'Prep Testing &amp; Continuation'!C55</f>
        <v>Good: missed 0 - 3 doses in past 3 months</v>
      </c>
      <c r="H419" s="243" t="str">
        <f>'Prep Testing &amp; Continuation'!D55</f>
        <v>PRTC01-44</v>
      </c>
      <c r="I419" s="243">
        <f>'Prep Testing &amp; Continuation'!E55</f>
        <v>0</v>
      </c>
      <c r="J419" s="243">
        <f>'Prep Testing &amp; Continuation'!F55</f>
        <v>0</v>
      </c>
      <c r="K419" s="243">
        <f>'Prep Testing &amp; Continuation'!G55</f>
        <v>0</v>
      </c>
      <c r="L419" s="243">
        <f>'Prep Testing &amp; Continuation'!H55</f>
        <v>0</v>
      </c>
      <c r="M419" s="243">
        <f>'Prep Testing &amp; Continuation'!I55</f>
        <v>0</v>
      </c>
      <c r="N419" s="243">
        <f>'Prep Testing &amp; Continuation'!J55</f>
        <v>0</v>
      </c>
      <c r="O419" s="243">
        <f>'Prep Testing &amp; Continuation'!K55</f>
        <v>0</v>
      </c>
      <c r="P419" s="243">
        <f>'Prep Testing &amp; Continuation'!L55</f>
        <v>0</v>
      </c>
      <c r="Q419" s="243">
        <f>'Prep Testing &amp; Continuation'!M55</f>
        <v>0</v>
      </c>
      <c r="R419" s="243">
        <f>'Prep Testing &amp; Continuation'!N55</f>
        <v>0</v>
      </c>
      <c r="S419" s="243">
        <f>'Prep Testing &amp; Continuation'!O55</f>
        <v>0</v>
      </c>
      <c r="T419" s="243">
        <f>'Prep Testing &amp; Continuation'!P55</f>
        <v>0</v>
      </c>
      <c r="U419" s="243">
        <f>'Prep Testing &amp; Continuation'!Q55</f>
        <v>0</v>
      </c>
      <c r="V419" s="243">
        <f>'Prep Testing &amp; Continuation'!R55</f>
        <v>0</v>
      </c>
      <c r="W419" s="243">
        <f>'Prep Testing &amp; Continuation'!S55</f>
        <v>0</v>
      </c>
      <c r="X419" s="243">
        <f>'Prep Testing &amp; Continuation'!T55</f>
        <v>0</v>
      </c>
      <c r="Y419" s="243">
        <f>'Prep Testing &amp; Continuation'!U55</f>
        <v>0</v>
      </c>
      <c r="Z419" s="243">
        <f>'Prep Testing &amp; Continuation'!V55</f>
        <v>0</v>
      </c>
      <c r="AA419" s="243">
        <f>'Prep Testing &amp; Continuation'!W55</f>
        <v>0</v>
      </c>
      <c r="AB419" s="243">
        <f>'Prep Testing &amp; Continuation'!X55</f>
        <v>0</v>
      </c>
      <c r="AC419" s="243">
        <f>'Prep Testing &amp; Continuation'!Y55</f>
        <v>0</v>
      </c>
      <c r="AD419" s="243">
        <f>'Prep Testing &amp; Continuation'!Z55</f>
        <v>0</v>
      </c>
      <c r="AE419" s="243">
        <f>'Prep Testing &amp; Continuation'!AA55</f>
        <v>0</v>
      </c>
      <c r="AF419" s="243">
        <f>'Prep Testing &amp; Continuation'!AB55</f>
        <v>0</v>
      </c>
      <c r="AG419" s="243">
        <f>'Prep Testing &amp; Continuation'!AC55</f>
        <v>0</v>
      </c>
      <c r="AH419" s="243">
        <f>'Prep Testing &amp; Continuation'!AD55</f>
        <v>0</v>
      </c>
      <c r="AI419" s="243">
        <f>'Prep Testing &amp; Continuation'!AE55</f>
        <v>0</v>
      </c>
      <c r="AJ419" s="243">
        <f>'Prep Testing &amp; Continuation'!AF55</f>
        <v>0</v>
      </c>
      <c r="AK419" s="243">
        <f>'Prep Testing &amp; Continuation'!AG55</f>
        <v>0</v>
      </c>
      <c r="AL419" s="243">
        <f>'Prep Testing &amp; Continuation'!AH55</f>
        <v>0</v>
      </c>
      <c r="AM419" s="226">
        <f t="shared" si="19"/>
        <v>0</v>
      </c>
      <c r="AN419" s="227" t="str">
        <f>'Prep Testing &amp; Continuation'!B$3</f>
        <v>PrEP Re-Testing &amp; Continuation version 2.0.0</v>
      </c>
      <c r="AO419" s="239">
        <f>'Prep Testing &amp; Continuation'!AH55</f>
        <v>0</v>
      </c>
    </row>
    <row r="420" spans="1:41" x14ac:dyDescent="0.45">
      <c r="A420" s="218" t="str">
        <f t="shared" si="20"/>
        <v>202205</v>
      </c>
      <c r="B420" s="219">
        <f>'Prep Partner Performance'!AE$2</f>
        <v>2022</v>
      </c>
      <c r="C420" s="220" t="str">
        <f>'Prep Partner Performance'!Z$2</f>
        <v>05</v>
      </c>
      <c r="D420" s="218">
        <f>'Prep Partner Performance'!G$2</f>
        <v>14943</v>
      </c>
      <c r="E420" s="217" t="str">
        <f>'Prep Partner Performance'!C$2</f>
        <v>Kisima Health Centre</v>
      </c>
      <c r="F420" s="243" t="str">
        <f>'Prep Testing &amp; Continuation'!B$55</f>
        <v>Adherence status of clients at 3-months</v>
      </c>
      <c r="G420" s="243" t="str">
        <f>'Prep Testing &amp; Continuation'!C56</f>
        <v>Fair: missed 4 - 5 doses in past 3 months</v>
      </c>
      <c r="H420" s="243" t="str">
        <f>'Prep Testing &amp; Continuation'!D56</f>
        <v>PRTC01-45</v>
      </c>
      <c r="I420" s="243">
        <f>'Prep Testing &amp; Continuation'!E56</f>
        <v>0</v>
      </c>
      <c r="J420" s="243">
        <f>'Prep Testing &amp; Continuation'!F56</f>
        <v>0</v>
      </c>
      <c r="K420" s="243">
        <f>'Prep Testing &amp; Continuation'!G56</f>
        <v>0</v>
      </c>
      <c r="L420" s="243">
        <f>'Prep Testing &amp; Continuation'!H56</f>
        <v>0</v>
      </c>
      <c r="M420" s="243">
        <f>'Prep Testing &amp; Continuation'!I56</f>
        <v>0</v>
      </c>
      <c r="N420" s="243">
        <f>'Prep Testing &amp; Continuation'!J56</f>
        <v>0</v>
      </c>
      <c r="O420" s="243">
        <f>'Prep Testing &amp; Continuation'!K56</f>
        <v>0</v>
      </c>
      <c r="P420" s="243">
        <f>'Prep Testing &amp; Continuation'!L56</f>
        <v>0</v>
      </c>
      <c r="Q420" s="243">
        <f>'Prep Testing &amp; Continuation'!M56</f>
        <v>0</v>
      </c>
      <c r="R420" s="243">
        <f>'Prep Testing &amp; Continuation'!N56</f>
        <v>0</v>
      </c>
      <c r="S420" s="243">
        <f>'Prep Testing &amp; Continuation'!O56</f>
        <v>0</v>
      </c>
      <c r="T420" s="243">
        <f>'Prep Testing &amp; Continuation'!P56</f>
        <v>0</v>
      </c>
      <c r="U420" s="243">
        <f>'Prep Testing &amp; Continuation'!Q56</f>
        <v>0</v>
      </c>
      <c r="V420" s="243">
        <f>'Prep Testing &amp; Continuation'!R56</f>
        <v>0</v>
      </c>
      <c r="W420" s="243">
        <f>'Prep Testing &amp; Continuation'!S56</f>
        <v>0</v>
      </c>
      <c r="X420" s="243">
        <f>'Prep Testing &amp; Continuation'!T56</f>
        <v>0</v>
      </c>
      <c r="Y420" s="243">
        <f>'Prep Testing &amp; Continuation'!U56</f>
        <v>0</v>
      </c>
      <c r="Z420" s="243">
        <f>'Prep Testing &amp; Continuation'!V56</f>
        <v>0</v>
      </c>
      <c r="AA420" s="243">
        <f>'Prep Testing &amp; Continuation'!W56</f>
        <v>0</v>
      </c>
      <c r="AB420" s="243">
        <f>'Prep Testing &amp; Continuation'!X56</f>
        <v>0</v>
      </c>
      <c r="AC420" s="243">
        <f>'Prep Testing &amp; Continuation'!Y56</f>
        <v>0</v>
      </c>
      <c r="AD420" s="243">
        <f>'Prep Testing &amp; Continuation'!Z56</f>
        <v>0</v>
      </c>
      <c r="AE420" s="243">
        <f>'Prep Testing &amp; Continuation'!AA56</f>
        <v>0</v>
      </c>
      <c r="AF420" s="243">
        <f>'Prep Testing &amp; Continuation'!AB56</f>
        <v>0</v>
      </c>
      <c r="AG420" s="243">
        <f>'Prep Testing &amp; Continuation'!AC56</f>
        <v>0</v>
      </c>
      <c r="AH420" s="243">
        <f>'Prep Testing &amp; Continuation'!AD56</f>
        <v>0</v>
      </c>
      <c r="AI420" s="243">
        <f>'Prep Testing &amp; Continuation'!AE56</f>
        <v>0</v>
      </c>
      <c r="AJ420" s="243">
        <f>'Prep Testing &amp; Continuation'!AF56</f>
        <v>0</v>
      </c>
      <c r="AK420" s="243">
        <f>'Prep Testing &amp; Continuation'!AG56</f>
        <v>0</v>
      </c>
      <c r="AL420" s="243">
        <f>'Prep Testing &amp; Continuation'!AH56</f>
        <v>0</v>
      </c>
      <c r="AM420" s="226">
        <f t="shared" si="19"/>
        <v>0</v>
      </c>
      <c r="AN420" s="227" t="str">
        <f>'Prep Testing &amp; Continuation'!B$3</f>
        <v>PrEP Re-Testing &amp; Continuation version 2.0.0</v>
      </c>
      <c r="AO420" s="239">
        <f>'Prep Testing &amp; Continuation'!AH56</f>
        <v>0</v>
      </c>
    </row>
    <row r="421" spans="1:41" x14ac:dyDescent="0.45">
      <c r="A421" s="218" t="str">
        <f t="shared" si="20"/>
        <v>202205</v>
      </c>
      <c r="B421" s="219">
        <f>'Prep Partner Performance'!AE$2</f>
        <v>2022</v>
      </c>
      <c r="C421" s="220" t="str">
        <f>'Prep Partner Performance'!Z$2</f>
        <v>05</v>
      </c>
      <c r="D421" s="218">
        <f>'Prep Partner Performance'!G$2</f>
        <v>14943</v>
      </c>
      <c r="E421" s="217" t="str">
        <f>'Prep Partner Performance'!C$2</f>
        <v>Kisima Health Centre</v>
      </c>
      <c r="F421" s="243" t="str">
        <f>'Prep Testing &amp; Continuation'!B$55</f>
        <v>Adherence status of clients at 3-months</v>
      </c>
      <c r="G421" s="243" t="str">
        <f>'Prep Testing &amp; Continuation'!C57</f>
        <v>Bad: missed 6 - 7 doses in past 3 months</v>
      </c>
      <c r="H421" s="243" t="str">
        <f>'Prep Testing &amp; Continuation'!D57</f>
        <v>PRTC01-46</v>
      </c>
      <c r="I421" s="243">
        <f>'Prep Testing &amp; Continuation'!E57</f>
        <v>0</v>
      </c>
      <c r="J421" s="243">
        <f>'Prep Testing &amp; Continuation'!F57</f>
        <v>0</v>
      </c>
      <c r="K421" s="243">
        <f>'Prep Testing &amp; Continuation'!G57</f>
        <v>0</v>
      </c>
      <c r="L421" s="243">
        <f>'Prep Testing &amp; Continuation'!H57</f>
        <v>0</v>
      </c>
      <c r="M421" s="243">
        <f>'Prep Testing &amp; Continuation'!I57</f>
        <v>0</v>
      </c>
      <c r="N421" s="243">
        <f>'Prep Testing &amp; Continuation'!J57</f>
        <v>0</v>
      </c>
      <c r="O421" s="243">
        <f>'Prep Testing &amp; Continuation'!K57</f>
        <v>0</v>
      </c>
      <c r="P421" s="243">
        <f>'Prep Testing &amp; Continuation'!L57</f>
        <v>0</v>
      </c>
      <c r="Q421" s="243">
        <f>'Prep Testing &amp; Continuation'!M57</f>
        <v>0</v>
      </c>
      <c r="R421" s="243">
        <f>'Prep Testing &amp; Continuation'!N57</f>
        <v>0</v>
      </c>
      <c r="S421" s="243">
        <f>'Prep Testing &amp; Continuation'!O57</f>
        <v>0</v>
      </c>
      <c r="T421" s="243">
        <f>'Prep Testing &amp; Continuation'!P57</f>
        <v>0</v>
      </c>
      <c r="U421" s="243">
        <f>'Prep Testing &amp; Continuation'!Q57</f>
        <v>0</v>
      </c>
      <c r="V421" s="243">
        <f>'Prep Testing &amp; Continuation'!R57</f>
        <v>0</v>
      </c>
      <c r="W421" s="243">
        <f>'Prep Testing &amp; Continuation'!S57</f>
        <v>0</v>
      </c>
      <c r="X421" s="243">
        <f>'Prep Testing &amp; Continuation'!T57</f>
        <v>0</v>
      </c>
      <c r="Y421" s="243">
        <f>'Prep Testing &amp; Continuation'!U57</f>
        <v>0</v>
      </c>
      <c r="Z421" s="243">
        <f>'Prep Testing &amp; Continuation'!V57</f>
        <v>0</v>
      </c>
      <c r="AA421" s="243">
        <f>'Prep Testing &amp; Continuation'!W57</f>
        <v>0</v>
      </c>
      <c r="AB421" s="243">
        <f>'Prep Testing &amp; Continuation'!X57</f>
        <v>0</v>
      </c>
      <c r="AC421" s="243">
        <f>'Prep Testing &amp; Continuation'!Y57</f>
        <v>0</v>
      </c>
      <c r="AD421" s="243">
        <f>'Prep Testing &amp; Continuation'!Z57</f>
        <v>0</v>
      </c>
      <c r="AE421" s="243">
        <f>'Prep Testing &amp; Continuation'!AA57</f>
        <v>0</v>
      </c>
      <c r="AF421" s="243">
        <f>'Prep Testing &amp; Continuation'!AB57</f>
        <v>0</v>
      </c>
      <c r="AG421" s="243">
        <f>'Prep Testing &amp; Continuation'!AC57</f>
        <v>0</v>
      </c>
      <c r="AH421" s="243">
        <f>'Prep Testing &amp; Continuation'!AD57</f>
        <v>0</v>
      </c>
      <c r="AI421" s="243">
        <f>'Prep Testing &amp; Continuation'!AE57</f>
        <v>0</v>
      </c>
      <c r="AJ421" s="243">
        <f>'Prep Testing &amp; Continuation'!AF57</f>
        <v>0</v>
      </c>
      <c r="AK421" s="243">
        <f>'Prep Testing &amp; Continuation'!AG57</f>
        <v>0</v>
      </c>
      <c r="AL421" s="243">
        <f>'Prep Testing &amp; Continuation'!AH57</f>
        <v>0</v>
      </c>
      <c r="AM421" s="226">
        <f t="shared" si="19"/>
        <v>0</v>
      </c>
      <c r="AN421" s="227" t="str">
        <f>'Prep Testing &amp; Continuation'!B$3</f>
        <v>PrEP Re-Testing &amp; Continuation version 2.0.0</v>
      </c>
      <c r="AO421" s="239">
        <f>'Prep Testing &amp; Continuation'!AH57</f>
        <v>0</v>
      </c>
    </row>
    <row r="422" spans="1:41" x14ac:dyDescent="0.45">
      <c r="A422" s="218" t="str">
        <f t="shared" si="20"/>
        <v>202205</v>
      </c>
      <c r="B422" s="219">
        <f>'Prep Partner Performance'!AE$2</f>
        <v>2022</v>
      </c>
      <c r="C422" s="220" t="str">
        <f>'Prep Partner Performance'!Z$2</f>
        <v>05</v>
      </c>
      <c r="D422" s="218">
        <f>'Prep Partner Performance'!G$2</f>
        <v>14943</v>
      </c>
      <c r="E422" s="217" t="str">
        <f>'Prep Partner Performance'!C$2</f>
        <v>Kisima Health Centre</v>
      </c>
      <c r="F422" s="243" t="str">
        <f>'Prep Testing &amp; Continuation'!B58</f>
        <v>Reasons for non-adherence among those with bad adherence at 3 months</v>
      </c>
      <c r="G422" s="243" t="str">
        <f>'Prep Testing &amp; Continuation'!C58</f>
        <v>Forgot</v>
      </c>
      <c r="H422" s="243" t="str">
        <f>'Prep Testing &amp; Continuation'!D58</f>
        <v>PRTC01-47</v>
      </c>
      <c r="I422" s="243">
        <f>'Prep Testing &amp; Continuation'!E58</f>
        <v>0</v>
      </c>
      <c r="J422" s="243">
        <f>'Prep Testing &amp; Continuation'!F58</f>
        <v>0</v>
      </c>
      <c r="K422" s="243">
        <f>'Prep Testing &amp; Continuation'!G58</f>
        <v>0</v>
      </c>
      <c r="L422" s="243">
        <f>'Prep Testing &amp; Continuation'!H58</f>
        <v>0</v>
      </c>
      <c r="M422" s="243">
        <f>'Prep Testing &amp; Continuation'!I58</f>
        <v>0</v>
      </c>
      <c r="N422" s="243">
        <f>'Prep Testing &amp; Continuation'!J58</f>
        <v>0</v>
      </c>
      <c r="O422" s="243">
        <f>'Prep Testing &amp; Continuation'!K58</f>
        <v>0</v>
      </c>
      <c r="P422" s="243">
        <f>'Prep Testing &amp; Continuation'!L58</f>
        <v>0</v>
      </c>
      <c r="Q422" s="243">
        <f>'Prep Testing &amp; Continuation'!M58</f>
        <v>0</v>
      </c>
      <c r="R422" s="243">
        <f>'Prep Testing &amp; Continuation'!N58</f>
        <v>0</v>
      </c>
      <c r="S422" s="243">
        <f>'Prep Testing &amp; Continuation'!O58</f>
        <v>0</v>
      </c>
      <c r="T422" s="243">
        <f>'Prep Testing &amp; Continuation'!P58</f>
        <v>0</v>
      </c>
      <c r="U422" s="243">
        <f>'Prep Testing &amp; Continuation'!Q58</f>
        <v>0</v>
      </c>
      <c r="V422" s="243">
        <f>'Prep Testing &amp; Continuation'!R58</f>
        <v>0</v>
      </c>
      <c r="W422" s="243">
        <f>'Prep Testing &amp; Continuation'!S58</f>
        <v>0</v>
      </c>
      <c r="X422" s="243">
        <f>'Prep Testing &amp; Continuation'!T58</f>
        <v>0</v>
      </c>
      <c r="Y422" s="243">
        <f>'Prep Testing &amp; Continuation'!U58</f>
        <v>0</v>
      </c>
      <c r="Z422" s="243">
        <f>'Prep Testing &amp; Continuation'!V58</f>
        <v>0</v>
      </c>
      <c r="AA422" s="243">
        <f>'Prep Testing &amp; Continuation'!W58</f>
        <v>0</v>
      </c>
      <c r="AB422" s="243">
        <f>'Prep Testing &amp; Continuation'!X58</f>
        <v>0</v>
      </c>
      <c r="AC422" s="243">
        <f>'Prep Testing &amp; Continuation'!Y58</f>
        <v>0</v>
      </c>
      <c r="AD422" s="243">
        <f>'Prep Testing &amp; Continuation'!Z58</f>
        <v>0</v>
      </c>
      <c r="AE422" s="243">
        <f>'Prep Testing &amp; Continuation'!AA58</f>
        <v>0</v>
      </c>
      <c r="AF422" s="243">
        <f>'Prep Testing &amp; Continuation'!AB58</f>
        <v>0</v>
      </c>
      <c r="AG422" s="243">
        <f>'Prep Testing &amp; Continuation'!AC58</f>
        <v>0</v>
      </c>
      <c r="AH422" s="243">
        <f>'Prep Testing &amp; Continuation'!AD58</f>
        <v>0</v>
      </c>
      <c r="AI422" s="243">
        <f>'Prep Testing &amp; Continuation'!AE58</f>
        <v>0</v>
      </c>
      <c r="AJ422" s="243">
        <f>'Prep Testing &amp; Continuation'!AF58</f>
        <v>0</v>
      </c>
      <c r="AK422" s="243">
        <f>'Prep Testing &amp; Continuation'!AG58</f>
        <v>0</v>
      </c>
      <c r="AL422" s="243">
        <f>'Prep Testing &amp; Continuation'!AH58</f>
        <v>0</v>
      </c>
      <c r="AM422" s="226">
        <f t="shared" si="19"/>
        <v>0</v>
      </c>
      <c r="AN422" s="227" t="str">
        <f>'Prep Testing &amp; Continuation'!B$3</f>
        <v>PrEP Re-Testing &amp; Continuation version 2.0.0</v>
      </c>
      <c r="AO422" s="239">
        <f>'Prep Testing &amp; Continuation'!AH58</f>
        <v>0</v>
      </c>
    </row>
    <row r="423" spans="1:41" x14ac:dyDescent="0.45">
      <c r="A423" s="218" t="str">
        <f t="shared" si="20"/>
        <v>202205</v>
      </c>
      <c r="B423" s="219">
        <f>'Prep Partner Performance'!AE$2</f>
        <v>2022</v>
      </c>
      <c r="C423" s="220" t="str">
        <f>'Prep Partner Performance'!Z$2</f>
        <v>05</v>
      </c>
      <c r="D423" s="218">
        <f>'Prep Partner Performance'!G$2</f>
        <v>14943</v>
      </c>
      <c r="E423" s="217" t="str">
        <f>'Prep Partner Performance'!C$2</f>
        <v>Kisima Health Centre</v>
      </c>
      <c r="F423" s="243" t="str">
        <f>'Prep Testing &amp; Continuation'!B$58</f>
        <v>Reasons for non-adherence among those with bad adherence at 3 months</v>
      </c>
      <c r="G423" s="243" t="str">
        <f>'Prep Testing &amp; Continuation'!C59</f>
        <v>Lost/out of pills</v>
      </c>
      <c r="H423" s="243" t="str">
        <f>'Prep Testing &amp; Continuation'!D59</f>
        <v>PRTC01-48</v>
      </c>
      <c r="I423" s="243">
        <f>'Prep Testing &amp; Continuation'!E59</f>
        <v>0</v>
      </c>
      <c r="J423" s="243">
        <f>'Prep Testing &amp; Continuation'!F59</f>
        <v>0</v>
      </c>
      <c r="K423" s="243">
        <f>'Prep Testing &amp; Continuation'!G59</f>
        <v>0</v>
      </c>
      <c r="L423" s="243">
        <f>'Prep Testing &amp; Continuation'!H59</f>
        <v>0</v>
      </c>
      <c r="M423" s="243">
        <f>'Prep Testing &amp; Continuation'!I59</f>
        <v>0</v>
      </c>
      <c r="N423" s="243">
        <f>'Prep Testing &amp; Continuation'!J59</f>
        <v>0</v>
      </c>
      <c r="O423" s="243">
        <f>'Prep Testing &amp; Continuation'!K59</f>
        <v>0</v>
      </c>
      <c r="P423" s="243">
        <f>'Prep Testing &amp; Continuation'!L59</f>
        <v>0</v>
      </c>
      <c r="Q423" s="243">
        <f>'Prep Testing &amp; Continuation'!M59</f>
        <v>0</v>
      </c>
      <c r="R423" s="243">
        <f>'Prep Testing &amp; Continuation'!N59</f>
        <v>0</v>
      </c>
      <c r="S423" s="243">
        <f>'Prep Testing &amp; Continuation'!O59</f>
        <v>0</v>
      </c>
      <c r="T423" s="243">
        <f>'Prep Testing &amp; Continuation'!P59</f>
        <v>0</v>
      </c>
      <c r="U423" s="243">
        <f>'Prep Testing &amp; Continuation'!Q59</f>
        <v>0</v>
      </c>
      <c r="V423" s="243">
        <f>'Prep Testing &amp; Continuation'!R59</f>
        <v>0</v>
      </c>
      <c r="W423" s="243">
        <f>'Prep Testing &amp; Continuation'!S59</f>
        <v>0</v>
      </c>
      <c r="X423" s="243">
        <f>'Prep Testing &amp; Continuation'!T59</f>
        <v>0</v>
      </c>
      <c r="Y423" s="243">
        <f>'Prep Testing &amp; Continuation'!U59</f>
        <v>0</v>
      </c>
      <c r="Z423" s="243">
        <f>'Prep Testing &amp; Continuation'!V59</f>
        <v>0</v>
      </c>
      <c r="AA423" s="243">
        <f>'Prep Testing &amp; Continuation'!W59</f>
        <v>0</v>
      </c>
      <c r="AB423" s="243">
        <f>'Prep Testing &amp; Continuation'!X59</f>
        <v>0</v>
      </c>
      <c r="AC423" s="243">
        <f>'Prep Testing &amp; Continuation'!Y59</f>
        <v>0</v>
      </c>
      <c r="AD423" s="243">
        <f>'Prep Testing &amp; Continuation'!Z59</f>
        <v>0</v>
      </c>
      <c r="AE423" s="243">
        <f>'Prep Testing &amp; Continuation'!AA59</f>
        <v>0</v>
      </c>
      <c r="AF423" s="243">
        <f>'Prep Testing &amp; Continuation'!AB59</f>
        <v>0</v>
      </c>
      <c r="AG423" s="243">
        <f>'Prep Testing &amp; Continuation'!AC59</f>
        <v>0</v>
      </c>
      <c r="AH423" s="243">
        <f>'Prep Testing &amp; Continuation'!AD59</f>
        <v>0</v>
      </c>
      <c r="AI423" s="243">
        <f>'Prep Testing &amp; Continuation'!AE59</f>
        <v>0</v>
      </c>
      <c r="AJ423" s="243">
        <f>'Prep Testing &amp; Continuation'!AF59</f>
        <v>0</v>
      </c>
      <c r="AK423" s="243">
        <f>'Prep Testing &amp; Continuation'!AG59</f>
        <v>0</v>
      </c>
      <c r="AL423" s="243">
        <f>'Prep Testing &amp; Continuation'!AH59</f>
        <v>0</v>
      </c>
      <c r="AM423" s="226">
        <f t="shared" si="19"/>
        <v>0</v>
      </c>
      <c r="AN423" s="227" t="str">
        <f>'Prep Testing &amp; Continuation'!B$3</f>
        <v>PrEP Re-Testing &amp; Continuation version 2.0.0</v>
      </c>
      <c r="AO423" s="239">
        <f>'Prep Testing &amp; Continuation'!AH59</f>
        <v>0</v>
      </c>
    </row>
    <row r="424" spans="1:41" x14ac:dyDescent="0.45">
      <c r="A424" s="218" t="str">
        <f t="shared" si="20"/>
        <v>202205</v>
      </c>
      <c r="B424" s="219">
        <f>'Prep Partner Performance'!AE$2</f>
        <v>2022</v>
      </c>
      <c r="C424" s="220" t="str">
        <f>'Prep Partner Performance'!Z$2</f>
        <v>05</v>
      </c>
      <c r="D424" s="218">
        <f>'Prep Partner Performance'!G$2</f>
        <v>14943</v>
      </c>
      <c r="E424" s="217" t="str">
        <f>'Prep Partner Performance'!C$2</f>
        <v>Kisima Health Centre</v>
      </c>
      <c r="F424" s="243" t="str">
        <f>'Prep Testing &amp; Continuation'!B$58</f>
        <v>Reasons for non-adherence among those with bad adherence at 3 months</v>
      </c>
      <c r="G424" s="243" t="str">
        <f>'Prep Testing &amp; Continuation'!C60</f>
        <v>Separated from HIV + Partner</v>
      </c>
      <c r="H424" s="243" t="str">
        <f>'Prep Testing &amp; Continuation'!D60</f>
        <v>PRTC01-49</v>
      </c>
      <c r="I424" s="243">
        <f>'Prep Testing &amp; Continuation'!E60</f>
        <v>0</v>
      </c>
      <c r="J424" s="243">
        <f>'Prep Testing &amp; Continuation'!F60</f>
        <v>0</v>
      </c>
      <c r="K424" s="243">
        <f>'Prep Testing &amp; Continuation'!G60</f>
        <v>0</v>
      </c>
      <c r="L424" s="243">
        <f>'Prep Testing &amp; Continuation'!H60</f>
        <v>0</v>
      </c>
      <c r="M424" s="243">
        <f>'Prep Testing &amp; Continuation'!I60</f>
        <v>0</v>
      </c>
      <c r="N424" s="243">
        <f>'Prep Testing &amp; Continuation'!J60</f>
        <v>0</v>
      </c>
      <c r="O424" s="243">
        <f>'Prep Testing &amp; Continuation'!K60</f>
        <v>0</v>
      </c>
      <c r="P424" s="243">
        <f>'Prep Testing &amp; Continuation'!L60</f>
        <v>0</v>
      </c>
      <c r="Q424" s="243">
        <f>'Prep Testing &amp; Continuation'!M60</f>
        <v>0</v>
      </c>
      <c r="R424" s="243">
        <f>'Prep Testing &amp; Continuation'!N60</f>
        <v>0</v>
      </c>
      <c r="S424" s="243">
        <f>'Prep Testing &amp; Continuation'!O60</f>
        <v>0</v>
      </c>
      <c r="T424" s="243">
        <f>'Prep Testing &amp; Continuation'!P60</f>
        <v>0</v>
      </c>
      <c r="U424" s="243">
        <f>'Prep Testing &amp; Continuation'!Q60</f>
        <v>0</v>
      </c>
      <c r="V424" s="243">
        <f>'Prep Testing &amp; Continuation'!R60</f>
        <v>0</v>
      </c>
      <c r="W424" s="243">
        <f>'Prep Testing &amp; Continuation'!S60</f>
        <v>0</v>
      </c>
      <c r="X424" s="243">
        <f>'Prep Testing &amp; Continuation'!T60</f>
        <v>0</v>
      </c>
      <c r="Y424" s="243">
        <f>'Prep Testing &amp; Continuation'!U60</f>
        <v>0</v>
      </c>
      <c r="Z424" s="243">
        <f>'Prep Testing &amp; Continuation'!V60</f>
        <v>0</v>
      </c>
      <c r="AA424" s="243">
        <f>'Prep Testing &amp; Continuation'!W60</f>
        <v>0</v>
      </c>
      <c r="AB424" s="243">
        <f>'Prep Testing &amp; Continuation'!X60</f>
        <v>0</v>
      </c>
      <c r="AC424" s="243">
        <f>'Prep Testing &amp; Continuation'!Y60</f>
        <v>0</v>
      </c>
      <c r="AD424" s="243">
        <f>'Prep Testing &amp; Continuation'!Z60</f>
        <v>0</v>
      </c>
      <c r="AE424" s="243">
        <f>'Prep Testing &amp; Continuation'!AA60</f>
        <v>0</v>
      </c>
      <c r="AF424" s="243">
        <f>'Prep Testing &amp; Continuation'!AB60</f>
        <v>0</v>
      </c>
      <c r="AG424" s="243">
        <f>'Prep Testing &amp; Continuation'!AC60</f>
        <v>0</v>
      </c>
      <c r="AH424" s="243">
        <f>'Prep Testing &amp; Continuation'!AD60</f>
        <v>0</v>
      </c>
      <c r="AI424" s="243">
        <f>'Prep Testing &amp; Continuation'!AE60</f>
        <v>0</v>
      </c>
      <c r="AJ424" s="243">
        <f>'Prep Testing &amp; Continuation'!AF60</f>
        <v>0</v>
      </c>
      <c r="AK424" s="243">
        <f>'Prep Testing &amp; Continuation'!AG60</f>
        <v>0</v>
      </c>
      <c r="AL424" s="243">
        <f>'Prep Testing &amp; Continuation'!AH60</f>
        <v>0</v>
      </c>
      <c r="AM424" s="226">
        <f t="shared" si="19"/>
        <v>0</v>
      </c>
      <c r="AN424" s="227" t="str">
        <f>'Prep Testing &amp; Continuation'!B$3</f>
        <v>PrEP Re-Testing &amp; Continuation version 2.0.0</v>
      </c>
      <c r="AO424" s="239">
        <f>'Prep Testing &amp; Continuation'!AH60</f>
        <v>0</v>
      </c>
    </row>
    <row r="425" spans="1:41" x14ac:dyDescent="0.45">
      <c r="A425" s="218" t="str">
        <f t="shared" si="20"/>
        <v>202205</v>
      </c>
      <c r="B425" s="219">
        <f>'Prep Partner Performance'!AE$2</f>
        <v>2022</v>
      </c>
      <c r="C425" s="220" t="str">
        <f>'Prep Partner Performance'!Z$2</f>
        <v>05</v>
      </c>
      <c r="D425" s="218">
        <f>'Prep Partner Performance'!G$2</f>
        <v>14943</v>
      </c>
      <c r="E425" s="217" t="str">
        <f>'Prep Partner Performance'!C$2</f>
        <v>Kisima Health Centre</v>
      </c>
      <c r="F425" s="243" t="str">
        <f>'Prep Testing &amp; Continuation'!B$58</f>
        <v>Reasons for non-adherence among those with bad adherence at 3 months</v>
      </c>
      <c r="G425" s="243" t="str">
        <f>'Prep Testing &amp; Continuation'!C61</f>
        <v>No perceived risk</v>
      </c>
      <c r="H425" s="243" t="str">
        <f>'Prep Testing &amp; Continuation'!D61</f>
        <v>PRTC01-50</v>
      </c>
      <c r="I425" s="243">
        <f>'Prep Testing &amp; Continuation'!E61</f>
        <v>0</v>
      </c>
      <c r="J425" s="243">
        <f>'Prep Testing &amp; Continuation'!F61</f>
        <v>0</v>
      </c>
      <c r="K425" s="243">
        <f>'Prep Testing &amp; Continuation'!G61</f>
        <v>0</v>
      </c>
      <c r="L425" s="243">
        <f>'Prep Testing &amp; Continuation'!H61</f>
        <v>0</v>
      </c>
      <c r="M425" s="243">
        <f>'Prep Testing &amp; Continuation'!I61</f>
        <v>0</v>
      </c>
      <c r="N425" s="243">
        <f>'Prep Testing &amp; Continuation'!J61</f>
        <v>0</v>
      </c>
      <c r="O425" s="243">
        <f>'Prep Testing &amp; Continuation'!K61</f>
        <v>0</v>
      </c>
      <c r="P425" s="243">
        <f>'Prep Testing &amp; Continuation'!L61</f>
        <v>0</v>
      </c>
      <c r="Q425" s="243">
        <f>'Prep Testing &amp; Continuation'!M61</f>
        <v>0</v>
      </c>
      <c r="R425" s="243">
        <f>'Prep Testing &amp; Continuation'!N61</f>
        <v>0</v>
      </c>
      <c r="S425" s="243">
        <f>'Prep Testing &amp; Continuation'!O61</f>
        <v>0</v>
      </c>
      <c r="T425" s="243">
        <f>'Prep Testing &amp; Continuation'!P61</f>
        <v>0</v>
      </c>
      <c r="U425" s="243">
        <f>'Prep Testing &amp; Continuation'!Q61</f>
        <v>0</v>
      </c>
      <c r="V425" s="243">
        <f>'Prep Testing &amp; Continuation'!R61</f>
        <v>0</v>
      </c>
      <c r="W425" s="243">
        <f>'Prep Testing &amp; Continuation'!S61</f>
        <v>0</v>
      </c>
      <c r="X425" s="243">
        <f>'Prep Testing &amp; Continuation'!T61</f>
        <v>0</v>
      </c>
      <c r="Y425" s="243">
        <f>'Prep Testing &amp; Continuation'!U61</f>
        <v>0</v>
      </c>
      <c r="Z425" s="243">
        <f>'Prep Testing &amp; Continuation'!V61</f>
        <v>0</v>
      </c>
      <c r="AA425" s="243">
        <f>'Prep Testing &amp; Continuation'!W61</f>
        <v>0</v>
      </c>
      <c r="AB425" s="243">
        <f>'Prep Testing &amp; Continuation'!X61</f>
        <v>0</v>
      </c>
      <c r="AC425" s="243">
        <f>'Prep Testing &amp; Continuation'!Y61</f>
        <v>0</v>
      </c>
      <c r="AD425" s="243">
        <f>'Prep Testing &amp; Continuation'!Z61</f>
        <v>0</v>
      </c>
      <c r="AE425" s="243">
        <f>'Prep Testing &amp; Continuation'!AA61</f>
        <v>0</v>
      </c>
      <c r="AF425" s="243">
        <f>'Prep Testing &amp; Continuation'!AB61</f>
        <v>0</v>
      </c>
      <c r="AG425" s="243">
        <f>'Prep Testing &amp; Continuation'!AC61</f>
        <v>0</v>
      </c>
      <c r="AH425" s="243">
        <f>'Prep Testing &amp; Continuation'!AD61</f>
        <v>0</v>
      </c>
      <c r="AI425" s="243">
        <f>'Prep Testing &amp; Continuation'!AE61</f>
        <v>0</v>
      </c>
      <c r="AJ425" s="243">
        <f>'Prep Testing &amp; Continuation'!AF61</f>
        <v>0</v>
      </c>
      <c r="AK425" s="243">
        <f>'Prep Testing &amp; Continuation'!AG61</f>
        <v>0</v>
      </c>
      <c r="AL425" s="243">
        <f>'Prep Testing &amp; Continuation'!AH61</f>
        <v>0</v>
      </c>
      <c r="AM425" s="226">
        <f t="shared" si="19"/>
        <v>0</v>
      </c>
      <c r="AN425" s="227" t="str">
        <f>'Prep Testing &amp; Continuation'!B$3</f>
        <v>PrEP Re-Testing &amp; Continuation version 2.0.0</v>
      </c>
      <c r="AO425" s="239">
        <f>'Prep Testing &amp; Continuation'!AH61</f>
        <v>0</v>
      </c>
    </row>
    <row r="426" spans="1:41" x14ac:dyDescent="0.45">
      <c r="A426" s="218" t="str">
        <f t="shared" si="20"/>
        <v>202205</v>
      </c>
      <c r="B426" s="219">
        <f>'Prep Partner Performance'!AE$2</f>
        <v>2022</v>
      </c>
      <c r="C426" s="220" t="str">
        <f>'Prep Partner Performance'!Z$2</f>
        <v>05</v>
      </c>
      <c r="D426" s="218">
        <f>'Prep Partner Performance'!G$2</f>
        <v>14943</v>
      </c>
      <c r="E426" s="217" t="str">
        <f>'Prep Partner Performance'!C$2</f>
        <v>Kisima Health Centre</v>
      </c>
      <c r="F426" s="243" t="str">
        <f>'Prep Testing &amp; Continuation'!B$58</f>
        <v>Reasons for non-adherence among those with bad adherence at 3 months</v>
      </c>
      <c r="G426" s="243" t="str">
        <f>'Prep Testing &amp; Continuation'!C62</f>
        <v>Side effects</v>
      </c>
      <c r="H426" s="243" t="str">
        <f>'Prep Testing &amp; Continuation'!D62</f>
        <v>PRTC01-51</v>
      </c>
      <c r="I426" s="243">
        <f>'Prep Testing &amp; Continuation'!E62</f>
        <v>0</v>
      </c>
      <c r="J426" s="243">
        <f>'Prep Testing &amp; Continuation'!F62</f>
        <v>0</v>
      </c>
      <c r="K426" s="243">
        <f>'Prep Testing &amp; Continuation'!G62</f>
        <v>0</v>
      </c>
      <c r="L426" s="243">
        <f>'Prep Testing &amp; Continuation'!H62</f>
        <v>0</v>
      </c>
      <c r="M426" s="243">
        <f>'Prep Testing &amp; Continuation'!I62</f>
        <v>0</v>
      </c>
      <c r="N426" s="243">
        <f>'Prep Testing &amp; Continuation'!J62</f>
        <v>0</v>
      </c>
      <c r="O426" s="243">
        <f>'Prep Testing &amp; Continuation'!K62</f>
        <v>0</v>
      </c>
      <c r="P426" s="243">
        <f>'Prep Testing &amp; Continuation'!L62</f>
        <v>0</v>
      </c>
      <c r="Q426" s="243">
        <f>'Prep Testing &amp; Continuation'!M62</f>
        <v>0</v>
      </c>
      <c r="R426" s="243">
        <f>'Prep Testing &amp; Continuation'!N62</f>
        <v>0</v>
      </c>
      <c r="S426" s="243">
        <f>'Prep Testing &amp; Continuation'!O62</f>
        <v>0</v>
      </c>
      <c r="T426" s="243">
        <f>'Prep Testing &amp; Continuation'!P62</f>
        <v>0</v>
      </c>
      <c r="U426" s="243">
        <f>'Prep Testing &amp; Continuation'!Q62</f>
        <v>0</v>
      </c>
      <c r="V426" s="243">
        <f>'Prep Testing &amp; Continuation'!R62</f>
        <v>0</v>
      </c>
      <c r="W426" s="243">
        <f>'Prep Testing &amp; Continuation'!S62</f>
        <v>0</v>
      </c>
      <c r="X426" s="243">
        <f>'Prep Testing &amp; Continuation'!T62</f>
        <v>0</v>
      </c>
      <c r="Y426" s="243">
        <f>'Prep Testing &amp; Continuation'!U62</f>
        <v>0</v>
      </c>
      <c r="Z426" s="243">
        <f>'Prep Testing &amp; Continuation'!V62</f>
        <v>0</v>
      </c>
      <c r="AA426" s="243">
        <f>'Prep Testing &amp; Continuation'!W62</f>
        <v>0</v>
      </c>
      <c r="AB426" s="243">
        <f>'Prep Testing &amp; Continuation'!X62</f>
        <v>0</v>
      </c>
      <c r="AC426" s="243">
        <f>'Prep Testing &amp; Continuation'!Y62</f>
        <v>0</v>
      </c>
      <c r="AD426" s="243">
        <f>'Prep Testing &amp; Continuation'!Z62</f>
        <v>0</v>
      </c>
      <c r="AE426" s="243">
        <f>'Prep Testing &amp; Continuation'!AA62</f>
        <v>0</v>
      </c>
      <c r="AF426" s="243">
        <f>'Prep Testing &amp; Continuation'!AB62</f>
        <v>0</v>
      </c>
      <c r="AG426" s="243">
        <f>'Prep Testing &amp; Continuation'!AC62</f>
        <v>0</v>
      </c>
      <c r="AH426" s="243">
        <f>'Prep Testing &amp; Continuation'!AD62</f>
        <v>0</v>
      </c>
      <c r="AI426" s="243">
        <f>'Prep Testing &amp; Continuation'!AE62</f>
        <v>0</v>
      </c>
      <c r="AJ426" s="243">
        <f>'Prep Testing &amp; Continuation'!AF62</f>
        <v>0</v>
      </c>
      <c r="AK426" s="243">
        <f>'Prep Testing &amp; Continuation'!AG62</f>
        <v>0</v>
      </c>
      <c r="AL426" s="243">
        <f>'Prep Testing &amp; Continuation'!AH62</f>
        <v>0</v>
      </c>
      <c r="AM426" s="226">
        <f t="shared" si="19"/>
        <v>0</v>
      </c>
      <c r="AN426" s="227" t="str">
        <f>'Prep Testing &amp; Continuation'!B$3</f>
        <v>PrEP Re-Testing &amp; Continuation version 2.0.0</v>
      </c>
      <c r="AO426" s="239">
        <f>'Prep Testing &amp; Continuation'!AH62</f>
        <v>0</v>
      </c>
    </row>
    <row r="427" spans="1:41" x14ac:dyDescent="0.45">
      <c r="A427" s="218" t="str">
        <f t="shared" ref="A427:A484" si="21">B427&amp;C427</f>
        <v>202205</v>
      </c>
      <c r="B427" s="219">
        <f>'Prep Partner Performance'!AE$2</f>
        <v>2022</v>
      </c>
      <c r="C427" s="220" t="str">
        <f>'Prep Partner Performance'!Z$2</f>
        <v>05</v>
      </c>
      <c r="D427" s="218">
        <f>'Prep Partner Performance'!G$2</f>
        <v>14943</v>
      </c>
      <c r="E427" s="217" t="str">
        <f>'Prep Partner Performance'!C$2</f>
        <v>Kisima Health Centre</v>
      </c>
      <c r="F427" s="243" t="str">
        <f>'Prep Testing &amp; Continuation'!B$58</f>
        <v>Reasons for non-adherence among those with bad adherence at 3 months</v>
      </c>
      <c r="G427" s="243" t="str">
        <f>'Prep Testing &amp; Continuation'!C63</f>
        <v>Sick</v>
      </c>
      <c r="H427" s="243" t="str">
        <f>'Prep Testing &amp; Continuation'!D63</f>
        <v>PRTC01-52</v>
      </c>
      <c r="I427" s="243">
        <f>'Prep Testing &amp; Continuation'!E63</f>
        <v>0</v>
      </c>
      <c r="J427" s="243">
        <f>'Prep Testing &amp; Continuation'!F63</f>
        <v>0</v>
      </c>
      <c r="K427" s="243">
        <f>'Prep Testing &amp; Continuation'!G63</f>
        <v>0</v>
      </c>
      <c r="L427" s="243">
        <f>'Prep Testing &amp; Continuation'!H63</f>
        <v>0</v>
      </c>
      <c r="M427" s="243">
        <f>'Prep Testing &amp; Continuation'!I63</f>
        <v>0</v>
      </c>
      <c r="N427" s="243">
        <f>'Prep Testing &amp; Continuation'!J63</f>
        <v>0</v>
      </c>
      <c r="O427" s="243">
        <f>'Prep Testing &amp; Continuation'!K63</f>
        <v>0</v>
      </c>
      <c r="P427" s="243">
        <f>'Prep Testing &amp; Continuation'!L63</f>
        <v>0</v>
      </c>
      <c r="Q427" s="243">
        <f>'Prep Testing &amp; Continuation'!M63</f>
        <v>0</v>
      </c>
      <c r="R427" s="243">
        <f>'Prep Testing &amp; Continuation'!N63</f>
        <v>0</v>
      </c>
      <c r="S427" s="243">
        <f>'Prep Testing &amp; Continuation'!O63</f>
        <v>0</v>
      </c>
      <c r="T427" s="243">
        <f>'Prep Testing &amp; Continuation'!P63</f>
        <v>0</v>
      </c>
      <c r="U427" s="243">
        <f>'Prep Testing &amp; Continuation'!Q63</f>
        <v>0</v>
      </c>
      <c r="V427" s="243">
        <f>'Prep Testing &amp; Continuation'!R63</f>
        <v>0</v>
      </c>
      <c r="W427" s="243">
        <f>'Prep Testing &amp; Continuation'!S63</f>
        <v>0</v>
      </c>
      <c r="X427" s="243">
        <f>'Prep Testing &amp; Continuation'!T63</f>
        <v>0</v>
      </c>
      <c r="Y427" s="243">
        <f>'Prep Testing &amp; Continuation'!U63</f>
        <v>0</v>
      </c>
      <c r="Z427" s="243">
        <f>'Prep Testing &amp; Continuation'!V63</f>
        <v>0</v>
      </c>
      <c r="AA427" s="243">
        <f>'Prep Testing &amp; Continuation'!W63</f>
        <v>0</v>
      </c>
      <c r="AB427" s="243">
        <f>'Prep Testing &amp; Continuation'!X63</f>
        <v>0</v>
      </c>
      <c r="AC427" s="243">
        <f>'Prep Testing &amp; Continuation'!Y63</f>
        <v>0</v>
      </c>
      <c r="AD427" s="243">
        <f>'Prep Testing &amp; Continuation'!Z63</f>
        <v>0</v>
      </c>
      <c r="AE427" s="243">
        <f>'Prep Testing &amp; Continuation'!AA63</f>
        <v>0</v>
      </c>
      <c r="AF427" s="243">
        <f>'Prep Testing &amp; Continuation'!AB63</f>
        <v>0</v>
      </c>
      <c r="AG427" s="243">
        <f>'Prep Testing &amp; Continuation'!AC63</f>
        <v>0</v>
      </c>
      <c r="AH427" s="243">
        <f>'Prep Testing &amp; Continuation'!AD63</f>
        <v>0</v>
      </c>
      <c r="AI427" s="243">
        <f>'Prep Testing &amp; Continuation'!AE63</f>
        <v>0</v>
      </c>
      <c r="AJ427" s="243">
        <f>'Prep Testing &amp; Continuation'!AF63</f>
        <v>0</v>
      </c>
      <c r="AK427" s="243">
        <f>'Prep Testing &amp; Continuation'!AG63</f>
        <v>0</v>
      </c>
      <c r="AL427" s="243">
        <f>'Prep Testing &amp; Continuation'!AH63</f>
        <v>0</v>
      </c>
      <c r="AM427" s="226">
        <f t="shared" si="19"/>
        <v>0</v>
      </c>
      <c r="AN427" s="227" t="str">
        <f>'Prep Testing &amp; Continuation'!B$3</f>
        <v>PrEP Re-Testing &amp; Continuation version 2.0.0</v>
      </c>
      <c r="AO427" s="239">
        <f>'Prep Testing &amp; Continuation'!AH63</f>
        <v>0</v>
      </c>
    </row>
    <row r="428" spans="1:41" x14ac:dyDescent="0.45">
      <c r="A428" s="218" t="str">
        <f t="shared" si="21"/>
        <v>202205</v>
      </c>
      <c r="B428" s="219">
        <f>'Prep Partner Performance'!AE$2</f>
        <v>2022</v>
      </c>
      <c r="C428" s="220" t="str">
        <f>'Prep Partner Performance'!Z$2</f>
        <v>05</v>
      </c>
      <c r="D428" s="218">
        <f>'Prep Partner Performance'!G$2</f>
        <v>14943</v>
      </c>
      <c r="E428" s="217" t="str">
        <f>'Prep Partner Performance'!C$2</f>
        <v>Kisima Health Centre</v>
      </c>
      <c r="F428" s="243" t="str">
        <f>'Prep Testing &amp; Continuation'!B$58</f>
        <v>Reasons for non-adherence among those with bad adherence at 3 months</v>
      </c>
      <c r="G428" s="243" t="str">
        <f>'Prep Testing &amp; Continuation'!C64</f>
        <v>Stigma</v>
      </c>
      <c r="H428" s="243" t="str">
        <f>'Prep Testing &amp; Continuation'!D64</f>
        <v>PRTC01-53</v>
      </c>
      <c r="I428" s="243">
        <f>'Prep Testing &amp; Continuation'!E64</f>
        <v>0</v>
      </c>
      <c r="J428" s="243">
        <f>'Prep Testing &amp; Continuation'!F64</f>
        <v>0</v>
      </c>
      <c r="K428" s="243">
        <f>'Prep Testing &amp; Continuation'!G64</f>
        <v>0</v>
      </c>
      <c r="L428" s="243">
        <f>'Prep Testing &amp; Continuation'!H64</f>
        <v>0</v>
      </c>
      <c r="M428" s="243">
        <f>'Prep Testing &amp; Continuation'!I64</f>
        <v>0</v>
      </c>
      <c r="N428" s="243">
        <f>'Prep Testing &amp; Continuation'!J64</f>
        <v>0</v>
      </c>
      <c r="O428" s="243">
        <f>'Prep Testing &amp; Continuation'!K64</f>
        <v>0</v>
      </c>
      <c r="P428" s="243">
        <f>'Prep Testing &amp; Continuation'!L64</f>
        <v>0</v>
      </c>
      <c r="Q428" s="243">
        <f>'Prep Testing &amp; Continuation'!M64</f>
        <v>0</v>
      </c>
      <c r="R428" s="243">
        <f>'Prep Testing &amp; Continuation'!N64</f>
        <v>0</v>
      </c>
      <c r="S428" s="243">
        <f>'Prep Testing &amp; Continuation'!O64</f>
        <v>0</v>
      </c>
      <c r="T428" s="243">
        <f>'Prep Testing &amp; Continuation'!P64</f>
        <v>0</v>
      </c>
      <c r="U428" s="243">
        <f>'Prep Testing &amp; Continuation'!Q64</f>
        <v>0</v>
      </c>
      <c r="V428" s="243">
        <f>'Prep Testing &amp; Continuation'!R64</f>
        <v>0</v>
      </c>
      <c r="W428" s="243">
        <f>'Prep Testing &amp; Continuation'!S64</f>
        <v>0</v>
      </c>
      <c r="X428" s="243">
        <f>'Prep Testing &amp; Continuation'!T64</f>
        <v>0</v>
      </c>
      <c r="Y428" s="243">
        <f>'Prep Testing &amp; Continuation'!U64</f>
        <v>0</v>
      </c>
      <c r="Z428" s="243">
        <f>'Prep Testing &amp; Continuation'!V64</f>
        <v>0</v>
      </c>
      <c r="AA428" s="243">
        <f>'Prep Testing &amp; Continuation'!W64</f>
        <v>0</v>
      </c>
      <c r="AB428" s="243">
        <f>'Prep Testing &amp; Continuation'!X64</f>
        <v>0</v>
      </c>
      <c r="AC428" s="243">
        <f>'Prep Testing &amp; Continuation'!Y64</f>
        <v>0</v>
      </c>
      <c r="AD428" s="243">
        <f>'Prep Testing &amp; Continuation'!Z64</f>
        <v>0</v>
      </c>
      <c r="AE428" s="243">
        <f>'Prep Testing &amp; Continuation'!AA64</f>
        <v>0</v>
      </c>
      <c r="AF428" s="243">
        <f>'Prep Testing &amp; Continuation'!AB64</f>
        <v>0</v>
      </c>
      <c r="AG428" s="243">
        <f>'Prep Testing &amp; Continuation'!AC64</f>
        <v>0</v>
      </c>
      <c r="AH428" s="243">
        <f>'Prep Testing &amp; Continuation'!AD64</f>
        <v>0</v>
      </c>
      <c r="AI428" s="243">
        <f>'Prep Testing &amp; Continuation'!AE64</f>
        <v>0</v>
      </c>
      <c r="AJ428" s="243">
        <f>'Prep Testing &amp; Continuation'!AF64</f>
        <v>0</v>
      </c>
      <c r="AK428" s="243">
        <f>'Prep Testing &amp; Continuation'!AG64</f>
        <v>0</v>
      </c>
      <c r="AL428" s="243">
        <f>'Prep Testing &amp; Continuation'!AH64</f>
        <v>0</v>
      </c>
      <c r="AM428" s="226">
        <f t="shared" si="19"/>
        <v>0</v>
      </c>
      <c r="AN428" s="227" t="str">
        <f>'Prep Testing &amp; Continuation'!B$3</f>
        <v>PrEP Re-Testing &amp; Continuation version 2.0.0</v>
      </c>
      <c r="AO428" s="239">
        <f>'Prep Testing &amp; Continuation'!AH64</f>
        <v>0</v>
      </c>
    </row>
    <row r="429" spans="1:41" x14ac:dyDescent="0.45">
      <c r="A429" s="218" t="str">
        <f t="shared" si="21"/>
        <v>202205</v>
      </c>
      <c r="B429" s="219">
        <f>'Prep Partner Performance'!AE$2</f>
        <v>2022</v>
      </c>
      <c r="C429" s="220" t="str">
        <f>'Prep Partner Performance'!Z$2</f>
        <v>05</v>
      </c>
      <c r="D429" s="218">
        <f>'Prep Partner Performance'!G$2</f>
        <v>14943</v>
      </c>
      <c r="E429" s="217" t="str">
        <f>'Prep Partner Performance'!C$2</f>
        <v>Kisima Health Centre</v>
      </c>
      <c r="F429" s="243" t="str">
        <f>'Prep Testing &amp; Continuation'!B$58</f>
        <v>Reasons for non-adherence among those with bad adherence at 3 months</v>
      </c>
      <c r="G429" s="243" t="str">
        <f>'Prep Testing &amp; Continuation'!C65</f>
        <v>Pill burden</v>
      </c>
      <c r="H429" s="243" t="str">
        <f>'Prep Testing &amp; Continuation'!D65</f>
        <v>PRTC01-54</v>
      </c>
      <c r="I429" s="243">
        <f>'Prep Testing &amp; Continuation'!E65</f>
        <v>0</v>
      </c>
      <c r="J429" s="243">
        <f>'Prep Testing &amp; Continuation'!F65</f>
        <v>0</v>
      </c>
      <c r="K429" s="243">
        <f>'Prep Testing &amp; Continuation'!G65</f>
        <v>0</v>
      </c>
      <c r="L429" s="243">
        <f>'Prep Testing &amp; Continuation'!H65</f>
        <v>0</v>
      </c>
      <c r="M429" s="243">
        <f>'Prep Testing &amp; Continuation'!I65</f>
        <v>0</v>
      </c>
      <c r="N429" s="243">
        <f>'Prep Testing &amp; Continuation'!J65</f>
        <v>0</v>
      </c>
      <c r="O429" s="243">
        <f>'Prep Testing &amp; Continuation'!K65</f>
        <v>0</v>
      </c>
      <c r="P429" s="243">
        <f>'Prep Testing &amp; Continuation'!L65</f>
        <v>0</v>
      </c>
      <c r="Q429" s="243">
        <f>'Prep Testing &amp; Continuation'!M65</f>
        <v>0</v>
      </c>
      <c r="R429" s="243">
        <f>'Prep Testing &amp; Continuation'!N65</f>
        <v>0</v>
      </c>
      <c r="S429" s="243">
        <f>'Prep Testing &amp; Continuation'!O65</f>
        <v>0</v>
      </c>
      <c r="T429" s="243">
        <f>'Prep Testing &amp; Continuation'!P65</f>
        <v>0</v>
      </c>
      <c r="U429" s="243">
        <f>'Prep Testing &amp; Continuation'!Q65</f>
        <v>0</v>
      </c>
      <c r="V429" s="243">
        <f>'Prep Testing &amp; Continuation'!R65</f>
        <v>0</v>
      </c>
      <c r="W429" s="243">
        <f>'Prep Testing &amp; Continuation'!S65</f>
        <v>0</v>
      </c>
      <c r="X429" s="243">
        <f>'Prep Testing &amp; Continuation'!T65</f>
        <v>0</v>
      </c>
      <c r="Y429" s="243">
        <f>'Prep Testing &amp; Continuation'!U65</f>
        <v>0</v>
      </c>
      <c r="Z429" s="243">
        <f>'Prep Testing &amp; Continuation'!V65</f>
        <v>0</v>
      </c>
      <c r="AA429" s="243">
        <f>'Prep Testing &amp; Continuation'!W65</f>
        <v>0</v>
      </c>
      <c r="AB429" s="243">
        <f>'Prep Testing &amp; Continuation'!X65</f>
        <v>0</v>
      </c>
      <c r="AC429" s="243">
        <f>'Prep Testing &amp; Continuation'!Y65</f>
        <v>0</v>
      </c>
      <c r="AD429" s="243">
        <f>'Prep Testing &amp; Continuation'!Z65</f>
        <v>0</v>
      </c>
      <c r="AE429" s="243">
        <f>'Prep Testing &amp; Continuation'!AA65</f>
        <v>0</v>
      </c>
      <c r="AF429" s="243">
        <f>'Prep Testing &amp; Continuation'!AB65</f>
        <v>0</v>
      </c>
      <c r="AG429" s="243">
        <f>'Prep Testing &amp; Continuation'!AC65</f>
        <v>0</v>
      </c>
      <c r="AH429" s="243">
        <f>'Prep Testing &amp; Continuation'!AD65</f>
        <v>0</v>
      </c>
      <c r="AI429" s="243">
        <f>'Prep Testing &amp; Continuation'!AE65</f>
        <v>0</v>
      </c>
      <c r="AJ429" s="243">
        <f>'Prep Testing &amp; Continuation'!AF65</f>
        <v>0</v>
      </c>
      <c r="AK429" s="243">
        <f>'Prep Testing &amp; Continuation'!AG65</f>
        <v>0</v>
      </c>
      <c r="AL429" s="243">
        <f>'Prep Testing &amp; Continuation'!AH65</f>
        <v>0</v>
      </c>
      <c r="AM429" s="226">
        <f t="shared" si="19"/>
        <v>0</v>
      </c>
      <c r="AN429" s="227" t="str">
        <f>'Prep Testing &amp; Continuation'!B$3</f>
        <v>PrEP Re-Testing &amp; Continuation version 2.0.0</v>
      </c>
      <c r="AO429" s="239">
        <f>'Prep Testing &amp; Continuation'!AH65</f>
        <v>0</v>
      </c>
    </row>
    <row r="430" spans="1:41" x14ac:dyDescent="0.45">
      <c r="A430" s="218" t="str">
        <f t="shared" si="21"/>
        <v>202205</v>
      </c>
      <c r="B430" s="219">
        <f>'Prep Partner Performance'!AE$2</f>
        <v>2022</v>
      </c>
      <c r="C430" s="220" t="str">
        <f>'Prep Partner Performance'!Z$2</f>
        <v>05</v>
      </c>
      <c r="D430" s="218">
        <f>'Prep Partner Performance'!G$2</f>
        <v>14943</v>
      </c>
      <c r="E430" s="217" t="str">
        <f>'Prep Partner Performance'!C$2</f>
        <v>Kisima Health Centre</v>
      </c>
      <c r="F430" s="243" t="str">
        <f>'Prep Testing &amp; Continuation'!B$58</f>
        <v>Reasons for non-adherence among those with bad adherence at 3 months</v>
      </c>
      <c r="G430" s="243" t="str">
        <f>'Prep Testing &amp; Continuation'!C66</f>
        <v>Shared with others</v>
      </c>
      <c r="H430" s="243" t="str">
        <f>'Prep Testing &amp; Continuation'!D66</f>
        <v>PRTC01-55</v>
      </c>
      <c r="I430" s="243">
        <f>'Prep Testing &amp; Continuation'!E66</f>
        <v>0</v>
      </c>
      <c r="J430" s="243">
        <f>'Prep Testing &amp; Continuation'!F66</f>
        <v>0</v>
      </c>
      <c r="K430" s="243">
        <f>'Prep Testing &amp; Continuation'!G66</f>
        <v>0</v>
      </c>
      <c r="L430" s="243">
        <f>'Prep Testing &amp; Continuation'!H66</f>
        <v>0</v>
      </c>
      <c r="M430" s="243">
        <f>'Prep Testing &amp; Continuation'!I66</f>
        <v>0</v>
      </c>
      <c r="N430" s="243">
        <f>'Prep Testing &amp; Continuation'!J66</f>
        <v>0</v>
      </c>
      <c r="O430" s="243">
        <f>'Prep Testing &amp; Continuation'!K66</f>
        <v>0</v>
      </c>
      <c r="P430" s="243">
        <f>'Prep Testing &amp; Continuation'!L66</f>
        <v>0</v>
      </c>
      <c r="Q430" s="243">
        <f>'Prep Testing &amp; Continuation'!M66</f>
        <v>0</v>
      </c>
      <c r="R430" s="243">
        <f>'Prep Testing &amp; Continuation'!N66</f>
        <v>0</v>
      </c>
      <c r="S430" s="243">
        <f>'Prep Testing &amp; Continuation'!O66</f>
        <v>0</v>
      </c>
      <c r="T430" s="243">
        <f>'Prep Testing &amp; Continuation'!P66</f>
        <v>0</v>
      </c>
      <c r="U430" s="243">
        <f>'Prep Testing &amp; Continuation'!Q66</f>
        <v>0</v>
      </c>
      <c r="V430" s="243">
        <f>'Prep Testing &amp; Continuation'!R66</f>
        <v>0</v>
      </c>
      <c r="W430" s="243">
        <f>'Prep Testing &amp; Continuation'!S66</f>
        <v>0</v>
      </c>
      <c r="X430" s="243">
        <f>'Prep Testing &amp; Continuation'!T66</f>
        <v>0</v>
      </c>
      <c r="Y430" s="243">
        <f>'Prep Testing &amp; Continuation'!U66</f>
        <v>0</v>
      </c>
      <c r="Z430" s="243">
        <f>'Prep Testing &amp; Continuation'!V66</f>
        <v>0</v>
      </c>
      <c r="AA430" s="243">
        <f>'Prep Testing &amp; Continuation'!W66</f>
        <v>0</v>
      </c>
      <c r="AB430" s="243">
        <f>'Prep Testing &amp; Continuation'!X66</f>
        <v>0</v>
      </c>
      <c r="AC430" s="243">
        <f>'Prep Testing &amp; Continuation'!Y66</f>
        <v>0</v>
      </c>
      <c r="AD430" s="243">
        <f>'Prep Testing &amp; Continuation'!Z66</f>
        <v>0</v>
      </c>
      <c r="AE430" s="243">
        <f>'Prep Testing &amp; Continuation'!AA66</f>
        <v>0</v>
      </c>
      <c r="AF430" s="243">
        <f>'Prep Testing &amp; Continuation'!AB66</f>
        <v>0</v>
      </c>
      <c r="AG430" s="243">
        <f>'Prep Testing &amp; Continuation'!AC66</f>
        <v>0</v>
      </c>
      <c r="AH430" s="243">
        <f>'Prep Testing &amp; Continuation'!AD66</f>
        <v>0</v>
      </c>
      <c r="AI430" s="243">
        <f>'Prep Testing &amp; Continuation'!AE66</f>
        <v>0</v>
      </c>
      <c r="AJ430" s="243">
        <f>'Prep Testing &amp; Continuation'!AF66</f>
        <v>0</v>
      </c>
      <c r="AK430" s="243">
        <f>'Prep Testing &amp; Continuation'!AG66</f>
        <v>0</v>
      </c>
      <c r="AL430" s="243">
        <f>'Prep Testing &amp; Continuation'!AH66</f>
        <v>0</v>
      </c>
      <c r="AM430" s="226">
        <f t="shared" si="19"/>
        <v>0</v>
      </c>
      <c r="AN430" s="227" t="str">
        <f>'Prep Testing &amp; Continuation'!B$3</f>
        <v>PrEP Re-Testing &amp; Continuation version 2.0.0</v>
      </c>
      <c r="AO430" s="239">
        <f>'Prep Testing &amp; Continuation'!AH66</f>
        <v>0</v>
      </c>
    </row>
    <row r="431" spans="1:41" x14ac:dyDescent="0.45">
      <c r="A431" s="218" t="str">
        <f t="shared" si="21"/>
        <v>202205</v>
      </c>
      <c r="B431" s="219">
        <f>'Prep Partner Performance'!AE$2</f>
        <v>2022</v>
      </c>
      <c r="C431" s="220" t="str">
        <f>'Prep Partner Performance'!Z$2</f>
        <v>05</v>
      </c>
      <c r="D431" s="218">
        <f>'Prep Partner Performance'!G$2</f>
        <v>14943</v>
      </c>
      <c r="E431" s="217" t="str">
        <f>'Prep Partner Performance'!C$2</f>
        <v>Kisima Health Centre</v>
      </c>
      <c r="F431" s="243" t="str">
        <f>'Prep Testing &amp; Continuation'!B$58</f>
        <v>Reasons for non-adherence among those with bad adherence at 3 months</v>
      </c>
      <c r="G431" s="243" t="str">
        <f>'Prep Testing &amp; Continuation'!C67</f>
        <v>None</v>
      </c>
      <c r="H431" s="243" t="str">
        <f>'Prep Testing &amp; Continuation'!D67</f>
        <v>PRTC01-56</v>
      </c>
      <c r="I431" s="243">
        <f>'Prep Testing &amp; Continuation'!E67</f>
        <v>0</v>
      </c>
      <c r="J431" s="243">
        <f>'Prep Testing &amp; Continuation'!F67</f>
        <v>0</v>
      </c>
      <c r="K431" s="243">
        <f>'Prep Testing &amp; Continuation'!G67</f>
        <v>0</v>
      </c>
      <c r="L431" s="243">
        <f>'Prep Testing &amp; Continuation'!H67</f>
        <v>0</v>
      </c>
      <c r="M431" s="243">
        <f>'Prep Testing &amp; Continuation'!I67</f>
        <v>0</v>
      </c>
      <c r="N431" s="243">
        <f>'Prep Testing &amp; Continuation'!J67</f>
        <v>0</v>
      </c>
      <c r="O431" s="243">
        <f>'Prep Testing &amp; Continuation'!K67</f>
        <v>0</v>
      </c>
      <c r="P431" s="243">
        <f>'Prep Testing &amp; Continuation'!L67</f>
        <v>0</v>
      </c>
      <c r="Q431" s="243">
        <f>'Prep Testing &amp; Continuation'!M67</f>
        <v>0</v>
      </c>
      <c r="R431" s="243">
        <f>'Prep Testing &amp; Continuation'!N67</f>
        <v>0</v>
      </c>
      <c r="S431" s="243">
        <f>'Prep Testing &amp; Continuation'!O67</f>
        <v>0</v>
      </c>
      <c r="T431" s="243">
        <f>'Prep Testing &amp; Continuation'!P67</f>
        <v>0</v>
      </c>
      <c r="U431" s="243">
        <f>'Prep Testing &amp; Continuation'!Q67</f>
        <v>0</v>
      </c>
      <c r="V431" s="243">
        <f>'Prep Testing &amp; Continuation'!R67</f>
        <v>0</v>
      </c>
      <c r="W431" s="243">
        <f>'Prep Testing &amp; Continuation'!S67</f>
        <v>0</v>
      </c>
      <c r="X431" s="243">
        <f>'Prep Testing &amp; Continuation'!T67</f>
        <v>0</v>
      </c>
      <c r="Y431" s="243">
        <f>'Prep Testing &amp; Continuation'!U67</f>
        <v>0</v>
      </c>
      <c r="Z431" s="243">
        <f>'Prep Testing &amp; Continuation'!V67</f>
        <v>0</v>
      </c>
      <c r="AA431" s="243">
        <f>'Prep Testing &amp; Continuation'!W67</f>
        <v>0</v>
      </c>
      <c r="AB431" s="243">
        <f>'Prep Testing &amp; Continuation'!X67</f>
        <v>0</v>
      </c>
      <c r="AC431" s="243">
        <f>'Prep Testing &amp; Continuation'!Y67</f>
        <v>0</v>
      </c>
      <c r="AD431" s="243">
        <f>'Prep Testing &amp; Continuation'!Z67</f>
        <v>0</v>
      </c>
      <c r="AE431" s="243">
        <f>'Prep Testing &amp; Continuation'!AA67</f>
        <v>0</v>
      </c>
      <c r="AF431" s="243">
        <f>'Prep Testing &amp; Continuation'!AB67</f>
        <v>0</v>
      </c>
      <c r="AG431" s="243">
        <f>'Prep Testing &amp; Continuation'!AC67</f>
        <v>0</v>
      </c>
      <c r="AH431" s="243">
        <f>'Prep Testing &amp; Continuation'!AD67</f>
        <v>0</v>
      </c>
      <c r="AI431" s="243">
        <f>'Prep Testing &amp; Continuation'!AE67</f>
        <v>0</v>
      </c>
      <c r="AJ431" s="243">
        <f>'Prep Testing &amp; Continuation'!AF67</f>
        <v>0</v>
      </c>
      <c r="AK431" s="243">
        <f>'Prep Testing &amp; Continuation'!AG67</f>
        <v>0</v>
      </c>
      <c r="AL431" s="243">
        <f>'Prep Testing &amp; Continuation'!AH67</f>
        <v>0</v>
      </c>
      <c r="AM431" s="226">
        <f t="shared" si="19"/>
        <v>0</v>
      </c>
      <c r="AN431" s="227" t="str">
        <f>'Prep Testing &amp; Continuation'!B$3</f>
        <v>PrEP Re-Testing &amp; Continuation version 2.0.0</v>
      </c>
      <c r="AO431" s="239">
        <f>'Prep Testing &amp; Continuation'!AH67</f>
        <v>0</v>
      </c>
    </row>
    <row r="432" spans="1:41" x14ac:dyDescent="0.45">
      <c r="A432" s="218" t="str">
        <f t="shared" si="21"/>
        <v>202205</v>
      </c>
      <c r="B432" s="219">
        <f>'Prep Partner Performance'!AE$2</f>
        <v>2022</v>
      </c>
      <c r="C432" s="220" t="str">
        <f>'Prep Partner Performance'!Z$2</f>
        <v>05</v>
      </c>
      <c r="D432" s="218">
        <f>'Prep Partner Performance'!G$2</f>
        <v>14943</v>
      </c>
      <c r="E432" s="217" t="str">
        <f>'Prep Partner Performance'!C$2</f>
        <v>Kisima Health Centre</v>
      </c>
      <c r="F432" s="243" t="str">
        <f>'Prep Testing &amp; Continuation'!B$58</f>
        <v>Reasons for non-adherence among those with bad adherence at 3 months</v>
      </c>
      <c r="G432" s="243" t="str">
        <f>'Prep Testing &amp; Continuation'!C68</f>
        <v>Other</v>
      </c>
      <c r="H432" s="243" t="str">
        <f>'Prep Testing &amp; Continuation'!D68</f>
        <v>PRTC01-57</v>
      </c>
      <c r="I432" s="243">
        <f>'Prep Testing &amp; Continuation'!E68</f>
        <v>0</v>
      </c>
      <c r="J432" s="243">
        <f>'Prep Testing &amp; Continuation'!F68</f>
        <v>0</v>
      </c>
      <c r="K432" s="243">
        <f>'Prep Testing &amp; Continuation'!G68</f>
        <v>0</v>
      </c>
      <c r="L432" s="243">
        <f>'Prep Testing &amp; Continuation'!H68</f>
        <v>0</v>
      </c>
      <c r="M432" s="243">
        <f>'Prep Testing &amp; Continuation'!I68</f>
        <v>0</v>
      </c>
      <c r="N432" s="243">
        <f>'Prep Testing &amp; Continuation'!J68</f>
        <v>0</v>
      </c>
      <c r="O432" s="243">
        <f>'Prep Testing &amp; Continuation'!K68</f>
        <v>0</v>
      </c>
      <c r="P432" s="243">
        <f>'Prep Testing &amp; Continuation'!L68</f>
        <v>0</v>
      </c>
      <c r="Q432" s="243">
        <f>'Prep Testing &amp; Continuation'!M68</f>
        <v>0</v>
      </c>
      <c r="R432" s="243">
        <f>'Prep Testing &amp; Continuation'!N68</f>
        <v>0</v>
      </c>
      <c r="S432" s="243">
        <f>'Prep Testing &amp; Continuation'!O68</f>
        <v>0</v>
      </c>
      <c r="T432" s="243">
        <f>'Prep Testing &amp; Continuation'!P68</f>
        <v>0</v>
      </c>
      <c r="U432" s="243">
        <f>'Prep Testing &amp; Continuation'!Q68</f>
        <v>0</v>
      </c>
      <c r="V432" s="243">
        <f>'Prep Testing &amp; Continuation'!R68</f>
        <v>0</v>
      </c>
      <c r="W432" s="243">
        <f>'Prep Testing &amp; Continuation'!S68</f>
        <v>0</v>
      </c>
      <c r="X432" s="243">
        <f>'Prep Testing &amp; Continuation'!T68</f>
        <v>0</v>
      </c>
      <c r="Y432" s="243">
        <f>'Prep Testing &amp; Continuation'!U68</f>
        <v>0</v>
      </c>
      <c r="Z432" s="243">
        <f>'Prep Testing &amp; Continuation'!V68</f>
        <v>0</v>
      </c>
      <c r="AA432" s="243">
        <f>'Prep Testing &amp; Continuation'!W68</f>
        <v>0</v>
      </c>
      <c r="AB432" s="243">
        <f>'Prep Testing &amp; Continuation'!X68</f>
        <v>0</v>
      </c>
      <c r="AC432" s="243">
        <f>'Prep Testing &amp; Continuation'!Y68</f>
        <v>0</v>
      </c>
      <c r="AD432" s="243">
        <f>'Prep Testing &amp; Continuation'!Z68</f>
        <v>0</v>
      </c>
      <c r="AE432" s="243">
        <f>'Prep Testing &amp; Continuation'!AA68</f>
        <v>0</v>
      </c>
      <c r="AF432" s="243">
        <f>'Prep Testing &amp; Continuation'!AB68</f>
        <v>0</v>
      </c>
      <c r="AG432" s="243">
        <f>'Prep Testing &amp; Continuation'!AC68</f>
        <v>0</v>
      </c>
      <c r="AH432" s="243">
        <f>'Prep Testing &amp; Continuation'!AD68</f>
        <v>0</v>
      </c>
      <c r="AI432" s="243">
        <f>'Prep Testing &amp; Continuation'!AE68</f>
        <v>0</v>
      </c>
      <c r="AJ432" s="243">
        <f>'Prep Testing &amp; Continuation'!AF68</f>
        <v>0</v>
      </c>
      <c r="AK432" s="243">
        <f>'Prep Testing &amp; Continuation'!AG68</f>
        <v>0</v>
      </c>
      <c r="AL432" s="243">
        <f>'Prep Testing &amp; Continuation'!AH68</f>
        <v>0</v>
      </c>
      <c r="AM432" s="226">
        <f t="shared" si="19"/>
        <v>0</v>
      </c>
      <c r="AN432" s="227" t="str">
        <f>'Prep Testing &amp; Continuation'!B$3</f>
        <v>PrEP Re-Testing &amp; Continuation version 2.0.0</v>
      </c>
      <c r="AO432" s="239">
        <f>'Prep Testing &amp; Continuation'!AH68</f>
        <v>0</v>
      </c>
    </row>
    <row r="433" spans="1:41" x14ac:dyDescent="0.45">
      <c r="A433" s="218" t="str">
        <f t="shared" si="21"/>
        <v>202205</v>
      </c>
      <c r="B433" s="219">
        <f>'Prep Partner Performance'!AE$2</f>
        <v>2022</v>
      </c>
      <c r="C433" s="220" t="str">
        <f>'Prep Partner Performance'!Z$2</f>
        <v>05</v>
      </c>
      <c r="D433" s="218">
        <f>'Prep Partner Performance'!G$2</f>
        <v>14943</v>
      </c>
      <c r="E433" s="217" t="str">
        <f>'Prep Partner Performance'!C$2</f>
        <v>Kisima Health Centre</v>
      </c>
      <c r="F433" s="243" t="str">
        <f>'Prep Testing &amp; Continuation'!B$58</f>
        <v>Reasons for non-adherence among those with bad adherence at 3 months</v>
      </c>
      <c r="G433" s="243" t="str">
        <f>'Prep Testing &amp; Continuation'!C69</f>
        <v>Total Reasons for non Adherance among those with bad adherence</v>
      </c>
      <c r="H433" s="243" t="str">
        <f>'Prep Testing &amp; Continuation'!D69</f>
        <v>PRTC01-58</v>
      </c>
      <c r="I433" s="243">
        <f>'Prep Testing &amp; Continuation'!E69</f>
        <v>0</v>
      </c>
      <c r="J433" s="243">
        <f>'Prep Testing &amp; Continuation'!F69</f>
        <v>0</v>
      </c>
      <c r="K433" s="243">
        <f>'Prep Testing &amp; Continuation'!G69</f>
        <v>0</v>
      </c>
      <c r="L433" s="243">
        <f>'Prep Testing &amp; Continuation'!H69</f>
        <v>0</v>
      </c>
      <c r="M433" s="243">
        <f>'Prep Testing &amp; Continuation'!I69</f>
        <v>0</v>
      </c>
      <c r="N433" s="243">
        <f>'Prep Testing &amp; Continuation'!J69</f>
        <v>0</v>
      </c>
      <c r="O433" s="243">
        <f>'Prep Testing &amp; Continuation'!K69</f>
        <v>0</v>
      </c>
      <c r="P433" s="243">
        <f>'Prep Testing &amp; Continuation'!L69</f>
        <v>0</v>
      </c>
      <c r="Q433" s="243">
        <f>'Prep Testing &amp; Continuation'!M69</f>
        <v>0</v>
      </c>
      <c r="R433" s="243">
        <f>'Prep Testing &amp; Continuation'!N69</f>
        <v>0</v>
      </c>
      <c r="S433" s="243">
        <f>'Prep Testing &amp; Continuation'!O69</f>
        <v>0</v>
      </c>
      <c r="T433" s="243">
        <f>'Prep Testing &amp; Continuation'!P69</f>
        <v>0</v>
      </c>
      <c r="U433" s="243">
        <f>'Prep Testing &amp; Continuation'!Q69</f>
        <v>0</v>
      </c>
      <c r="V433" s="243">
        <f>'Prep Testing &amp; Continuation'!R69</f>
        <v>0</v>
      </c>
      <c r="W433" s="243">
        <f>'Prep Testing &amp; Continuation'!S69</f>
        <v>0</v>
      </c>
      <c r="X433" s="243">
        <f>'Prep Testing &amp; Continuation'!T69</f>
        <v>0</v>
      </c>
      <c r="Y433" s="243">
        <f>'Prep Testing &amp; Continuation'!U69</f>
        <v>0</v>
      </c>
      <c r="Z433" s="243">
        <f>'Prep Testing &amp; Continuation'!V69</f>
        <v>0</v>
      </c>
      <c r="AA433" s="243">
        <f>'Prep Testing &amp; Continuation'!W69</f>
        <v>0</v>
      </c>
      <c r="AB433" s="243">
        <f>'Prep Testing &amp; Continuation'!X69</f>
        <v>0</v>
      </c>
      <c r="AC433" s="243">
        <f>'Prep Testing &amp; Continuation'!Y69</f>
        <v>0</v>
      </c>
      <c r="AD433" s="243">
        <f>'Prep Testing &amp; Continuation'!Z69</f>
        <v>0</v>
      </c>
      <c r="AE433" s="243">
        <f>'Prep Testing &amp; Continuation'!AA69</f>
        <v>0</v>
      </c>
      <c r="AF433" s="243">
        <f>'Prep Testing &amp; Continuation'!AB69</f>
        <v>0</v>
      </c>
      <c r="AG433" s="243">
        <f>'Prep Testing &amp; Continuation'!AC69</f>
        <v>0</v>
      </c>
      <c r="AH433" s="243">
        <f>'Prep Testing &amp; Continuation'!AD69</f>
        <v>0</v>
      </c>
      <c r="AI433" s="243">
        <f>'Prep Testing &amp; Continuation'!AE69</f>
        <v>0</v>
      </c>
      <c r="AJ433" s="243">
        <f>'Prep Testing &amp; Continuation'!AF69</f>
        <v>0</v>
      </c>
      <c r="AK433" s="243">
        <f>'Prep Testing &amp; Continuation'!AG69</f>
        <v>0</v>
      </c>
      <c r="AL433" s="243">
        <f>'Prep Testing &amp; Continuation'!AH69</f>
        <v>0</v>
      </c>
      <c r="AM433" s="226">
        <f t="shared" si="19"/>
        <v>0</v>
      </c>
      <c r="AN433" s="227" t="str">
        <f>'Prep Testing &amp; Continuation'!B$3</f>
        <v>PrEP Re-Testing &amp; Continuation version 2.0.0</v>
      </c>
      <c r="AO433" s="239">
        <f>'Prep Testing &amp; Continuation'!AH69</f>
        <v>0</v>
      </c>
    </row>
    <row r="434" spans="1:41" x14ac:dyDescent="0.45">
      <c r="A434" s="218" t="str">
        <f t="shared" si="21"/>
        <v>202205</v>
      </c>
      <c r="B434" s="219">
        <f>'Prep Partner Performance'!AE$2</f>
        <v>2022</v>
      </c>
      <c r="C434" s="220" t="str">
        <f>'Prep Partner Performance'!Z$2</f>
        <v>05</v>
      </c>
      <c r="D434" s="218">
        <f>'Prep Partner Performance'!G$2</f>
        <v>14943</v>
      </c>
      <c r="E434" s="217" t="str">
        <f>'Prep Partner Performance'!C$2</f>
        <v>Kisima Health Centre</v>
      </c>
      <c r="F434" s="243" t="str">
        <f>'Prep Testing &amp; Continuation'!B70</f>
        <v>Adherence Counselling</v>
      </c>
      <c r="G434" s="243" t="str">
        <f>'Prep Testing &amp; Continuation'!C70</f>
        <v>Number  of individuals done for adherence counselling at 3-months refill</v>
      </c>
      <c r="H434" s="243" t="str">
        <f>'Prep Testing &amp; Continuation'!D70</f>
        <v>PRTC01-59</v>
      </c>
      <c r="I434" s="243">
        <f>'Prep Testing &amp; Continuation'!E70</f>
        <v>0</v>
      </c>
      <c r="J434" s="243">
        <f>'Prep Testing &amp; Continuation'!F70</f>
        <v>0</v>
      </c>
      <c r="K434" s="243">
        <f>'Prep Testing &amp; Continuation'!G70</f>
        <v>0</v>
      </c>
      <c r="L434" s="243">
        <f>'Prep Testing &amp; Continuation'!H70</f>
        <v>0</v>
      </c>
      <c r="M434" s="243">
        <f>'Prep Testing &amp; Continuation'!I70</f>
        <v>0</v>
      </c>
      <c r="N434" s="243">
        <f>'Prep Testing &amp; Continuation'!J70</f>
        <v>0</v>
      </c>
      <c r="O434" s="243">
        <f>'Prep Testing &amp; Continuation'!K70</f>
        <v>0</v>
      </c>
      <c r="P434" s="243">
        <f>'Prep Testing &amp; Continuation'!L70</f>
        <v>0</v>
      </c>
      <c r="Q434" s="243">
        <f>'Prep Testing &amp; Continuation'!M70</f>
        <v>0</v>
      </c>
      <c r="R434" s="243">
        <f>'Prep Testing &amp; Continuation'!N70</f>
        <v>0</v>
      </c>
      <c r="S434" s="243">
        <f>'Prep Testing &amp; Continuation'!O70</f>
        <v>0</v>
      </c>
      <c r="T434" s="243">
        <f>'Prep Testing &amp; Continuation'!P70</f>
        <v>0</v>
      </c>
      <c r="U434" s="243">
        <f>'Prep Testing &amp; Continuation'!Q70</f>
        <v>0</v>
      </c>
      <c r="V434" s="243">
        <f>'Prep Testing &amp; Continuation'!R70</f>
        <v>0</v>
      </c>
      <c r="W434" s="243">
        <f>'Prep Testing &amp; Continuation'!S70</f>
        <v>0</v>
      </c>
      <c r="X434" s="243">
        <f>'Prep Testing &amp; Continuation'!T70</f>
        <v>0</v>
      </c>
      <c r="Y434" s="243">
        <f>'Prep Testing &amp; Continuation'!U70</f>
        <v>0</v>
      </c>
      <c r="Z434" s="243">
        <f>'Prep Testing &amp; Continuation'!V70</f>
        <v>0</v>
      </c>
      <c r="AA434" s="243">
        <f>'Prep Testing &amp; Continuation'!W70</f>
        <v>0</v>
      </c>
      <c r="AB434" s="243">
        <f>'Prep Testing &amp; Continuation'!X70</f>
        <v>0</v>
      </c>
      <c r="AC434" s="243">
        <f>'Prep Testing &amp; Continuation'!Y70</f>
        <v>0</v>
      </c>
      <c r="AD434" s="243">
        <f>'Prep Testing &amp; Continuation'!Z70</f>
        <v>0</v>
      </c>
      <c r="AE434" s="243">
        <f>'Prep Testing &amp; Continuation'!AA70</f>
        <v>0</v>
      </c>
      <c r="AF434" s="243">
        <f>'Prep Testing &amp; Continuation'!AB70</f>
        <v>0</v>
      </c>
      <c r="AG434" s="243">
        <f>'Prep Testing &amp; Continuation'!AC70</f>
        <v>0</v>
      </c>
      <c r="AH434" s="243">
        <f>'Prep Testing &amp; Continuation'!AD70</f>
        <v>0</v>
      </c>
      <c r="AI434" s="243">
        <f>'Prep Testing &amp; Continuation'!AE70</f>
        <v>0</v>
      </c>
      <c r="AJ434" s="243">
        <f>'Prep Testing &amp; Continuation'!AF70</f>
        <v>0</v>
      </c>
      <c r="AK434" s="243">
        <f>'Prep Testing &amp; Continuation'!AG70</f>
        <v>0</v>
      </c>
      <c r="AL434" s="243">
        <f>'Prep Testing &amp; Continuation'!AH70</f>
        <v>0</v>
      </c>
      <c r="AM434" s="226">
        <f t="shared" si="19"/>
        <v>0</v>
      </c>
      <c r="AN434" s="227" t="str">
        <f>'Prep Testing &amp; Continuation'!B$3</f>
        <v>PrEP Re-Testing &amp; Continuation version 2.0.0</v>
      </c>
      <c r="AO434" s="239">
        <f>'Prep Testing &amp; Continuation'!AH70</f>
        <v>0</v>
      </c>
    </row>
    <row r="435" spans="1:41" x14ac:dyDescent="0.45">
      <c r="A435" s="218" t="str">
        <f t="shared" si="21"/>
        <v>202205</v>
      </c>
      <c r="B435" s="219">
        <f>'Prep Partner Performance'!AE$2</f>
        <v>2022</v>
      </c>
      <c r="C435" s="220" t="str">
        <f>'Prep Partner Performance'!Z$2</f>
        <v>05</v>
      </c>
      <c r="D435" s="218">
        <f>'Prep Partner Performance'!G$2</f>
        <v>14943</v>
      </c>
      <c r="E435" s="217" t="str">
        <f>'Prep Partner Performance'!C$2</f>
        <v>Kisima Health Centre</v>
      </c>
      <c r="F435" s="243" t="str">
        <f>'Prep Testing &amp; Continuation'!B71</f>
        <v>Condom Provision</v>
      </c>
      <c r="G435" s="243" t="str">
        <f>'Prep Testing &amp; Continuation'!C71</f>
        <v>Number  of individuals issued with condoms at 3-months refill</v>
      </c>
      <c r="H435" s="243" t="str">
        <f>'Prep Testing &amp; Continuation'!D71</f>
        <v>PRTC01-60</v>
      </c>
      <c r="I435" s="243">
        <f>'Prep Testing &amp; Continuation'!E71</f>
        <v>0</v>
      </c>
      <c r="J435" s="243">
        <f>'Prep Testing &amp; Continuation'!F71</f>
        <v>0</v>
      </c>
      <c r="K435" s="243">
        <f>'Prep Testing &amp; Continuation'!G71</f>
        <v>0</v>
      </c>
      <c r="L435" s="243">
        <f>'Prep Testing &amp; Continuation'!H71</f>
        <v>0</v>
      </c>
      <c r="M435" s="243">
        <f>'Prep Testing &amp; Continuation'!I71</f>
        <v>0</v>
      </c>
      <c r="N435" s="243">
        <f>'Prep Testing &amp; Continuation'!J71</f>
        <v>0</v>
      </c>
      <c r="O435" s="243">
        <f>'Prep Testing &amp; Continuation'!K71</f>
        <v>0</v>
      </c>
      <c r="P435" s="243">
        <f>'Prep Testing &amp; Continuation'!L71</f>
        <v>0</v>
      </c>
      <c r="Q435" s="243">
        <f>'Prep Testing &amp; Continuation'!M71</f>
        <v>0</v>
      </c>
      <c r="R435" s="243">
        <f>'Prep Testing &amp; Continuation'!N71</f>
        <v>0</v>
      </c>
      <c r="S435" s="243">
        <f>'Prep Testing &amp; Continuation'!O71</f>
        <v>0</v>
      </c>
      <c r="T435" s="243">
        <f>'Prep Testing &amp; Continuation'!P71</f>
        <v>0</v>
      </c>
      <c r="U435" s="243">
        <f>'Prep Testing &amp; Continuation'!Q71</f>
        <v>0</v>
      </c>
      <c r="V435" s="243">
        <f>'Prep Testing &amp; Continuation'!R71</f>
        <v>0</v>
      </c>
      <c r="W435" s="243">
        <f>'Prep Testing &amp; Continuation'!S71</f>
        <v>0</v>
      </c>
      <c r="X435" s="243">
        <f>'Prep Testing &amp; Continuation'!T71</f>
        <v>0</v>
      </c>
      <c r="Y435" s="243">
        <f>'Prep Testing &amp; Continuation'!U71</f>
        <v>0</v>
      </c>
      <c r="Z435" s="243">
        <f>'Prep Testing &amp; Continuation'!V71</f>
        <v>0</v>
      </c>
      <c r="AA435" s="243">
        <f>'Prep Testing &amp; Continuation'!W71</f>
        <v>0</v>
      </c>
      <c r="AB435" s="243">
        <f>'Prep Testing &amp; Continuation'!X71</f>
        <v>0</v>
      </c>
      <c r="AC435" s="243">
        <f>'Prep Testing &amp; Continuation'!Y71</f>
        <v>0</v>
      </c>
      <c r="AD435" s="243">
        <f>'Prep Testing &amp; Continuation'!Z71</f>
        <v>0</v>
      </c>
      <c r="AE435" s="243">
        <f>'Prep Testing &amp; Continuation'!AA71</f>
        <v>0</v>
      </c>
      <c r="AF435" s="243">
        <f>'Prep Testing &amp; Continuation'!AB71</f>
        <v>0</v>
      </c>
      <c r="AG435" s="243">
        <f>'Prep Testing &amp; Continuation'!AC71</f>
        <v>0</v>
      </c>
      <c r="AH435" s="243">
        <f>'Prep Testing &amp; Continuation'!AD71</f>
        <v>0</v>
      </c>
      <c r="AI435" s="243">
        <f>'Prep Testing &amp; Continuation'!AE71</f>
        <v>0</v>
      </c>
      <c r="AJ435" s="243">
        <f>'Prep Testing &amp; Continuation'!AF71</f>
        <v>0</v>
      </c>
      <c r="AK435" s="243">
        <f>'Prep Testing &amp; Continuation'!AG71</f>
        <v>0</v>
      </c>
      <c r="AL435" s="243">
        <f>'Prep Testing &amp; Continuation'!AH71</f>
        <v>0</v>
      </c>
      <c r="AM435" s="226">
        <f t="shared" si="19"/>
        <v>0</v>
      </c>
      <c r="AN435" s="227" t="str">
        <f>'Prep Testing &amp; Continuation'!B$3</f>
        <v>PrEP Re-Testing &amp; Continuation version 2.0.0</v>
      </c>
      <c r="AO435" s="239">
        <f>'Prep Testing &amp; Continuation'!AH71</f>
        <v>0</v>
      </c>
    </row>
    <row r="436" spans="1:41" x14ac:dyDescent="0.45">
      <c r="A436" s="218" t="str">
        <f t="shared" si="21"/>
        <v>202205</v>
      </c>
      <c r="B436" s="219">
        <f>'Prep Partner Performance'!AE$2</f>
        <v>2022</v>
      </c>
      <c r="C436" s="220" t="str">
        <f>'Prep Partner Performance'!Z$2</f>
        <v>05</v>
      </c>
      <c r="D436" s="218">
        <f>'Prep Partner Performance'!G$2</f>
        <v>14943</v>
      </c>
      <c r="E436" s="217" t="str">
        <f>'Prep Partner Performance'!C$2</f>
        <v>Kisima Health Centre</v>
      </c>
      <c r="F436" s="243" t="str">
        <f>'Prep Testing &amp; Continuation'!B72</f>
        <v>PrEP status at 3-months refill</v>
      </c>
      <c r="G436" s="243" t="str">
        <f>'Prep Testing &amp; Continuation'!C72</f>
        <v>Continue (Those who are still on PrEP)</v>
      </c>
      <c r="H436" s="243" t="str">
        <f>'Prep Testing &amp; Continuation'!D72</f>
        <v>PRTC01-61</v>
      </c>
      <c r="I436" s="243">
        <f>'Prep Testing &amp; Continuation'!E72</f>
        <v>0</v>
      </c>
      <c r="J436" s="243">
        <f>'Prep Testing &amp; Continuation'!F72</f>
        <v>0</v>
      </c>
      <c r="K436" s="243">
        <f>'Prep Testing &amp; Continuation'!G72</f>
        <v>0</v>
      </c>
      <c r="L436" s="243">
        <f>'Prep Testing &amp; Continuation'!H72</f>
        <v>0</v>
      </c>
      <c r="M436" s="243">
        <f>'Prep Testing &amp; Continuation'!I72</f>
        <v>0</v>
      </c>
      <c r="N436" s="243">
        <f>'Prep Testing &amp; Continuation'!J72</f>
        <v>0</v>
      </c>
      <c r="O436" s="243">
        <f>'Prep Testing &amp; Continuation'!K72</f>
        <v>0</v>
      </c>
      <c r="P436" s="243">
        <f>'Prep Testing &amp; Continuation'!L72</f>
        <v>0</v>
      </c>
      <c r="Q436" s="243">
        <f>'Prep Testing &amp; Continuation'!M72</f>
        <v>0</v>
      </c>
      <c r="R436" s="243">
        <f>'Prep Testing &amp; Continuation'!N72</f>
        <v>0</v>
      </c>
      <c r="S436" s="243">
        <f>'Prep Testing &amp; Continuation'!O72</f>
        <v>0</v>
      </c>
      <c r="T436" s="243">
        <f>'Prep Testing &amp; Continuation'!P72</f>
        <v>0</v>
      </c>
      <c r="U436" s="243">
        <f>'Prep Testing &amp; Continuation'!Q72</f>
        <v>0</v>
      </c>
      <c r="V436" s="243">
        <f>'Prep Testing &amp; Continuation'!R72</f>
        <v>0</v>
      </c>
      <c r="W436" s="243">
        <f>'Prep Testing &amp; Continuation'!S72</f>
        <v>0</v>
      </c>
      <c r="X436" s="243">
        <f>'Prep Testing &amp; Continuation'!T72</f>
        <v>0</v>
      </c>
      <c r="Y436" s="243">
        <f>'Prep Testing &amp; Continuation'!U72</f>
        <v>0</v>
      </c>
      <c r="Z436" s="243">
        <f>'Prep Testing &amp; Continuation'!V72</f>
        <v>0</v>
      </c>
      <c r="AA436" s="243">
        <f>'Prep Testing &amp; Continuation'!W72</f>
        <v>0</v>
      </c>
      <c r="AB436" s="243">
        <f>'Prep Testing &amp; Continuation'!X72</f>
        <v>0</v>
      </c>
      <c r="AC436" s="243">
        <f>'Prep Testing &amp; Continuation'!Y72</f>
        <v>0</v>
      </c>
      <c r="AD436" s="243">
        <f>'Prep Testing &amp; Continuation'!Z72</f>
        <v>0</v>
      </c>
      <c r="AE436" s="243">
        <f>'Prep Testing &amp; Continuation'!AA72</f>
        <v>0</v>
      </c>
      <c r="AF436" s="243">
        <f>'Prep Testing &amp; Continuation'!AB72</f>
        <v>0</v>
      </c>
      <c r="AG436" s="243">
        <f>'Prep Testing &amp; Continuation'!AC72</f>
        <v>0</v>
      </c>
      <c r="AH436" s="243">
        <f>'Prep Testing &amp; Continuation'!AD72</f>
        <v>0</v>
      </c>
      <c r="AI436" s="243">
        <f>'Prep Testing &amp; Continuation'!AE72</f>
        <v>0</v>
      </c>
      <c r="AJ436" s="243">
        <f>'Prep Testing &amp; Continuation'!AF72</f>
        <v>0</v>
      </c>
      <c r="AK436" s="243">
        <f>'Prep Testing &amp; Continuation'!AG72</f>
        <v>0</v>
      </c>
      <c r="AL436" s="243">
        <f>'Prep Testing &amp; Continuation'!AH72</f>
        <v>0</v>
      </c>
      <c r="AM436" s="226">
        <f t="shared" si="19"/>
        <v>0</v>
      </c>
      <c r="AN436" s="227" t="str">
        <f>'Prep Testing &amp; Continuation'!B$3</f>
        <v>PrEP Re-Testing &amp; Continuation version 2.0.0</v>
      </c>
      <c r="AO436" s="239">
        <f>'Prep Testing &amp; Continuation'!AH72</f>
        <v>0</v>
      </c>
    </row>
    <row r="437" spans="1:41" x14ac:dyDescent="0.45">
      <c r="A437" s="218" t="str">
        <f t="shared" si="21"/>
        <v>202205</v>
      </c>
      <c r="B437" s="219">
        <f>'Prep Partner Performance'!AE$2</f>
        <v>2022</v>
      </c>
      <c r="C437" s="220" t="str">
        <f>'Prep Partner Performance'!Z$2</f>
        <v>05</v>
      </c>
      <c r="D437" s="218">
        <f>'Prep Partner Performance'!G$2</f>
        <v>14943</v>
      </c>
      <c r="E437" s="217" t="str">
        <f>'Prep Partner Performance'!C$2</f>
        <v>Kisima Health Centre</v>
      </c>
      <c r="F437" s="243" t="str">
        <f>'Prep Testing &amp; Continuation'!B$72</f>
        <v>PrEP status at 3-months refill</v>
      </c>
      <c r="G437" s="243" t="str">
        <f>'Prep Testing &amp; Continuation'!C73</f>
        <v>Restart (Those who had previsouly stopped PrEP and restarted)</v>
      </c>
      <c r="H437" s="243" t="str">
        <f>'Prep Testing &amp; Continuation'!D73</f>
        <v>PRTC01-62</v>
      </c>
      <c r="I437" s="243">
        <f>'Prep Testing &amp; Continuation'!E73</f>
        <v>0</v>
      </c>
      <c r="J437" s="243">
        <f>'Prep Testing &amp; Continuation'!F73</f>
        <v>0</v>
      </c>
      <c r="K437" s="243">
        <f>'Prep Testing &amp; Continuation'!G73</f>
        <v>0</v>
      </c>
      <c r="L437" s="243">
        <f>'Prep Testing &amp; Continuation'!H73</f>
        <v>0</v>
      </c>
      <c r="M437" s="243">
        <f>'Prep Testing &amp; Continuation'!I73</f>
        <v>0</v>
      </c>
      <c r="N437" s="243">
        <f>'Prep Testing &amp; Continuation'!J73</f>
        <v>0</v>
      </c>
      <c r="O437" s="243">
        <f>'Prep Testing &amp; Continuation'!K73</f>
        <v>0</v>
      </c>
      <c r="P437" s="243">
        <f>'Prep Testing &amp; Continuation'!L73</f>
        <v>0</v>
      </c>
      <c r="Q437" s="243">
        <f>'Prep Testing &amp; Continuation'!M73</f>
        <v>0</v>
      </c>
      <c r="R437" s="243">
        <f>'Prep Testing &amp; Continuation'!N73</f>
        <v>0</v>
      </c>
      <c r="S437" s="243">
        <f>'Prep Testing &amp; Continuation'!O73</f>
        <v>0</v>
      </c>
      <c r="T437" s="243">
        <f>'Prep Testing &amp; Continuation'!P73</f>
        <v>0</v>
      </c>
      <c r="U437" s="243">
        <f>'Prep Testing &amp; Continuation'!Q73</f>
        <v>0</v>
      </c>
      <c r="V437" s="243">
        <f>'Prep Testing &amp; Continuation'!R73</f>
        <v>0</v>
      </c>
      <c r="W437" s="243">
        <f>'Prep Testing &amp; Continuation'!S73</f>
        <v>0</v>
      </c>
      <c r="X437" s="243">
        <f>'Prep Testing &amp; Continuation'!T73</f>
        <v>0</v>
      </c>
      <c r="Y437" s="243">
        <f>'Prep Testing &amp; Continuation'!U73</f>
        <v>0</v>
      </c>
      <c r="Z437" s="243">
        <f>'Prep Testing &amp; Continuation'!V73</f>
        <v>0</v>
      </c>
      <c r="AA437" s="243">
        <f>'Prep Testing &amp; Continuation'!W73</f>
        <v>0</v>
      </c>
      <c r="AB437" s="243">
        <f>'Prep Testing &amp; Continuation'!X73</f>
        <v>0</v>
      </c>
      <c r="AC437" s="243">
        <f>'Prep Testing &amp; Continuation'!Y73</f>
        <v>0</v>
      </c>
      <c r="AD437" s="243">
        <f>'Prep Testing &amp; Continuation'!Z73</f>
        <v>0</v>
      </c>
      <c r="AE437" s="243">
        <f>'Prep Testing &amp; Continuation'!AA73</f>
        <v>0</v>
      </c>
      <c r="AF437" s="243">
        <f>'Prep Testing &amp; Continuation'!AB73</f>
        <v>0</v>
      </c>
      <c r="AG437" s="243">
        <f>'Prep Testing &amp; Continuation'!AC73</f>
        <v>0</v>
      </c>
      <c r="AH437" s="243">
        <f>'Prep Testing &amp; Continuation'!AD73</f>
        <v>0</v>
      </c>
      <c r="AI437" s="243">
        <f>'Prep Testing &amp; Continuation'!AE73</f>
        <v>0</v>
      </c>
      <c r="AJ437" s="243">
        <f>'Prep Testing &amp; Continuation'!AF73</f>
        <v>0</v>
      </c>
      <c r="AK437" s="243">
        <f>'Prep Testing &amp; Continuation'!AG73</f>
        <v>0</v>
      </c>
      <c r="AL437" s="243">
        <f>'Prep Testing &amp; Continuation'!AH73</f>
        <v>0</v>
      </c>
      <c r="AM437" s="226">
        <f t="shared" si="19"/>
        <v>0</v>
      </c>
      <c r="AN437" s="227" t="str">
        <f>'Prep Testing &amp; Continuation'!B$3</f>
        <v>PrEP Re-Testing &amp; Continuation version 2.0.0</v>
      </c>
      <c r="AO437" s="239">
        <f>'Prep Testing &amp; Continuation'!AH73</f>
        <v>0</v>
      </c>
    </row>
    <row r="438" spans="1:41" x14ac:dyDescent="0.45">
      <c r="A438" s="218" t="str">
        <f t="shared" si="21"/>
        <v>202205</v>
      </c>
      <c r="B438" s="219">
        <f>'Prep Partner Performance'!AE$2</f>
        <v>2022</v>
      </c>
      <c r="C438" s="220" t="str">
        <f>'Prep Partner Performance'!Z$2</f>
        <v>05</v>
      </c>
      <c r="D438" s="218">
        <f>'Prep Partner Performance'!G$2</f>
        <v>14943</v>
      </c>
      <c r="E438" s="217" t="str">
        <f>'Prep Partner Performance'!C$2</f>
        <v>Kisima Health Centre</v>
      </c>
      <c r="F438" s="243" t="str">
        <f>'Prep Testing &amp; Continuation'!B$72</f>
        <v>PrEP status at 3-months refill</v>
      </c>
      <c r="G438" s="243" t="str">
        <f>'Prep Testing &amp; Continuation'!C74</f>
        <v>Discontinue (Those who had stopped PrEP)</v>
      </c>
      <c r="H438" s="243" t="str">
        <f>'Prep Testing &amp; Continuation'!D74</f>
        <v>PRTC01-63</v>
      </c>
      <c r="I438" s="243">
        <f>'Prep Testing &amp; Continuation'!E74</f>
        <v>0</v>
      </c>
      <c r="J438" s="243">
        <f>'Prep Testing &amp; Continuation'!F74</f>
        <v>0</v>
      </c>
      <c r="K438" s="243">
        <f>'Prep Testing &amp; Continuation'!G74</f>
        <v>0</v>
      </c>
      <c r="L438" s="243">
        <f>'Prep Testing &amp; Continuation'!H74</f>
        <v>0</v>
      </c>
      <c r="M438" s="243">
        <f>'Prep Testing &amp; Continuation'!I74</f>
        <v>0</v>
      </c>
      <c r="N438" s="243">
        <f>'Prep Testing &amp; Continuation'!J74</f>
        <v>0</v>
      </c>
      <c r="O438" s="243">
        <f>'Prep Testing &amp; Continuation'!K74</f>
        <v>0</v>
      </c>
      <c r="P438" s="243">
        <f>'Prep Testing &amp; Continuation'!L74</f>
        <v>0</v>
      </c>
      <c r="Q438" s="243">
        <f>'Prep Testing &amp; Continuation'!M74</f>
        <v>0</v>
      </c>
      <c r="R438" s="243">
        <f>'Prep Testing &amp; Continuation'!N74</f>
        <v>0</v>
      </c>
      <c r="S438" s="243">
        <f>'Prep Testing &amp; Continuation'!O74</f>
        <v>0</v>
      </c>
      <c r="T438" s="243">
        <f>'Prep Testing &amp; Continuation'!P74</f>
        <v>0</v>
      </c>
      <c r="U438" s="243">
        <f>'Prep Testing &amp; Continuation'!Q74</f>
        <v>0</v>
      </c>
      <c r="V438" s="243">
        <f>'Prep Testing &amp; Continuation'!R74</f>
        <v>0</v>
      </c>
      <c r="W438" s="243">
        <f>'Prep Testing &amp; Continuation'!S74</f>
        <v>0</v>
      </c>
      <c r="X438" s="243">
        <f>'Prep Testing &amp; Continuation'!T74</f>
        <v>0</v>
      </c>
      <c r="Y438" s="243">
        <f>'Prep Testing &amp; Continuation'!U74</f>
        <v>0</v>
      </c>
      <c r="Z438" s="243">
        <f>'Prep Testing &amp; Continuation'!V74</f>
        <v>0</v>
      </c>
      <c r="AA438" s="243">
        <f>'Prep Testing &amp; Continuation'!W74</f>
        <v>0</v>
      </c>
      <c r="AB438" s="243">
        <f>'Prep Testing &amp; Continuation'!X74</f>
        <v>0</v>
      </c>
      <c r="AC438" s="243">
        <f>'Prep Testing &amp; Continuation'!Y74</f>
        <v>0</v>
      </c>
      <c r="AD438" s="243">
        <f>'Prep Testing &amp; Continuation'!Z74</f>
        <v>0</v>
      </c>
      <c r="AE438" s="243">
        <f>'Prep Testing &amp; Continuation'!AA74</f>
        <v>0</v>
      </c>
      <c r="AF438" s="243">
        <f>'Prep Testing &amp; Continuation'!AB74</f>
        <v>0</v>
      </c>
      <c r="AG438" s="243">
        <f>'Prep Testing &amp; Continuation'!AC74</f>
        <v>0</v>
      </c>
      <c r="AH438" s="243">
        <f>'Prep Testing &amp; Continuation'!AD74</f>
        <v>0</v>
      </c>
      <c r="AI438" s="243">
        <f>'Prep Testing &amp; Continuation'!AE74</f>
        <v>0</v>
      </c>
      <c r="AJ438" s="243">
        <f>'Prep Testing &amp; Continuation'!AF74</f>
        <v>0</v>
      </c>
      <c r="AK438" s="243">
        <f>'Prep Testing &amp; Continuation'!AG74</f>
        <v>0</v>
      </c>
      <c r="AL438" s="243">
        <f>'Prep Testing &amp; Continuation'!AH74</f>
        <v>0</v>
      </c>
      <c r="AM438" s="226">
        <f t="shared" si="19"/>
        <v>0</v>
      </c>
      <c r="AN438" s="227" t="str">
        <f>'Prep Testing &amp; Continuation'!B$3</f>
        <v>PrEP Re-Testing &amp; Continuation version 2.0.0</v>
      </c>
      <c r="AO438" s="239">
        <f>'Prep Testing &amp; Continuation'!AH74</f>
        <v>0</v>
      </c>
    </row>
    <row r="439" spans="1:41" x14ac:dyDescent="0.45">
      <c r="A439" s="218" t="str">
        <f t="shared" si="21"/>
        <v>202205</v>
      </c>
      <c r="B439" s="219">
        <f>'Prep Partner Performance'!AE$2</f>
        <v>2022</v>
      </c>
      <c r="C439" s="220" t="str">
        <f>'Prep Partner Performance'!Z$2</f>
        <v>05</v>
      </c>
      <c r="D439" s="218">
        <f>'Prep Partner Performance'!G$2</f>
        <v>14943</v>
      </c>
      <c r="E439" s="217" t="str">
        <f>'Prep Partner Performance'!C$2</f>
        <v>Kisima Health Centre</v>
      </c>
      <c r="F439" s="243" t="str">
        <f>'Prep Testing &amp; Continuation'!B75</f>
        <v>Reasons for discontinuation among those who discontinue at 3 months</v>
      </c>
      <c r="G439" s="243" t="str">
        <f>'Prep Testing &amp; Continuation'!C75</f>
        <v>HIV test is positive</v>
      </c>
      <c r="H439" s="243" t="str">
        <f>'Prep Testing &amp; Continuation'!D75</f>
        <v>PRTC01-64</v>
      </c>
      <c r="I439" s="243">
        <f>'Prep Testing &amp; Continuation'!E75</f>
        <v>0</v>
      </c>
      <c r="J439" s="243">
        <f>'Prep Testing &amp; Continuation'!F75</f>
        <v>0</v>
      </c>
      <c r="K439" s="243">
        <f>'Prep Testing &amp; Continuation'!G75</f>
        <v>0</v>
      </c>
      <c r="L439" s="243">
        <f>'Prep Testing &amp; Continuation'!H75</f>
        <v>0</v>
      </c>
      <c r="M439" s="243">
        <f>'Prep Testing &amp; Continuation'!I75</f>
        <v>0</v>
      </c>
      <c r="N439" s="243">
        <f>'Prep Testing &amp; Continuation'!J75</f>
        <v>0</v>
      </c>
      <c r="O439" s="243">
        <f>'Prep Testing &amp; Continuation'!K75</f>
        <v>0</v>
      </c>
      <c r="P439" s="243">
        <f>'Prep Testing &amp; Continuation'!L75</f>
        <v>0</v>
      </c>
      <c r="Q439" s="243">
        <f>'Prep Testing &amp; Continuation'!M75</f>
        <v>0</v>
      </c>
      <c r="R439" s="243">
        <f>'Prep Testing &amp; Continuation'!N75</f>
        <v>0</v>
      </c>
      <c r="S439" s="243">
        <f>'Prep Testing &amp; Continuation'!O75</f>
        <v>0</v>
      </c>
      <c r="T439" s="243">
        <f>'Prep Testing &amp; Continuation'!P75</f>
        <v>0</v>
      </c>
      <c r="U439" s="243">
        <f>'Prep Testing &amp; Continuation'!Q75</f>
        <v>0</v>
      </c>
      <c r="V439" s="243">
        <f>'Prep Testing &amp; Continuation'!R75</f>
        <v>0</v>
      </c>
      <c r="W439" s="243">
        <f>'Prep Testing &amp; Continuation'!S75</f>
        <v>0</v>
      </c>
      <c r="X439" s="243">
        <f>'Prep Testing &amp; Continuation'!T75</f>
        <v>0</v>
      </c>
      <c r="Y439" s="243">
        <f>'Prep Testing &amp; Continuation'!U75</f>
        <v>0</v>
      </c>
      <c r="Z439" s="243">
        <f>'Prep Testing &amp; Continuation'!V75</f>
        <v>0</v>
      </c>
      <c r="AA439" s="243">
        <f>'Prep Testing &amp; Continuation'!W75</f>
        <v>0</v>
      </c>
      <c r="AB439" s="243">
        <f>'Prep Testing &amp; Continuation'!X75</f>
        <v>0</v>
      </c>
      <c r="AC439" s="243">
        <f>'Prep Testing &amp; Continuation'!Y75</f>
        <v>0</v>
      </c>
      <c r="AD439" s="243">
        <f>'Prep Testing &amp; Continuation'!Z75</f>
        <v>0</v>
      </c>
      <c r="AE439" s="243">
        <f>'Prep Testing &amp; Continuation'!AA75</f>
        <v>0</v>
      </c>
      <c r="AF439" s="243">
        <f>'Prep Testing &amp; Continuation'!AB75</f>
        <v>0</v>
      </c>
      <c r="AG439" s="243">
        <f>'Prep Testing &amp; Continuation'!AC75</f>
        <v>0</v>
      </c>
      <c r="AH439" s="243">
        <f>'Prep Testing &amp; Continuation'!AD75</f>
        <v>0</v>
      </c>
      <c r="AI439" s="243">
        <f>'Prep Testing &amp; Continuation'!AE75</f>
        <v>0</v>
      </c>
      <c r="AJ439" s="243">
        <f>'Prep Testing &amp; Continuation'!AF75</f>
        <v>0</v>
      </c>
      <c r="AK439" s="243">
        <f>'Prep Testing &amp; Continuation'!AG75</f>
        <v>0</v>
      </c>
      <c r="AL439" s="243">
        <f>'Prep Testing &amp; Continuation'!AH75</f>
        <v>0</v>
      </c>
      <c r="AM439" s="226">
        <f t="shared" si="19"/>
        <v>0</v>
      </c>
      <c r="AN439" s="227" t="str">
        <f>'Prep Testing &amp; Continuation'!B$3</f>
        <v>PrEP Re-Testing &amp; Continuation version 2.0.0</v>
      </c>
      <c r="AO439" s="239">
        <f>'Prep Testing &amp; Continuation'!AH75</f>
        <v>0</v>
      </c>
    </row>
    <row r="440" spans="1:41" x14ac:dyDescent="0.45">
      <c r="A440" s="218" t="str">
        <f t="shared" si="21"/>
        <v>202205</v>
      </c>
      <c r="B440" s="219">
        <f>'Prep Partner Performance'!AE$2</f>
        <v>2022</v>
      </c>
      <c r="C440" s="220" t="str">
        <f>'Prep Partner Performance'!Z$2</f>
        <v>05</v>
      </c>
      <c r="D440" s="218">
        <f>'Prep Partner Performance'!G$2</f>
        <v>14943</v>
      </c>
      <c r="E440" s="217" t="str">
        <f>'Prep Partner Performance'!C$2</f>
        <v>Kisima Health Centre</v>
      </c>
      <c r="F440" s="243" t="str">
        <f>'Prep Testing &amp; Continuation'!B$75</f>
        <v>Reasons for discontinuation among those who discontinue at 3 months</v>
      </c>
      <c r="G440" s="243" t="str">
        <f>'Prep Testing &amp; Continuation'!C76</f>
        <v>Low risk of HIV</v>
      </c>
      <c r="H440" s="243" t="str">
        <f>'Prep Testing &amp; Continuation'!D76</f>
        <v>PRTC01-65</v>
      </c>
      <c r="I440" s="243">
        <f>'Prep Testing &amp; Continuation'!E76</f>
        <v>0</v>
      </c>
      <c r="J440" s="243">
        <f>'Prep Testing &amp; Continuation'!F76</f>
        <v>0</v>
      </c>
      <c r="K440" s="243">
        <f>'Prep Testing &amp; Continuation'!G76</f>
        <v>0</v>
      </c>
      <c r="L440" s="243">
        <f>'Prep Testing &amp; Continuation'!H76</f>
        <v>0</v>
      </c>
      <c r="M440" s="243">
        <f>'Prep Testing &amp; Continuation'!I76</f>
        <v>0</v>
      </c>
      <c r="N440" s="243">
        <f>'Prep Testing &amp; Continuation'!J76</f>
        <v>0</v>
      </c>
      <c r="O440" s="243">
        <f>'Prep Testing &amp; Continuation'!K76</f>
        <v>0</v>
      </c>
      <c r="P440" s="243">
        <f>'Prep Testing &amp; Continuation'!L76</f>
        <v>0</v>
      </c>
      <c r="Q440" s="243">
        <f>'Prep Testing &amp; Continuation'!M76</f>
        <v>0</v>
      </c>
      <c r="R440" s="243">
        <f>'Prep Testing &amp; Continuation'!N76</f>
        <v>0</v>
      </c>
      <c r="S440" s="243">
        <f>'Prep Testing &amp; Continuation'!O76</f>
        <v>0</v>
      </c>
      <c r="T440" s="243">
        <f>'Prep Testing &amp; Continuation'!P76</f>
        <v>0</v>
      </c>
      <c r="U440" s="243">
        <f>'Prep Testing &amp; Continuation'!Q76</f>
        <v>0</v>
      </c>
      <c r="V440" s="243">
        <f>'Prep Testing &amp; Continuation'!R76</f>
        <v>0</v>
      </c>
      <c r="W440" s="243">
        <f>'Prep Testing &amp; Continuation'!S76</f>
        <v>0</v>
      </c>
      <c r="X440" s="243">
        <f>'Prep Testing &amp; Continuation'!T76</f>
        <v>0</v>
      </c>
      <c r="Y440" s="243">
        <f>'Prep Testing &amp; Continuation'!U76</f>
        <v>0</v>
      </c>
      <c r="Z440" s="243">
        <f>'Prep Testing &amp; Continuation'!V76</f>
        <v>0</v>
      </c>
      <c r="AA440" s="243">
        <f>'Prep Testing &amp; Continuation'!W76</f>
        <v>0</v>
      </c>
      <c r="AB440" s="243">
        <f>'Prep Testing &amp; Continuation'!X76</f>
        <v>0</v>
      </c>
      <c r="AC440" s="243">
        <f>'Prep Testing &amp; Continuation'!Y76</f>
        <v>0</v>
      </c>
      <c r="AD440" s="243">
        <f>'Prep Testing &amp; Continuation'!Z76</f>
        <v>0</v>
      </c>
      <c r="AE440" s="243">
        <f>'Prep Testing &amp; Continuation'!AA76</f>
        <v>0</v>
      </c>
      <c r="AF440" s="243">
        <f>'Prep Testing &amp; Continuation'!AB76</f>
        <v>0</v>
      </c>
      <c r="AG440" s="243">
        <f>'Prep Testing &amp; Continuation'!AC76</f>
        <v>0</v>
      </c>
      <c r="AH440" s="243">
        <f>'Prep Testing &amp; Continuation'!AD76</f>
        <v>0</v>
      </c>
      <c r="AI440" s="243">
        <f>'Prep Testing &amp; Continuation'!AE76</f>
        <v>0</v>
      </c>
      <c r="AJ440" s="243">
        <f>'Prep Testing &amp; Continuation'!AF76</f>
        <v>0</v>
      </c>
      <c r="AK440" s="243">
        <f>'Prep Testing &amp; Continuation'!AG76</f>
        <v>0</v>
      </c>
      <c r="AL440" s="243">
        <f>'Prep Testing &amp; Continuation'!AH76</f>
        <v>0</v>
      </c>
      <c r="AM440" s="226">
        <f t="shared" si="19"/>
        <v>0</v>
      </c>
      <c r="AN440" s="227" t="str">
        <f>'Prep Testing &amp; Continuation'!B$3</f>
        <v>PrEP Re-Testing &amp; Continuation version 2.0.0</v>
      </c>
      <c r="AO440" s="239">
        <f>'Prep Testing &amp; Continuation'!AH76</f>
        <v>0</v>
      </c>
    </row>
    <row r="441" spans="1:41" x14ac:dyDescent="0.45">
      <c r="A441" s="218" t="str">
        <f t="shared" si="21"/>
        <v>202205</v>
      </c>
      <c r="B441" s="219">
        <f>'Prep Partner Performance'!AE$2</f>
        <v>2022</v>
      </c>
      <c r="C441" s="220" t="str">
        <f>'Prep Partner Performance'!Z$2</f>
        <v>05</v>
      </c>
      <c r="D441" s="218">
        <f>'Prep Partner Performance'!G$2</f>
        <v>14943</v>
      </c>
      <c r="E441" s="217" t="str">
        <f>'Prep Partner Performance'!C$2</f>
        <v>Kisima Health Centre</v>
      </c>
      <c r="F441" s="243" t="str">
        <f>'Prep Testing &amp; Continuation'!B$75</f>
        <v>Reasons for discontinuation among those who discontinue at 3 months</v>
      </c>
      <c r="G441" s="243" t="str">
        <f>'Prep Testing &amp; Continuation'!C77</f>
        <v>Renal Dysfunction</v>
      </c>
      <c r="H441" s="243" t="str">
        <f>'Prep Testing &amp; Continuation'!D77</f>
        <v>PRTC01-66</v>
      </c>
      <c r="I441" s="243">
        <f>'Prep Testing &amp; Continuation'!E77</f>
        <v>0</v>
      </c>
      <c r="J441" s="243">
        <f>'Prep Testing &amp; Continuation'!F77</f>
        <v>0</v>
      </c>
      <c r="K441" s="243">
        <f>'Prep Testing &amp; Continuation'!G77</f>
        <v>0</v>
      </c>
      <c r="L441" s="243">
        <f>'Prep Testing &amp; Continuation'!H77</f>
        <v>0</v>
      </c>
      <c r="M441" s="243">
        <f>'Prep Testing &amp; Continuation'!I77</f>
        <v>0</v>
      </c>
      <c r="N441" s="243">
        <f>'Prep Testing &amp; Continuation'!J77</f>
        <v>0</v>
      </c>
      <c r="O441" s="243">
        <f>'Prep Testing &amp; Continuation'!K77</f>
        <v>0</v>
      </c>
      <c r="P441" s="243">
        <f>'Prep Testing &amp; Continuation'!L77</f>
        <v>0</v>
      </c>
      <c r="Q441" s="243">
        <f>'Prep Testing &amp; Continuation'!M77</f>
        <v>0</v>
      </c>
      <c r="R441" s="243">
        <f>'Prep Testing &amp; Continuation'!N77</f>
        <v>0</v>
      </c>
      <c r="S441" s="243">
        <f>'Prep Testing &amp; Continuation'!O77</f>
        <v>0</v>
      </c>
      <c r="T441" s="243">
        <f>'Prep Testing &amp; Continuation'!P77</f>
        <v>0</v>
      </c>
      <c r="U441" s="243">
        <f>'Prep Testing &amp; Continuation'!Q77</f>
        <v>0</v>
      </c>
      <c r="V441" s="243">
        <f>'Prep Testing &amp; Continuation'!R77</f>
        <v>0</v>
      </c>
      <c r="W441" s="243">
        <f>'Prep Testing &amp; Continuation'!S77</f>
        <v>0</v>
      </c>
      <c r="X441" s="243">
        <f>'Prep Testing &amp; Continuation'!T77</f>
        <v>0</v>
      </c>
      <c r="Y441" s="243">
        <f>'Prep Testing &amp; Continuation'!U77</f>
        <v>0</v>
      </c>
      <c r="Z441" s="243">
        <f>'Prep Testing &amp; Continuation'!V77</f>
        <v>0</v>
      </c>
      <c r="AA441" s="243">
        <f>'Prep Testing &amp; Continuation'!W77</f>
        <v>0</v>
      </c>
      <c r="AB441" s="243">
        <f>'Prep Testing &amp; Continuation'!X77</f>
        <v>0</v>
      </c>
      <c r="AC441" s="243">
        <f>'Prep Testing &amp; Continuation'!Y77</f>
        <v>0</v>
      </c>
      <c r="AD441" s="243">
        <f>'Prep Testing &amp; Continuation'!Z77</f>
        <v>0</v>
      </c>
      <c r="AE441" s="243">
        <f>'Prep Testing &amp; Continuation'!AA77</f>
        <v>0</v>
      </c>
      <c r="AF441" s="243">
        <f>'Prep Testing &amp; Continuation'!AB77</f>
        <v>0</v>
      </c>
      <c r="AG441" s="243">
        <f>'Prep Testing &amp; Continuation'!AC77</f>
        <v>0</v>
      </c>
      <c r="AH441" s="243">
        <f>'Prep Testing &amp; Continuation'!AD77</f>
        <v>0</v>
      </c>
      <c r="AI441" s="243">
        <f>'Prep Testing &amp; Continuation'!AE77</f>
        <v>0</v>
      </c>
      <c r="AJ441" s="243">
        <f>'Prep Testing &amp; Continuation'!AF77</f>
        <v>0</v>
      </c>
      <c r="AK441" s="243">
        <f>'Prep Testing &amp; Continuation'!AG77</f>
        <v>0</v>
      </c>
      <c r="AL441" s="243">
        <f>'Prep Testing &amp; Continuation'!AH77</f>
        <v>0</v>
      </c>
      <c r="AM441" s="226">
        <f t="shared" si="19"/>
        <v>0</v>
      </c>
      <c r="AN441" s="227" t="str">
        <f>'Prep Testing &amp; Continuation'!B$3</f>
        <v>PrEP Re-Testing &amp; Continuation version 2.0.0</v>
      </c>
      <c r="AO441" s="239">
        <f>'Prep Testing &amp; Continuation'!AH77</f>
        <v>0</v>
      </c>
    </row>
    <row r="442" spans="1:41" x14ac:dyDescent="0.45">
      <c r="A442" s="218" t="str">
        <f t="shared" si="21"/>
        <v>202205</v>
      </c>
      <c r="B442" s="219">
        <f>'Prep Partner Performance'!AE$2</f>
        <v>2022</v>
      </c>
      <c r="C442" s="220" t="str">
        <f>'Prep Partner Performance'!Z$2</f>
        <v>05</v>
      </c>
      <c r="D442" s="218">
        <f>'Prep Partner Performance'!G$2</f>
        <v>14943</v>
      </c>
      <c r="E442" s="217" t="str">
        <f>'Prep Partner Performance'!C$2</f>
        <v>Kisima Health Centre</v>
      </c>
      <c r="F442" s="243" t="str">
        <f>'Prep Testing &amp; Continuation'!B$75</f>
        <v>Reasons for discontinuation among those who discontinue at 3 months</v>
      </c>
      <c r="G442" s="243" t="str">
        <f>'Prep Testing &amp; Continuation'!C78</f>
        <v>Client request</v>
      </c>
      <c r="H442" s="243" t="str">
        <f>'Prep Testing &amp; Continuation'!D78</f>
        <v>PRTC01-67</v>
      </c>
      <c r="I442" s="243">
        <f>'Prep Testing &amp; Continuation'!E78</f>
        <v>0</v>
      </c>
      <c r="J442" s="243">
        <f>'Prep Testing &amp; Continuation'!F78</f>
        <v>0</v>
      </c>
      <c r="K442" s="243">
        <f>'Prep Testing &amp; Continuation'!G78</f>
        <v>0</v>
      </c>
      <c r="L442" s="243">
        <f>'Prep Testing &amp; Continuation'!H78</f>
        <v>0</v>
      </c>
      <c r="M442" s="243">
        <f>'Prep Testing &amp; Continuation'!I78</f>
        <v>0</v>
      </c>
      <c r="N442" s="243">
        <f>'Prep Testing &amp; Continuation'!J78</f>
        <v>0</v>
      </c>
      <c r="O442" s="243">
        <f>'Prep Testing &amp; Continuation'!K78</f>
        <v>0</v>
      </c>
      <c r="P442" s="243">
        <f>'Prep Testing &amp; Continuation'!L78</f>
        <v>0</v>
      </c>
      <c r="Q442" s="243">
        <f>'Prep Testing &amp; Continuation'!M78</f>
        <v>0</v>
      </c>
      <c r="R442" s="243">
        <f>'Prep Testing &amp; Continuation'!N78</f>
        <v>0</v>
      </c>
      <c r="S442" s="243">
        <f>'Prep Testing &amp; Continuation'!O78</f>
        <v>0</v>
      </c>
      <c r="T442" s="243">
        <f>'Prep Testing &amp; Continuation'!P78</f>
        <v>0</v>
      </c>
      <c r="U442" s="243">
        <f>'Prep Testing &amp; Continuation'!Q78</f>
        <v>0</v>
      </c>
      <c r="V442" s="243">
        <f>'Prep Testing &amp; Continuation'!R78</f>
        <v>0</v>
      </c>
      <c r="W442" s="243">
        <f>'Prep Testing &amp; Continuation'!S78</f>
        <v>0</v>
      </c>
      <c r="X442" s="243">
        <f>'Prep Testing &amp; Continuation'!T78</f>
        <v>0</v>
      </c>
      <c r="Y442" s="243">
        <f>'Prep Testing &amp; Continuation'!U78</f>
        <v>0</v>
      </c>
      <c r="Z442" s="243">
        <f>'Prep Testing &amp; Continuation'!V78</f>
        <v>0</v>
      </c>
      <c r="AA442" s="243">
        <f>'Prep Testing &amp; Continuation'!W78</f>
        <v>0</v>
      </c>
      <c r="AB442" s="243">
        <f>'Prep Testing &amp; Continuation'!X78</f>
        <v>0</v>
      </c>
      <c r="AC442" s="243">
        <f>'Prep Testing &amp; Continuation'!Y78</f>
        <v>0</v>
      </c>
      <c r="AD442" s="243">
        <f>'Prep Testing &amp; Continuation'!Z78</f>
        <v>0</v>
      </c>
      <c r="AE442" s="243">
        <f>'Prep Testing &amp; Continuation'!AA78</f>
        <v>0</v>
      </c>
      <c r="AF442" s="243">
        <f>'Prep Testing &amp; Continuation'!AB78</f>
        <v>0</v>
      </c>
      <c r="AG442" s="243">
        <f>'Prep Testing &amp; Continuation'!AC78</f>
        <v>0</v>
      </c>
      <c r="AH442" s="243">
        <f>'Prep Testing &amp; Continuation'!AD78</f>
        <v>0</v>
      </c>
      <c r="AI442" s="243">
        <f>'Prep Testing &amp; Continuation'!AE78</f>
        <v>0</v>
      </c>
      <c r="AJ442" s="243">
        <f>'Prep Testing &amp; Continuation'!AF78</f>
        <v>0</v>
      </c>
      <c r="AK442" s="243">
        <f>'Prep Testing &amp; Continuation'!AG78</f>
        <v>0</v>
      </c>
      <c r="AL442" s="243">
        <f>'Prep Testing &amp; Continuation'!AH78</f>
        <v>0</v>
      </c>
      <c r="AM442" s="226">
        <f t="shared" si="19"/>
        <v>0</v>
      </c>
      <c r="AN442" s="227" t="str">
        <f>'Prep Testing &amp; Continuation'!B$3</f>
        <v>PrEP Re-Testing &amp; Continuation version 2.0.0</v>
      </c>
      <c r="AO442" s="239">
        <f>'Prep Testing &amp; Continuation'!AH78</f>
        <v>0</v>
      </c>
    </row>
    <row r="443" spans="1:41" x14ac:dyDescent="0.45">
      <c r="A443" s="218" t="str">
        <f t="shared" si="21"/>
        <v>202205</v>
      </c>
      <c r="B443" s="219">
        <f>'Prep Partner Performance'!AE$2</f>
        <v>2022</v>
      </c>
      <c r="C443" s="220" t="str">
        <f>'Prep Partner Performance'!Z$2</f>
        <v>05</v>
      </c>
      <c r="D443" s="218">
        <f>'Prep Partner Performance'!G$2</f>
        <v>14943</v>
      </c>
      <c r="E443" s="217" t="str">
        <f>'Prep Partner Performance'!C$2</f>
        <v>Kisima Health Centre</v>
      </c>
      <c r="F443" s="243" t="str">
        <f>'Prep Testing &amp; Continuation'!B$75</f>
        <v>Reasons for discontinuation among those who discontinue at 3 months</v>
      </c>
      <c r="G443" s="243" t="str">
        <f>'Prep Testing &amp; Continuation'!C79</f>
        <v>Non-adherence</v>
      </c>
      <c r="H443" s="243" t="str">
        <f>'Prep Testing &amp; Continuation'!D79</f>
        <v>PRTC01-68</v>
      </c>
      <c r="I443" s="243">
        <f>'Prep Testing &amp; Continuation'!E79</f>
        <v>0</v>
      </c>
      <c r="J443" s="243">
        <f>'Prep Testing &amp; Continuation'!F79</f>
        <v>0</v>
      </c>
      <c r="K443" s="243">
        <f>'Prep Testing &amp; Continuation'!G79</f>
        <v>0</v>
      </c>
      <c r="L443" s="243">
        <f>'Prep Testing &amp; Continuation'!H79</f>
        <v>0</v>
      </c>
      <c r="M443" s="243">
        <f>'Prep Testing &amp; Continuation'!I79</f>
        <v>0</v>
      </c>
      <c r="N443" s="243">
        <f>'Prep Testing &amp; Continuation'!J79</f>
        <v>0</v>
      </c>
      <c r="O443" s="243">
        <f>'Prep Testing &amp; Continuation'!K79</f>
        <v>0</v>
      </c>
      <c r="P443" s="243">
        <f>'Prep Testing &amp; Continuation'!L79</f>
        <v>0</v>
      </c>
      <c r="Q443" s="243">
        <f>'Prep Testing &amp; Continuation'!M79</f>
        <v>0</v>
      </c>
      <c r="R443" s="243">
        <f>'Prep Testing &amp; Continuation'!N79</f>
        <v>0</v>
      </c>
      <c r="S443" s="243">
        <f>'Prep Testing &amp; Continuation'!O79</f>
        <v>0</v>
      </c>
      <c r="T443" s="243">
        <f>'Prep Testing &amp; Continuation'!P79</f>
        <v>0</v>
      </c>
      <c r="U443" s="243">
        <f>'Prep Testing &amp; Continuation'!Q79</f>
        <v>0</v>
      </c>
      <c r="V443" s="243">
        <f>'Prep Testing &amp; Continuation'!R79</f>
        <v>0</v>
      </c>
      <c r="W443" s="243">
        <f>'Prep Testing &amp; Continuation'!S79</f>
        <v>0</v>
      </c>
      <c r="X443" s="243">
        <f>'Prep Testing &amp; Continuation'!T79</f>
        <v>0</v>
      </c>
      <c r="Y443" s="243">
        <f>'Prep Testing &amp; Continuation'!U79</f>
        <v>0</v>
      </c>
      <c r="Z443" s="243">
        <f>'Prep Testing &amp; Continuation'!V79</f>
        <v>0</v>
      </c>
      <c r="AA443" s="243">
        <f>'Prep Testing &amp; Continuation'!W79</f>
        <v>0</v>
      </c>
      <c r="AB443" s="243">
        <f>'Prep Testing &amp; Continuation'!X79</f>
        <v>0</v>
      </c>
      <c r="AC443" s="243">
        <f>'Prep Testing &amp; Continuation'!Y79</f>
        <v>0</v>
      </c>
      <c r="AD443" s="243">
        <f>'Prep Testing &amp; Continuation'!Z79</f>
        <v>0</v>
      </c>
      <c r="AE443" s="243">
        <f>'Prep Testing &amp; Continuation'!AA79</f>
        <v>0</v>
      </c>
      <c r="AF443" s="243">
        <f>'Prep Testing &amp; Continuation'!AB79</f>
        <v>0</v>
      </c>
      <c r="AG443" s="243">
        <f>'Prep Testing &amp; Continuation'!AC79</f>
        <v>0</v>
      </c>
      <c r="AH443" s="243">
        <f>'Prep Testing &amp; Continuation'!AD79</f>
        <v>0</v>
      </c>
      <c r="AI443" s="243">
        <f>'Prep Testing &amp; Continuation'!AE79</f>
        <v>0</v>
      </c>
      <c r="AJ443" s="243">
        <f>'Prep Testing &amp; Continuation'!AF79</f>
        <v>0</v>
      </c>
      <c r="AK443" s="243">
        <f>'Prep Testing &amp; Continuation'!AG79</f>
        <v>0</v>
      </c>
      <c r="AL443" s="243">
        <f>'Prep Testing &amp; Continuation'!AH79</f>
        <v>0</v>
      </c>
      <c r="AM443" s="226">
        <f t="shared" si="19"/>
        <v>0</v>
      </c>
      <c r="AN443" s="227" t="str">
        <f>'Prep Testing &amp; Continuation'!B$3</f>
        <v>PrEP Re-Testing &amp; Continuation version 2.0.0</v>
      </c>
      <c r="AO443" s="239">
        <f>'Prep Testing &amp; Continuation'!AH79</f>
        <v>0</v>
      </c>
    </row>
    <row r="444" spans="1:41" x14ac:dyDescent="0.45">
      <c r="A444" s="218" t="str">
        <f t="shared" si="21"/>
        <v>202205</v>
      </c>
      <c r="B444" s="219">
        <f>'Prep Partner Performance'!AE$2</f>
        <v>2022</v>
      </c>
      <c r="C444" s="220" t="str">
        <f>'Prep Partner Performance'!Z$2</f>
        <v>05</v>
      </c>
      <c r="D444" s="218">
        <f>'Prep Partner Performance'!G$2</f>
        <v>14943</v>
      </c>
      <c r="E444" s="217" t="str">
        <f>'Prep Partner Performance'!C$2</f>
        <v>Kisima Health Centre</v>
      </c>
      <c r="F444" s="243" t="str">
        <f>'Prep Testing &amp; Continuation'!B$75</f>
        <v>Reasons for discontinuation among those who discontinue at 3 months</v>
      </c>
      <c r="G444" s="243" t="str">
        <f>'Prep Testing &amp; Continuation'!C80</f>
        <v>Viral suppression of HIV + partner</v>
      </c>
      <c r="H444" s="243" t="str">
        <f>'Prep Testing &amp; Continuation'!D80</f>
        <v>PRTC01-69</v>
      </c>
      <c r="I444" s="243">
        <f>'Prep Testing &amp; Continuation'!E80</f>
        <v>0</v>
      </c>
      <c r="J444" s="243">
        <f>'Prep Testing &amp; Continuation'!F80</f>
        <v>0</v>
      </c>
      <c r="K444" s="243">
        <f>'Prep Testing &amp; Continuation'!G80</f>
        <v>0</v>
      </c>
      <c r="L444" s="243">
        <f>'Prep Testing &amp; Continuation'!H80</f>
        <v>0</v>
      </c>
      <c r="M444" s="243">
        <f>'Prep Testing &amp; Continuation'!I80</f>
        <v>0</v>
      </c>
      <c r="N444" s="243">
        <f>'Prep Testing &amp; Continuation'!J80</f>
        <v>0</v>
      </c>
      <c r="O444" s="243">
        <f>'Prep Testing &amp; Continuation'!K80</f>
        <v>0</v>
      </c>
      <c r="P444" s="243">
        <f>'Prep Testing &amp; Continuation'!L80</f>
        <v>0</v>
      </c>
      <c r="Q444" s="243">
        <f>'Prep Testing &amp; Continuation'!M80</f>
        <v>0</v>
      </c>
      <c r="R444" s="243">
        <f>'Prep Testing &amp; Continuation'!N80</f>
        <v>0</v>
      </c>
      <c r="S444" s="243">
        <f>'Prep Testing &amp; Continuation'!O80</f>
        <v>0</v>
      </c>
      <c r="T444" s="243">
        <f>'Prep Testing &amp; Continuation'!P80</f>
        <v>0</v>
      </c>
      <c r="U444" s="243">
        <f>'Prep Testing &amp; Continuation'!Q80</f>
        <v>0</v>
      </c>
      <c r="V444" s="243">
        <f>'Prep Testing &amp; Continuation'!R80</f>
        <v>0</v>
      </c>
      <c r="W444" s="243">
        <f>'Prep Testing &amp; Continuation'!S80</f>
        <v>0</v>
      </c>
      <c r="X444" s="243">
        <f>'Prep Testing &amp; Continuation'!T80</f>
        <v>0</v>
      </c>
      <c r="Y444" s="243">
        <f>'Prep Testing &amp; Continuation'!U80</f>
        <v>0</v>
      </c>
      <c r="Z444" s="243">
        <f>'Prep Testing &amp; Continuation'!V80</f>
        <v>0</v>
      </c>
      <c r="AA444" s="243">
        <f>'Prep Testing &amp; Continuation'!W80</f>
        <v>0</v>
      </c>
      <c r="AB444" s="243">
        <f>'Prep Testing &amp; Continuation'!X80</f>
        <v>0</v>
      </c>
      <c r="AC444" s="243">
        <f>'Prep Testing &amp; Continuation'!Y80</f>
        <v>0</v>
      </c>
      <c r="AD444" s="243">
        <f>'Prep Testing &amp; Continuation'!Z80</f>
        <v>0</v>
      </c>
      <c r="AE444" s="243">
        <f>'Prep Testing &amp; Continuation'!AA80</f>
        <v>0</v>
      </c>
      <c r="AF444" s="243">
        <f>'Prep Testing &amp; Continuation'!AB80</f>
        <v>0</v>
      </c>
      <c r="AG444" s="243">
        <f>'Prep Testing &amp; Continuation'!AC80</f>
        <v>0</v>
      </c>
      <c r="AH444" s="243">
        <f>'Prep Testing &amp; Continuation'!AD80</f>
        <v>0</v>
      </c>
      <c r="AI444" s="243">
        <f>'Prep Testing &amp; Continuation'!AE80</f>
        <v>0</v>
      </c>
      <c r="AJ444" s="243">
        <f>'Prep Testing &amp; Continuation'!AF80</f>
        <v>0</v>
      </c>
      <c r="AK444" s="243">
        <f>'Prep Testing &amp; Continuation'!AG80</f>
        <v>0</v>
      </c>
      <c r="AL444" s="243">
        <f>'Prep Testing &amp; Continuation'!AH80</f>
        <v>0</v>
      </c>
      <c r="AM444" s="226">
        <f t="shared" si="19"/>
        <v>0</v>
      </c>
      <c r="AN444" s="227" t="str">
        <f>'Prep Testing &amp; Continuation'!B$3</f>
        <v>PrEP Re-Testing &amp; Continuation version 2.0.0</v>
      </c>
      <c r="AO444" s="239">
        <f>'Prep Testing &amp; Continuation'!AH80</f>
        <v>0</v>
      </c>
    </row>
    <row r="445" spans="1:41" x14ac:dyDescent="0.45">
      <c r="A445" s="218" t="str">
        <f t="shared" si="21"/>
        <v>202205</v>
      </c>
      <c r="B445" s="219">
        <f>'Prep Partner Performance'!AE$2</f>
        <v>2022</v>
      </c>
      <c r="C445" s="220" t="str">
        <f>'Prep Partner Performance'!Z$2</f>
        <v>05</v>
      </c>
      <c r="D445" s="218">
        <f>'Prep Partner Performance'!G$2</f>
        <v>14943</v>
      </c>
      <c r="E445" s="217" t="str">
        <f>'Prep Partner Performance'!C$2</f>
        <v>Kisima Health Centre</v>
      </c>
      <c r="F445" s="243" t="str">
        <f>'Prep Testing &amp; Continuation'!B$75</f>
        <v>Reasons for discontinuation among those who discontinue at 3 months</v>
      </c>
      <c r="G445" s="243" t="str">
        <f>'Prep Testing &amp; Continuation'!C81</f>
        <v>Too many HIV tests</v>
      </c>
      <c r="H445" s="243" t="str">
        <f>'Prep Testing &amp; Continuation'!D81</f>
        <v>PRTC01-70</v>
      </c>
      <c r="I445" s="243">
        <f>'Prep Testing &amp; Continuation'!E81</f>
        <v>0</v>
      </c>
      <c r="J445" s="243">
        <f>'Prep Testing &amp; Continuation'!F81</f>
        <v>0</v>
      </c>
      <c r="K445" s="243">
        <f>'Prep Testing &amp; Continuation'!G81</f>
        <v>0</v>
      </c>
      <c r="L445" s="243">
        <f>'Prep Testing &amp; Continuation'!H81</f>
        <v>0</v>
      </c>
      <c r="M445" s="243">
        <f>'Prep Testing &amp; Continuation'!I81</f>
        <v>0</v>
      </c>
      <c r="N445" s="243">
        <f>'Prep Testing &amp; Continuation'!J81</f>
        <v>0</v>
      </c>
      <c r="O445" s="243">
        <f>'Prep Testing &amp; Continuation'!K81</f>
        <v>0</v>
      </c>
      <c r="P445" s="243">
        <f>'Prep Testing &amp; Continuation'!L81</f>
        <v>0</v>
      </c>
      <c r="Q445" s="243">
        <f>'Prep Testing &amp; Continuation'!M81</f>
        <v>0</v>
      </c>
      <c r="R445" s="243">
        <f>'Prep Testing &amp; Continuation'!N81</f>
        <v>0</v>
      </c>
      <c r="S445" s="243">
        <f>'Prep Testing &amp; Continuation'!O81</f>
        <v>0</v>
      </c>
      <c r="T445" s="243">
        <f>'Prep Testing &amp; Continuation'!P81</f>
        <v>0</v>
      </c>
      <c r="U445" s="243">
        <f>'Prep Testing &amp; Continuation'!Q81</f>
        <v>0</v>
      </c>
      <c r="V445" s="243">
        <f>'Prep Testing &amp; Continuation'!R81</f>
        <v>0</v>
      </c>
      <c r="W445" s="243">
        <f>'Prep Testing &amp; Continuation'!S81</f>
        <v>0</v>
      </c>
      <c r="X445" s="243">
        <f>'Prep Testing &amp; Continuation'!T81</f>
        <v>0</v>
      </c>
      <c r="Y445" s="243">
        <f>'Prep Testing &amp; Continuation'!U81</f>
        <v>0</v>
      </c>
      <c r="Z445" s="243">
        <f>'Prep Testing &amp; Continuation'!V81</f>
        <v>0</v>
      </c>
      <c r="AA445" s="243">
        <f>'Prep Testing &amp; Continuation'!W81</f>
        <v>0</v>
      </c>
      <c r="AB445" s="243">
        <f>'Prep Testing &amp; Continuation'!X81</f>
        <v>0</v>
      </c>
      <c r="AC445" s="243">
        <f>'Prep Testing &amp; Continuation'!Y81</f>
        <v>0</v>
      </c>
      <c r="AD445" s="243">
        <f>'Prep Testing &amp; Continuation'!Z81</f>
        <v>0</v>
      </c>
      <c r="AE445" s="243">
        <f>'Prep Testing &amp; Continuation'!AA81</f>
        <v>0</v>
      </c>
      <c r="AF445" s="243">
        <f>'Prep Testing &amp; Continuation'!AB81</f>
        <v>0</v>
      </c>
      <c r="AG445" s="243">
        <f>'Prep Testing &amp; Continuation'!AC81</f>
        <v>0</v>
      </c>
      <c r="AH445" s="243">
        <f>'Prep Testing &amp; Continuation'!AD81</f>
        <v>0</v>
      </c>
      <c r="AI445" s="243">
        <f>'Prep Testing &amp; Continuation'!AE81</f>
        <v>0</v>
      </c>
      <c r="AJ445" s="243">
        <f>'Prep Testing &amp; Continuation'!AF81</f>
        <v>0</v>
      </c>
      <c r="AK445" s="243">
        <f>'Prep Testing &amp; Continuation'!AG81</f>
        <v>0</v>
      </c>
      <c r="AL445" s="243">
        <f>'Prep Testing &amp; Continuation'!AH81</f>
        <v>0</v>
      </c>
      <c r="AM445" s="226">
        <f t="shared" si="19"/>
        <v>0</v>
      </c>
      <c r="AN445" s="227" t="str">
        <f>'Prep Testing &amp; Continuation'!B$3</f>
        <v>PrEP Re-Testing &amp; Continuation version 2.0.0</v>
      </c>
      <c r="AO445" s="239">
        <f>'Prep Testing &amp; Continuation'!AH81</f>
        <v>0</v>
      </c>
    </row>
    <row r="446" spans="1:41" x14ac:dyDescent="0.45">
      <c r="A446" s="218" t="str">
        <f t="shared" si="21"/>
        <v>202205</v>
      </c>
      <c r="B446" s="219">
        <f>'Prep Partner Performance'!AE$2</f>
        <v>2022</v>
      </c>
      <c r="C446" s="220" t="str">
        <f>'Prep Partner Performance'!Z$2</f>
        <v>05</v>
      </c>
      <c r="D446" s="218">
        <f>'Prep Partner Performance'!G$2</f>
        <v>14943</v>
      </c>
      <c r="E446" s="217" t="str">
        <f>'Prep Partner Performance'!C$2</f>
        <v>Kisima Health Centre</v>
      </c>
      <c r="F446" s="243" t="str">
        <f>'Prep Testing &amp; Continuation'!B$75</f>
        <v>Reasons for discontinuation among those who discontinue at 3 months</v>
      </c>
      <c r="G446" s="243" t="str">
        <f>'Prep Testing &amp; Continuation'!C82</f>
        <v>Other</v>
      </c>
      <c r="H446" s="243" t="str">
        <f>'Prep Testing &amp; Continuation'!D82</f>
        <v>PRTC01-71</v>
      </c>
      <c r="I446" s="243">
        <f>'Prep Testing &amp; Continuation'!E82</f>
        <v>0</v>
      </c>
      <c r="J446" s="243">
        <f>'Prep Testing &amp; Continuation'!F82</f>
        <v>0</v>
      </c>
      <c r="K446" s="243">
        <f>'Prep Testing &amp; Continuation'!G82</f>
        <v>0</v>
      </c>
      <c r="L446" s="243">
        <f>'Prep Testing &amp; Continuation'!H82</f>
        <v>0</v>
      </c>
      <c r="M446" s="243">
        <f>'Prep Testing &amp; Continuation'!I82</f>
        <v>0</v>
      </c>
      <c r="N446" s="243">
        <f>'Prep Testing &amp; Continuation'!J82</f>
        <v>0</v>
      </c>
      <c r="O446" s="243">
        <f>'Prep Testing &amp; Continuation'!K82</f>
        <v>0</v>
      </c>
      <c r="P446" s="243">
        <f>'Prep Testing &amp; Continuation'!L82</f>
        <v>0</v>
      </c>
      <c r="Q446" s="243">
        <f>'Prep Testing &amp; Continuation'!M82</f>
        <v>0</v>
      </c>
      <c r="R446" s="243">
        <f>'Prep Testing &amp; Continuation'!N82</f>
        <v>0</v>
      </c>
      <c r="S446" s="243">
        <f>'Prep Testing &amp; Continuation'!O82</f>
        <v>0</v>
      </c>
      <c r="T446" s="243">
        <f>'Prep Testing &amp; Continuation'!P82</f>
        <v>0</v>
      </c>
      <c r="U446" s="243">
        <f>'Prep Testing &amp; Continuation'!Q82</f>
        <v>0</v>
      </c>
      <c r="V446" s="243">
        <f>'Prep Testing &amp; Continuation'!R82</f>
        <v>0</v>
      </c>
      <c r="W446" s="243">
        <f>'Prep Testing &amp; Continuation'!S82</f>
        <v>0</v>
      </c>
      <c r="X446" s="243">
        <f>'Prep Testing &amp; Continuation'!T82</f>
        <v>0</v>
      </c>
      <c r="Y446" s="243">
        <f>'Prep Testing &amp; Continuation'!U82</f>
        <v>0</v>
      </c>
      <c r="Z446" s="243">
        <f>'Prep Testing &amp; Continuation'!V82</f>
        <v>0</v>
      </c>
      <c r="AA446" s="243">
        <f>'Prep Testing &amp; Continuation'!W82</f>
        <v>0</v>
      </c>
      <c r="AB446" s="243">
        <f>'Prep Testing &amp; Continuation'!X82</f>
        <v>0</v>
      </c>
      <c r="AC446" s="243">
        <f>'Prep Testing &amp; Continuation'!Y82</f>
        <v>0</v>
      </c>
      <c r="AD446" s="243">
        <f>'Prep Testing &amp; Continuation'!Z82</f>
        <v>0</v>
      </c>
      <c r="AE446" s="243">
        <f>'Prep Testing &amp; Continuation'!AA82</f>
        <v>0</v>
      </c>
      <c r="AF446" s="243">
        <f>'Prep Testing &amp; Continuation'!AB82</f>
        <v>0</v>
      </c>
      <c r="AG446" s="243">
        <f>'Prep Testing &amp; Continuation'!AC82</f>
        <v>0</v>
      </c>
      <c r="AH446" s="243">
        <f>'Prep Testing &amp; Continuation'!AD82</f>
        <v>0</v>
      </c>
      <c r="AI446" s="243">
        <f>'Prep Testing &amp; Continuation'!AE82</f>
        <v>0</v>
      </c>
      <c r="AJ446" s="243">
        <f>'Prep Testing &amp; Continuation'!AF82</f>
        <v>0</v>
      </c>
      <c r="AK446" s="243">
        <f>'Prep Testing &amp; Continuation'!AG82</f>
        <v>0</v>
      </c>
      <c r="AL446" s="243">
        <f>'Prep Testing &amp; Continuation'!AH82</f>
        <v>0</v>
      </c>
      <c r="AM446" s="226">
        <f t="shared" si="19"/>
        <v>0</v>
      </c>
      <c r="AN446" s="227" t="str">
        <f>'Prep Testing &amp; Continuation'!B$3</f>
        <v>PrEP Re-Testing &amp; Continuation version 2.0.0</v>
      </c>
      <c r="AO446" s="239">
        <f>'Prep Testing &amp; Continuation'!AH82</f>
        <v>0</v>
      </c>
    </row>
    <row r="447" spans="1:41" s="236" customFormat="1" x14ac:dyDescent="0.45">
      <c r="A447" s="232" t="str">
        <f t="shared" si="21"/>
        <v>202205</v>
      </c>
      <c r="B447" s="233">
        <f>'Prep Partner Performance'!AE$2</f>
        <v>2022</v>
      </c>
      <c r="C447" s="234" t="str">
        <f>'Prep Partner Performance'!Z$2</f>
        <v>05</v>
      </c>
      <c r="D447" s="232">
        <f>'Prep Partner Performance'!G$2</f>
        <v>14943</v>
      </c>
      <c r="E447" s="235" t="str">
        <f>'Prep Partner Performance'!C$2</f>
        <v>Kisima Health Centre</v>
      </c>
      <c r="F447" s="240" t="str">
        <f>'Prep Testing &amp; Continuation'!B$75</f>
        <v>Reasons for discontinuation among those who discontinue at 3 months</v>
      </c>
      <c r="G447" s="240" t="str">
        <f>'Prep Testing &amp; Continuation'!C83</f>
        <v>Total Reasons for Prep Discontinuation amonth those who discontinue</v>
      </c>
      <c r="H447" s="240" t="str">
        <f>'Prep Testing &amp; Continuation'!D83</f>
        <v>PRTC01-72</v>
      </c>
      <c r="I447" s="240">
        <f>'Prep Testing &amp; Continuation'!E83</f>
        <v>0</v>
      </c>
      <c r="J447" s="240">
        <f>'Prep Testing &amp; Continuation'!F83</f>
        <v>0</v>
      </c>
      <c r="K447" s="240">
        <f>'Prep Testing &amp; Continuation'!G83</f>
        <v>0</v>
      </c>
      <c r="L447" s="240">
        <f>'Prep Testing &amp; Continuation'!H83</f>
        <v>0</v>
      </c>
      <c r="M447" s="240">
        <f>'Prep Testing &amp; Continuation'!I83</f>
        <v>0</v>
      </c>
      <c r="N447" s="240">
        <f>'Prep Testing &amp; Continuation'!J83</f>
        <v>0</v>
      </c>
      <c r="O447" s="240">
        <f>'Prep Testing &amp; Continuation'!K83</f>
        <v>0</v>
      </c>
      <c r="P447" s="240">
        <f>'Prep Testing &amp; Continuation'!L83</f>
        <v>0</v>
      </c>
      <c r="Q447" s="240">
        <f>'Prep Testing &amp; Continuation'!M83</f>
        <v>0</v>
      </c>
      <c r="R447" s="240">
        <f>'Prep Testing &amp; Continuation'!N83</f>
        <v>0</v>
      </c>
      <c r="S447" s="240">
        <f>'Prep Testing &amp; Continuation'!O83</f>
        <v>0</v>
      </c>
      <c r="T447" s="240">
        <f>'Prep Testing &amp; Continuation'!P83</f>
        <v>0</v>
      </c>
      <c r="U447" s="240">
        <f>'Prep Testing &amp; Continuation'!Q83</f>
        <v>0</v>
      </c>
      <c r="V447" s="240">
        <f>'Prep Testing &amp; Continuation'!R83</f>
        <v>0</v>
      </c>
      <c r="W447" s="240">
        <f>'Prep Testing &amp; Continuation'!S83</f>
        <v>0</v>
      </c>
      <c r="X447" s="240">
        <f>'Prep Testing &amp; Continuation'!T83</f>
        <v>0</v>
      </c>
      <c r="Y447" s="240">
        <f>'Prep Testing &amp; Continuation'!U83</f>
        <v>0</v>
      </c>
      <c r="Z447" s="240">
        <f>'Prep Testing &amp; Continuation'!V83</f>
        <v>0</v>
      </c>
      <c r="AA447" s="240">
        <f>'Prep Testing &amp; Continuation'!W83</f>
        <v>0</v>
      </c>
      <c r="AB447" s="240">
        <f>'Prep Testing &amp; Continuation'!X83</f>
        <v>0</v>
      </c>
      <c r="AC447" s="240">
        <f>'Prep Testing &amp; Continuation'!Y83</f>
        <v>0</v>
      </c>
      <c r="AD447" s="240">
        <f>'Prep Testing &amp; Continuation'!Z83</f>
        <v>0</v>
      </c>
      <c r="AE447" s="240">
        <f>'Prep Testing &amp; Continuation'!AA83</f>
        <v>0</v>
      </c>
      <c r="AF447" s="240">
        <f>'Prep Testing &amp; Continuation'!AB83</f>
        <v>0</v>
      </c>
      <c r="AG447" s="240">
        <f>'Prep Testing &amp; Continuation'!AC83</f>
        <v>0</v>
      </c>
      <c r="AH447" s="240">
        <f>'Prep Testing &amp; Continuation'!AD83</f>
        <v>0</v>
      </c>
      <c r="AI447" s="240">
        <f>'Prep Testing &amp; Continuation'!AE83</f>
        <v>0</v>
      </c>
      <c r="AJ447" s="240">
        <f>'Prep Testing &amp; Continuation'!AF83</f>
        <v>0</v>
      </c>
      <c r="AK447" s="240">
        <f>'Prep Testing &amp; Continuation'!AG83</f>
        <v>0</v>
      </c>
      <c r="AL447" s="240">
        <f>'Prep Testing &amp; Continuation'!AH83</f>
        <v>0</v>
      </c>
      <c r="AM447" s="240">
        <f t="shared" si="19"/>
        <v>0</v>
      </c>
      <c r="AN447" s="240" t="str">
        <f>'Prep Testing &amp; Continuation'!B$3</f>
        <v>PrEP Re-Testing &amp; Continuation version 2.0.0</v>
      </c>
      <c r="AO447" s="239">
        <f>'Prep Testing &amp; Continuation'!AH83</f>
        <v>0</v>
      </c>
    </row>
    <row r="448" spans="1:41" s="237" customFormat="1" x14ac:dyDescent="0.45">
      <c r="A448" s="221" t="str">
        <f t="shared" si="21"/>
        <v>202205</v>
      </c>
      <c r="B448" s="222">
        <f>'Prep Partner Performance'!AE$2</f>
        <v>2022</v>
      </c>
      <c r="C448" s="223" t="str">
        <f>'Prep Partner Performance'!Z$2</f>
        <v>05</v>
      </c>
      <c r="D448" s="221">
        <f>'Prep Partner Performance'!G$2</f>
        <v>14943</v>
      </c>
      <c r="E448" s="224" t="str">
        <f>'Prep Partner Performance'!C$2</f>
        <v>Kisima Health Centre</v>
      </c>
      <c r="F448" s="241" t="str">
        <f>'Prep Testing &amp; Continuation'!B87</f>
        <v>PrEP Re-Testing and continuation at 6 months</v>
      </c>
      <c r="G448" s="241" t="str">
        <f>'Prep Testing &amp; Continuation'!C87</f>
        <v>Number  of individuals initiated on PrEP 6-months ago</v>
      </c>
      <c r="H448" s="241" t="str">
        <f>'Prep Testing &amp; Continuation'!D87</f>
        <v>PRTC01-73</v>
      </c>
      <c r="I448" s="241">
        <f>'Prep Testing &amp; Continuation'!E87</f>
        <v>0</v>
      </c>
      <c r="J448" s="241">
        <f>'Prep Testing &amp; Continuation'!F87</f>
        <v>0</v>
      </c>
      <c r="K448" s="241">
        <f>'Prep Testing &amp; Continuation'!G87</f>
        <v>0</v>
      </c>
      <c r="L448" s="241">
        <f>'Prep Testing &amp; Continuation'!H87</f>
        <v>0</v>
      </c>
      <c r="M448" s="241">
        <f>'Prep Testing &amp; Continuation'!I87</f>
        <v>0</v>
      </c>
      <c r="N448" s="241">
        <f>'Prep Testing &amp; Continuation'!J87</f>
        <v>0</v>
      </c>
      <c r="O448" s="241">
        <f>'Prep Testing &amp; Continuation'!K87</f>
        <v>0</v>
      </c>
      <c r="P448" s="241">
        <f>'Prep Testing &amp; Continuation'!L87</f>
        <v>0</v>
      </c>
      <c r="Q448" s="241">
        <f>'Prep Testing &amp; Continuation'!M87</f>
        <v>0</v>
      </c>
      <c r="R448" s="241">
        <f>'Prep Testing &amp; Continuation'!N87</f>
        <v>0</v>
      </c>
      <c r="S448" s="241">
        <f>'Prep Testing &amp; Continuation'!O87</f>
        <v>0</v>
      </c>
      <c r="T448" s="241">
        <f>'Prep Testing &amp; Continuation'!P87</f>
        <v>0</v>
      </c>
      <c r="U448" s="241">
        <f>'Prep Testing &amp; Continuation'!Q87</f>
        <v>0</v>
      </c>
      <c r="V448" s="241">
        <f>'Prep Testing &amp; Continuation'!R87</f>
        <v>0</v>
      </c>
      <c r="W448" s="241">
        <f>'Prep Testing &amp; Continuation'!S87</f>
        <v>0</v>
      </c>
      <c r="X448" s="241">
        <f>'Prep Testing &amp; Continuation'!T87</f>
        <v>0</v>
      </c>
      <c r="Y448" s="241">
        <f>'Prep Testing &amp; Continuation'!U87</f>
        <v>0</v>
      </c>
      <c r="Z448" s="241">
        <f>'Prep Testing &amp; Continuation'!V87</f>
        <v>0</v>
      </c>
      <c r="AA448" s="241">
        <f>'Prep Testing &amp; Continuation'!W87</f>
        <v>0</v>
      </c>
      <c r="AB448" s="241">
        <f>'Prep Testing &amp; Continuation'!X87</f>
        <v>0</v>
      </c>
      <c r="AC448" s="241">
        <f>'Prep Testing &amp; Continuation'!Y87</f>
        <v>0</v>
      </c>
      <c r="AD448" s="241">
        <f>'Prep Testing &amp; Continuation'!Z87</f>
        <v>0</v>
      </c>
      <c r="AE448" s="241">
        <f>'Prep Testing &amp; Continuation'!AA87</f>
        <v>0</v>
      </c>
      <c r="AF448" s="241">
        <f>'Prep Testing &amp; Continuation'!AB87</f>
        <v>0</v>
      </c>
      <c r="AG448" s="241">
        <f>'Prep Testing &amp; Continuation'!AC87</f>
        <v>0</v>
      </c>
      <c r="AH448" s="241">
        <f>'Prep Testing &amp; Continuation'!AD87</f>
        <v>0</v>
      </c>
      <c r="AI448" s="241">
        <f>'Prep Testing &amp; Continuation'!AE87</f>
        <v>0</v>
      </c>
      <c r="AJ448" s="241">
        <f>'Prep Testing &amp; Continuation'!AF87</f>
        <v>0</v>
      </c>
      <c r="AK448" s="241">
        <f>'Prep Testing &amp; Continuation'!AG87</f>
        <v>0</v>
      </c>
      <c r="AL448" s="241">
        <f>'Prep Testing &amp; Continuation'!AH87</f>
        <v>0</v>
      </c>
      <c r="AM448" s="241">
        <f t="shared" ref="AM448:AM511" si="22">SUM(I448:AL448)</f>
        <v>0</v>
      </c>
      <c r="AN448" s="241" t="str">
        <f>'Prep Testing &amp; Continuation'!B$3</f>
        <v>PrEP Re-Testing &amp; Continuation version 2.0.0</v>
      </c>
      <c r="AO448" s="239">
        <f>'Prep Testing &amp; Continuation'!AH87</f>
        <v>0</v>
      </c>
    </row>
    <row r="449" spans="1:41" x14ac:dyDescent="0.45">
      <c r="A449" s="218" t="str">
        <f t="shared" si="21"/>
        <v>202205</v>
      </c>
      <c r="B449" s="219">
        <f>'Prep Partner Performance'!AE$2</f>
        <v>2022</v>
      </c>
      <c r="C449" s="220" t="str">
        <f>'Prep Partner Performance'!Z$2</f>
        <v>05</v>
      </c>
      <c r="D449" s="218">
        <f>'Prep Partner Performance'!G$2</f>
        <v>14943</v>
      </c>
      <c r="E449" s="217" t="str">
        <f>'Prep Partner Performance'!C$2</f>
        <v>Kisima Health Centre</v>
      </c>
      <c r="F449" s="243" t="str">
        <f>'Prep Testing &amp; Continuation'!B$87</f>
        <v>PrEP Re-Testing and continuation at 6 months</v>
      </c>
      <c r="G449" s="243" t="str">
        <f>'Prep Testing &amp; Continuation'!C88</f>
        <v>Number  of individuals who came for a follow up visit at 6-months</v>
      </c>
      <c r="H449" s="243" t="str">
        <f>'Prep Testing &amp; Continuation'!D88</f>
        <v>PRTC01-74</v>
      </c>
      <c r="I449" s="243">
        <f>'Prep Testing &amp; Continuation'!E88</f>
        <v>0</v>
      </c>
      <c r="J449" s="243">
        <f>'Prep Testing &amp; Continuation'!F88</f>
        <v>0</v>
      </c>
      <c r="K449" s="243">
        <f>'Prep Testing &amp; Continuation'!G88</f>
        <v>0</v>
      </c>
      <c r="L449" s="243">
        <f>'Prep Testing &amp; Continuation'!H88</f>
        <v>0</v>
      </c>
      <c r="M449" s="243">
        <f>'Prep Testing &amp; Continuation'!I88</f>
        <v>0</v>
      </c>
      <c r="N449" s="243">
        <f>'Prep Testing &amp; Continuation'!J88</f>
        <v>0</v>
      </c>
      <c r="O449" s="243">
        <f>'Prep Testing &amp; Continuation'!K88</f>
        <v>0</v>
      </c>
      <c r="P449" s="243">
        <f>'Prep Testing &amp; Continuation'!L88</f>
        <v>0</v>
      </c>
      <c r="Q449" s="243">
        <f>'Prep Testing &amp; Continuation'!M88</f>
        <v>0</v>
      </c>
      <c r="R449" s="243">
        <f>'Prep Testing &amp; Continuation'!N88</f>
        <v>0</v>
      </c>
      <c r="S449" s="243">
        <f>'Prep Testing &amp; Continuation'!O88</f>
        <v>0</v>
      </c>
      <c r="T449" s="243">
        <f>'Prep Testing &amp; Continuation'!P88</f>
        <v>0</v>
      </c>
      <c r="U449" s="243">
        <f>'Prep Testing &amp; Continuation'!Q88</f>
        <v>0</v>
      </c>
      <c r="V449" s="243">
        <f>'Prep Testing &amp; Continuation'!R88</f>
        <v>0</v>
      </c>
      <c r="W449" s="243">
        <f>'Prep Testing &amp; Continuation'!S88</f>
        <v>0</v>
      </c>
      <c r="X449" s="243">
        <f>'Prep Testing &amp; Continuation'!T88</f>
        <v>0</v>
      </c>
      <c r="Y449" s="243">
        <f>'Prep Testing &amp; Continuation'!U88</f>
        <v>0</v>
      </c>
      <c r="Z449" s="243">
        <f>'Prep Testing &amp; Continuation'!V88</f>
        <v>0</v>
      </c>
      <c r="AA449" s="243">
        <f>'Prep Testing &amp; Continuation'!W88</f>
        <v>0</v>
      </c>
      <c r="AB449" s="243">
        <f>'Prep Testing &amp; Continuation'!X88</f>
        <v>0</v>
      </c>
      <c r="AC449" s="243">
        <f>'Prep Testing &amp; Continuation'!Y88</f>
        <v>0</v>
      </c>
      <c r="AD449" s="243">
        <f>'Prep Testing &amp; Continuation'!Z88</f>
        <v>0</v>
      </c>
      <c r="AE449" s="243">
        <f>'Prep Testing &amp; Continuation'!AA88</f>
        <v>0</v>
      </c>
      <c r="AF449" s="243">
        <f>'Prep Testing &amp; Continuation'!AB88</f>
        <v>0</v>
      </c>
      <c r="AG449" s="243">
        <f>'Prep Testing &amp; Continuation'!AC88</f>
        <v>0</v>
      </c>
      <c r="AH449" s="243">
        <f>'Prep Testing &amp; Continuation'!AD88</f>
        <v>0</v>
      </c>
      <c r="AI449" s="243">
        <f>'Prep Testing &amp; Continuation'!AE88</f>
        <v>0</v>
      </c>
      <c r="AJ449" s="243">
        <f>'Prep Testing &amp; Continuation'!AF88</f>
        <v>0</v>
      </c>
      <c r="AK449" s="243">
        <f>'Prep Testing &amp; Continuation'!AG88</f>
        <v>0</v>
      </c>
      <c r="AL449" s="243">
        <f>'Prep Testing &amp; Continuation'!AH88</f>
        <v>0</v>
      </c>
      <c r="AM449" s="226">
        <f t="shared" si="22"/>
        <v>0</v>
      </c>
      <c r="AN449" s="227" t="str">
        <f>'Prep Testing &amp; Continuation'!B$3</f>
        <v>PrEP Re-Testing &amp; Continuation version 2.0.0</v>
      </c>
      <c r="AO449" s="239">
        <f>'Prep Testing &amp; Continuation'!AH88</f>
        <v>0</v>
      </c>
    </row>
    <row r="450" spans="1:41" x14ac:dyDescent="0.45">
      <c r="A450" s="218" t="str">
        <f t="shared" si="21"/>
        <v>202205</v>
      </c>
      <c r="B450" s="219">
        <f>'Prep Partner Performance'!AE$2</f>
        <v>2022</v>
      </c>
      <c r="C450" s="220" t="str">
        <f>'Prep Partner Performance'!Z$2</f>
        <v>05</v>
      </c>
      <c r="D450" s="218">
        <f>'Prep Partner Performance'!G$2</f>
        <v>14943</v>
      </c>
      <c r="E450" s="217" t="str">
        <f>'Prep Partner Performance'!C$2</f>
        <v>Kisima Health Centre</v>
      </c>
      <c r="F450" s="243" t="str">
        <f>'Prep Testing &amp; Continuation'!B$87</f>
        <v>PrEP Re-Testing and continuation at 6 months</v>
      </c>
      <c r="G450" s="243" t="str">
        <f>'Prep Testing &amp; Continuation'!C89</f>
        <v>Number  of individuals who were tested for HIV at 6-months refill</v>
      </c>
      <c r="H450" s="243" t="str">
        <f>'Prep Testing &amp; Continuation'!D89</f>
        <v>PRTC01-75</v>
      </c>
      <c r="I450" s="243">
        <f>'Prep Testing &amp; Continuation'!E89</f>
        <v>0</v>
      </c>
      <c r="J450" s="243">
        <f>'Prep Testing &amp; Continuation'!F89</f>
        <v>0</v>
      </c>
      <c r="K450" s="243">
        <f>'Prep Testing &amp; Continuation'!G89</f>
        <v>0</v>
      </c>
      <c r="L450" s="243">
        <f>'Prep Testing &amp; Continuation'!H89</f>
        <v>0</v>
      </c>
      <c r="M450" s="243">
        <f>'Prep Testing &amp; Continuation'!I89</f>
        <v>0</v>
      </c>
      <c r="N450" s="243">
        <f>'Prep Testing &amp; Continuation'!J89</f>
        <v>0</v>
      </c>
      <c r="O450" s="243">
        <f>'Prep Testing &amp; Continuation'!K89</f>
        <v>0</v>
      </c>
      <c r="P450" s="243">
        <f>'Prep Testing &amp; Continuation'!L89</f>
        <v>0</v>
      </c>
      <c r="Q450" s="243">
        <f>'Prep Testing &amp; Continuation'!M89</f>
        <v>0</v>
      </c>
      <c r="R450" s="243">
        <f>'Prep Testing &amp; Continuation'!N89</f>
        <v>0</v>
      </c>
      <c r="S450" s="243">
        <f>'Prep Testing &amp; Continuation'!O89</f>
        <v>0</v>
      </c>
      <c r="T450" s="243">
        <f>'Prep Testing &amp; Continuation'!P89</f>
        <v>0</v>
      </c>
      <c r="U450" s="243">
        <f>'Prep Testing &amp; Continuation'!Q89</f>
        <v>0</v>
      </c>
      <c r="V450" s="243">
        <f>'Prep Testing &amp; Continuation'!R89</f>
        <v>0</v>
      </c>
      <c r="W450" s="243">
        <f>'Prep Testing &amp; Continuation'!S89</f>
        <v>0</v>
      </c>
      <c r="X450" s="243">
        <f>'Prep Testing &amp; Continuation'!T89</f>
        <v>0</v>
      </c>
      <c r="Y450" s="243">
        <f>'Prep Testing &amp; Continuation'!U89</f>
        <v>0</v>
      </c>
      <c r="Z450" s="243">
        <f>'Prep Testing &amp; Continuation'!V89</f>
        <v>0</v>
      </c>
      <c r="AA450" s="243">
        <f>'Prep Testing &amp; Continuation'!W89</f>
        <v>0</v>
      </c>
      <c r="AB450" s="243">
        <f>'Prep Testing &amp; Continuation'!X89</f>
        <v>0</v>
      </c>
      <c r="AC450" s="243">
        <f>'Prep Testing &amp; Continuation'!Y89</f>
        <v>0</v>
      </c>
      <c r="AD450" s="243">
        <f>'Prep Testing &amp; Continuation'!Z89</f>
        <v>0</v>
      </c>
      <c r="AE450" s="243">
        <f>'Prep Testing &amp; Continuation'!AA89</f>
        <v>0</v>
      </c>
      <c r="AF450" s="243">
        <f>'Prep Testing &amp; Continuation'!AB89</f>
        <v>0</v>
      </c>
      <c r="AG450" s="243">
        <f>'Prep Testing &amp; Continuation'!AC89</f>
        <v>0</v>
      </c>
      <c r="AH450" s="243">
        <f>'Prep Testing &amp; Continuation'!AD89</f>
        <v>0</v>
      </c>
      <c r="AI450" s="243">
        <f>'Prep Testing &amp; Continuation'!AE89</f>
        <v>0</v>
      </c>
      <c r="AJ450" s="243">
        <f>'Prep Testing &amp; Continuation'!AF89</f>
        <v>0</v>
      </c>
      <c r="AK450" s="243">
        <f>'Prep Testing &amp; Continuation'!AG89</f>
        <v>0</v>
      </c>
      <c r="AL450" s="243">
        <f>'Prep Testing &amp; Continuation'!AH89</f>
        <v>0</v>
      </c>
      <c r="AM450" s="226">
        <f t="shared" si="22"/>
        <v>0</v>
      </c>
      <c r="AN450" s="227" t="str">
        <f>'Prep Testing &amp; Continuation'!B$3</f>
        <v>PrEP Re-Testing &amp; Continuation version 2.0.0</v>
      </c>
      <c r="AO450" s="239">
        <f>'Prep Testing &amp; Continuation'!AH89</f>
        <v>0</v>
      </c>
    </row>
    <row r="451" spans="1:41" x14ac:dyDescent="0.45">
      <c r="A451" s="218" t="str">
        <f t="shared" si="21"/>
        <v>202205</v>
      </c>
      <c r="B451" s="219">
        <f>'Prep Partner Performance'!AE$2</f>
        <v>2022</v>
      </c>
      <c r="C451" s="220" t="str">
        <f>'Prep Partner Performance'!Z$2</f>
        <v>05</v>
      </c>
      <c r="D451" s="218">
        <f>'Prep Partner Performance'!G$2</f>
        <v>14943</v>
      </c>
      <c r="E451" s="217" t="str">
        <f>'Prep Partner Performance'!C$2</f>
        <v>Kisima Health Centre</v>
      </c>
      <c r="F451" s="243" t="str">
        <f>'Prep Testing &amp; Continuation'!B$87</f>
        <v>PrEP Re-Testing and continuation at 6 months</v>
      </c>
      <c r="G451" s="243" t="str">
        <f>'Prep Testing &amp; Continuation'!C90</f>
        <v>Number  of individuals who tested positive for HIV at 6-month refill</v>
      </c>
      <c r="H451" s="243" t="str">
        <f>'Prep Testing &amp; Continuation'!D90</f>
        <v>PRTC01-76</v>
      </c>
      <c r="I451" s="243">
        <f>'Prep Testing &amp; Continuation'!E90</f>
        <v>0</v>
      </c>
      <c r="J451" s="243">
        <f>'Prep Testing &amp; Continuation'!F90</f>
        <v>0</v>
      </c>
      <c r="K451" s="243">
        <f>'Prep Testing &amp; Continuation'!G90</f>
        <v>0</v>
      </c>
      <c r="L451" s="243">
        <f>'Prep Testing &amp; Continuation'!H90</f>
        <v>0</v>
      </c>
      <c r="M451" s="243">
        <f>'Prep Testing &amp; Continuation'!I90</f>
        <v>0</v>
      </c>
      <c r="N451" s="243">
        <f>'Prep Testing &amp; Continuation'!J90</f>
        <v>0</v>
      </c>
      <c r="O451" s="243">
        <f>'Prep Testing &amp; Continuation'!K90</f>
        <v>0</v>
      </c>
      <c r="P451" s="243">
        <f>'Prep Testing &amp; Continuation'!L90</f>
        <v>0</v>
      </c>
      <c r="Q451" s="243">
        <f>'Prep Testing &amp; Continuation'!M90</f>
        <v>0</v>
      </c>
      <c r="R451" s="243">
        <f>'Prep Testing &amp; Continuation'!N90</f>
        <v>0</v>
      </c>
      <c r="S451" s="243">
        <f>'Prep Testing &amp; Continuation'!O90</f>
        <v>0</v>
      </c>
      <c r="T451" s="243">
        <f>'Prep Testing &amp; Continuation'!P90</f>
        <v>0</v>
      </c>
      <c r="U451" s="243">
        <f>'Prep Testing &amp; Continuation'!Q90</f>
        <v>0</v>
      </c>
      <c r="V451" s="243">
        <f>'Prep Testing &amp; Continuation'!R90</f>
        <v>0</v>
      </c>
      <c r="W451" s="243">
        <f>'Prep Testing &amp; Continuation'!S90</f>
        <v>0</v>
      </c>
      <c r="X451" s="243">
        <f>'Prep Testing &amp; Continuation'!T90</f>
        <v>0</v>
      </c>
      <c r="Y451" s="243">
        <f>'Prep Testing &amp; Continuation'!U90</f>
        <v>0</v>
      </c>
      <c r="Z451" s="243">
        <f>'Prep Testing &amp; Continuation'!V90</f>
        <v>0</v>
      </c>
      <c r="AA451" s="243">
        <f>'Prep Testing &amp; Continuation'!W90</f>
        <v>0</v>
      </c>
      <c r="AB451" s="243">
        <f>'Prep Testing &amp; Continuation'!X90</f>
        <v>0</v>
      </c>
      <c r="AC451" s="243">
        <f>'Prep Testing &amp; Continuation'!Y90</f>
        <v>0</v>
      </c>
      <c r="AD451" s="243">
        <f>'Prep Testing &amp; Continuation'!Z90</f>
        <v>0</v>
      </c>
      <c r="AE451" s="243">
        <f>'Prep Testing &amp; Continuation'!AA90</f>
        <v>0</v>
      </c>
      <c r="AF451" s="243">
        <f>'Prep Testing &amp; Continuation'!AB90</f>
        <v>0</v>
      </c>
      <c r="AG451" s="243">
        <f>'Prep Testing &amp; Continuation'!AC90</f>
        <v>0</v>
      </c>
      <c r="AH451" s="243">
        <f>'Prep Testing &amp; Continuation'!AD90</f>
        <v>0</v>
      </c>
      <c r="AI451" s="243">
        <f>'Prep Testing &amp; Continuation'!AE90</f>
        <v>0</v>
      </c>
      <c r="AJ451" s="243">
        <f>'Prep Testing &amp; Continuation'!AF90</f>
        <v>0</v>
      </c>
      <c r="AK451" s="243">
        <f>'Prep Testing &amp; Continuation'!AG90</f>
        <v>0</v>
      </c>
      <c r="AL451" s="243">
        <f>'Prep Testing &amp; Continuation'!AH90</f>
        <v>0</v>
      </c>
      <c r="AM451" s="226">
        <f t="shared" si="22"/>
        <v>0</v>
      </c>
      <c r="AN451" s="227" t="str">
        <f>'Prep Testing &amp; Continuation'!B$3</f>
        <v>PrEP Re-Testing &amp; Continuation version 2.0.0</v>
      </c>
      <c r="AO451" s="239">
        <f>'Prep Testing &amp; Continuation'!AH90</f>
        <v>0</v>
      </c>
    </row>
    <row r="452" spans="1:41" x14ac:dyDescent="0.45">
      <c r="A452" s="218" t="str">
        <f t="shared" si="21"/>
        <v>202205</v>
      </c>
      <c r="B452" s="219">
        <f>'Prep Partner Performance'!AE$2</f>
        <v>2022</v>
      </c>
      <c r="C452" s="220" t="str">
        <f>'Prep Partner Performance'!Z$2</f>
        <v>05</v>
      </c>
      <c r="D452" s="218">
        <f>'Prep Partner Performance'!G$2</f>
        <v>14943</v>
      </c>
      <c r="E452" s="217" t="str">
        <f>'Prep Partner Performance'!C$2</f>
        <v>Kisima Health Centre</v>
      </c>
      <c r="F452" s="243" t="str">
        <f>'Prep Testing &amp; Continuation'!B$87</f>
        <v>PrEP Re-Testing and continuation at 6 months</v>
      </c>
      <c r="G452" s="243" t="str">
        <f>'Prep Testing &amp; Continuation'!C91</f>
        <v>Number  of individuals screened for STI at 6-months refill</v>
      </c>
      <c r="H452" s="243" t="str">
        <f>'Prep Testing &amp; Continuation'!D91</f>
        <v>PRTC01-77</v>
      </c>
      <c r="I452" s="243">
        <f>'Prep Testing &amp; Continuation'!E91</f>
        <v>0</v>
      </c>
      <c r="J452" s="243">
        <f>'Prep Testing &amp; Continuation'!F91</f>
        <v>0</v>
      </c>
      <c r="K452" s="243">
        <f>'Prep Testing &amp; Continuation'!G91</f>
        <v>0</v>
      </c>
      <c r="L452" s="243">
        <f>'Prep Testing &amp; Continuation'!H91</f>
        <v>0</v>
      </c>
      <c r="M452" s="243">
        <f>'Prep Testing &amp; Continuation'!I91</f>
        <v>0</v>
      </c>
      <c r="N452" s="243">
        <f>'Prep Testing &amp; Continuation'!J91</f>
        <v>0</v>
      </c>
      <c r="O452" s="243">
        <f>'Prep Testing &amp; Continuation'!K91</f>
        <v>0</v>
      </c>
      <c r="P452" s="243">
        <f>'Prep Testing &amp; Continuation'!L91</f>
        <v>0</v>
      </c>
      <c r="Q452" s="243">
        <f>'Prep Testing &amp; Continuation'!M91</f>
        <v>0</v>
      </c>
      <c r="R452" s="243">
        <f>'Prep Testing &amp; Continuation'!N91</f>
        <v>0</v>
      </c>
      <c r="S452" s="243">
        <f>'Prep Testing &amp; Continuation'!O91</f>
        <v>0</v>
      </c>
      <c r="T452" s="243">
        <f>'Prep Testing &amp; Continuation'!P91</f>
        <v>0</v>
      </c>
      <c r="U452" s="243">
        <f>'Prep Testing &amp; Continuation'!Q91</f>
        <v>0</v>
      </c>
      <c r="V452" s="243">
        <f>'Prep Testing &amp; Continuation'!R91</f>
        <v>0</v>
      </c>
      <c r="W452" s="243">
        <f>'Prep Testing &amp; Continuation'!S91</f>
        <v>0</v>
      </c>
      <c r="X452" s="243">
        <f>'Prep Testing &amp; Continuation'!T91</f>
        <v>0</v>
      </c>
      <c r="Y452" s="243">
        <f>'Prep Testing &amp; Continuation'!U91</f>
        <v>0</v>
      </c>
      <c r="Z452" s="243">
        <f>'Prep Testing &amp; Continuation'!V91</f>
        <v>0</v>
      </c>
      <c r="AA452" s="243">
        <f>'Prep Testing &amp; Continuation'!W91</f>
        <v>0</v>
      </c>
      <c r="AB452" s="243">
        <f>'Prep Testing &amp; Continuation'!X91</f>
        <v>0</v>
      </c>
      <c r="AC452" s="243">
        <f>'Prep Testing &amp; Continuation'!Y91</f>
        <v>0</v>
      </c>
      <c r="AD452" s="243">
        <f>'Prep Testing &amp; Continuation'!Z91</f>
        <v>0</v>
      </c>
      <c r="AE452" s="243">
        <f>'Prep Testing &amp; Continuation'!AA91</f>
        <v>0</v>
      </c>
      <c r="AF452" s="243">
        <f>'Prep Testing &amp; Continuation'!AB91</f>
        <v>0</v>
      </c>
      <c r="AG452" s="243">
        <f>'Prep Testing &amp; Continuation'!AC91</f>
        <v>0</v>
      </c>
      <c r="AH452" s="243">
        <f>'Prep Testing &amp; Continuation'!AD91</f>
        <v>0</v>
      </c>
      <c r="AI452" s="243">
        <f>'Prep Testing &amp; Continuation'!AE91</f>
        <v>0</v>
      </c>
      <c r="AJ452" s="243">
        <f>'Prep Testing &amp; Continuation'!AF91</f>
        <v>0</v>
      </c>
      <c r="AK452" s="243">
        <f>'Prep Testing &amp; Continuation'!AG91</f>
        <v>0</v>
      </c>
      <c r="AL452" s="243">
        <f>'Prep Testing &amp; Continuation'!AH91</f>
        <v>0</v>
      </c>
      <c r="AM452" s="226">
        <f t="shared" si="22"/>
        <v>0</v>
      </c>
      <c r="AN452" s="227" t="str">
        <f>'Prep Testing &amp; Continuation'!B$3</f>
        <v>PrEP Re-Testing &amp; Continuation version 2.0.0</v>
      </c>
      <c r="AO452" s="239">
        <f>'Prep Testing &amp; Continuation'!AH91</f>
        <v>0</v>
      </c>
    </row>
    <row r="453" spans="1:41" x14ac:dyDescent="0.45">
      <c r="A453" s="218" t="str">
        <f t="shared" si="21"/>
        <v>202205</v>
      </c>
      <c r="B453" s="219">
        <f>'Prep Partner Performance'!AE$2</f>
        <v>2022</v>
      </c>
      <c r="C453" s="220" t="str">
        <f>'Prep Partner Performance'!Z$2</f>
        <v>05</v>
      </c>
      <c r="D453" s="218">
        <f>'Prep Partner Performance'!G$2</f>
        <v>14943</v>
      </c>
      <c r="E453" s="217" t="str">
        <f>'Prep Partner Performance'!C$2</f>
        <v>Kisima Health Centre</v>
      </c>
      <c r="F453" s="243" t="str">
        <f>'Prep Testing &amp; Continuation'!B$87</f>
        <v>PrEP Re-Testing and continuation at 6 months</v>
      </c>
      <c r="G453" s="243" t="str">
        <f>'Prep Testing &amp; Continuation'!C92</f>
        <v>Number  of individuals diagnosed for STI at 6-months refill</v>
      </c>
      <c r="H453" s="243" t="str">
        <f>'Prep Testing &amp; Continuation'!D92</f>
        <v>PRTC01-78</v>
      </c>
      <c r="I453" s="243">
        <f>'Prep Testing &amp; Continuation'!E92</f>
        <v>0</v>
      </c>
      <c r="J453" s="243">
        <f>'Prep Testing &amp; Continuation'!F92</f>
        <v>0</v>
      </c>
      <c r="K453" s="243">
        <f>'Prep Testing &amp; Continuation'!G92</f>
        <v>0</v>
      </c>
      <c r="L453" s="243">
        <f>'Prep Testing &amp; Continuation'!H92</f>
        <v>0</v>
      </c>
      <c r="M453" s="243">
        <f>'Prep Testing &amp; Continuation'!I92</f>
        <v>0</v>
      </c>
      <c r="N453" s="243">
        <f>'Prep Testing &amp; Continuation'!J92</f>
        <v>0</v>
      </c>
      <c r="O453" s="243">
        <f>'Prep Testing &amp; Continuation'!K92</f>
        <v>0</v>
      </c>
      <c r="P453" s="243">
        <f>'Prep Testing &amp; Continuation'!L92</f>
        <v>0</v>
      </c>
      <c r="Q453" s="243">
        <f>'Prep Testing &amp; Continuation'!M92</f>
        <v>0</v>
      </c>
      <c r="R453" s="243">
        <f>'Prep Testing &amp; Continuation'!N92</f>
        <v>0</v>
      </c>
      <c r="S453" s="243">
        <f>'Prep Testing &amp; Continuation'!O92</f>
        <v>0</v>
      </c>
      <c r="T453" s="243">
        <f>'Prep Testing &amp; Continuation'!P92</f>
        <v>0</v>
      </c>
      <c r="U453" s="243">
        <f>'Prep Testing &amp; Continuation'!Q92</f>
        <v>0</v>
      </c>
      <c r="V453" s="243">
        <f>'Prep Testing &amp; Continuation'!R92</f>
        <v>0</v>
      </c>
      <c r="W453" s="243">
        <f>'Prep Testing &amp; Continuation'!S92</f>
        <v>0</v>
      </c>
      <c r="X453" s="243">
        <f>'Prep Testing &amp; Continuation'!T92</f>
        <v>0</v>
      </c>
      <c r="Y453" s="243">
        <f>'Prep Testing &amp; Continuation'!U92</f>
        <v>0</v>
      </c>
      <c r="Z453" s="243">
        <f>'Prep Testing &amp; Continuation'!V92</f>
        <v>0</v>
      </c>
      <c r="AA453" s="243">
        <f>'Prep Testing &amp; Continuation'!W92</f>
        <v>0</v>
      </c>
      <c r="AB453" s="243">
        <f>'Prep Testing &amp; Continuation'!X92</f>
        <v>0</v>
      </c>
      <c r="AC453" s="243">
        <f>'Prep Testing &amp; Continuation'!Y92</f>
        <v>0</v>
      </c>
      <c r="AD453" s="243">
        <f>'Prep Testing &amp; Continuation'!Z92</f>
        <v>0</v>
      </c>
      <c r="AE453" s="243">
        <f>'Prep Testing &amp; Continuation'!AA92</f>
        <v>0</v>
      </c>
      <c r="AF453" s="243">
        <f>'Prep Testing &amp; Continuation'!AB92</f>
        <v>0</v>
      </c>
      <c r="AG453" s="243">
        <f>'Prep Testing &amp; Continuation'!AC92</f>
        <v>0</v>
      </c>
      <c r="AH453" s="243">
        <f>'Prep Testing &amp; Continuation'!AD92</f>
        <v>0</v>
      </c>
      <c r="AI453" s="243">
        <f>'Prep Testing &amp; Continuation'!AE92</f>
        <v>0</v>
      </c>
      <c r="AJ453" s="243">
        <f>'Prep Testing &amp; Continuation'!AF92</f>
        <v>0</v>
      </c>
      <c r="AK453" s="243">
        <f>'Prep Testing &amp; Continuation'!AG92</f>
        <v>0</v>
      </c>
      <c r="AL453" s="243">
        <f>'Prep Testing &amp; Continuation'!AH92</f>
        <v>0</v>
      </c>
      <c r="AM453" s="226">
        <f t="shared" si="22"/>
        <v>0</v>
      </c>
      <c r="AN453" s="227" t="str">
        <f>'Prep Testing &amp; Continuation'!B$3</f>
        <v>PrEP Re-Testing &amp; Continuation version 2.0.0</v>
      </c>
      <c r="AO453" s="239">
        <f>'Prep Testing &amp; Continuation'!AH92</f>
        <v>0</v>
      </c>
    </row>
    <row r="454" spans="1:41" x14ac:dyDescent="0.45">
      <c r="A454" s="218" t="str">
        <f t="shared" si="21"/>
        <v>202205</v>
      </c>
      <c r="B454" s="219">
        <f>'Prep Partner Performance'!AE$2</f>
        <v>2022</v>
      </c>
      <c r="C454" s="220" t="str">
        <f>'Prep Partner Performance'!Z$2</f>
        <v>05</v>
      </c>
      <c r="D454" s="218">
        <f>'Prep Partner Performance'!G$2</f>
        <v>14943</v>
      </c>
      <c r="E454" s="217" t="str">
        <f>'Prep Partner Performance'!C$2</f>
        <v>Kisima Health Centre</v>
      </c>
      <c r="F454" s="243" t="str">
        <f>'Prep Testing &amp; Continuation'!B$87</f>
        <v>PrEP Re-Testing and continuation at 6 months</v>
      </c>
      <c r="G454" s="243" t="str">
        <f>'Prep Testing &amp; Continuation'!C93</f>
        <v>Number  of individuals at risk of HIV infection at 6-months refill</v>
      </c>
      <c r="H454" s="243" t="str">
        <f>'Prep Testing &amp; Continuation'!D93</f>
        <v>PRTC01-79</v>
      </c>
      <c r="I454" s="243">
        <f>'Prep Testing &amp; Continuation'!E93</f>
        <v>0</v>
      </c>
      <c r="J454" s="243">
        <f>'Prep Testing &amp; Continuation'!F93</f>
        <v>0</v>
      </c>
      <c r="K454" s="243">
        <f>'Prep Testing &amp; Continuation'!G93</f>
        <v>0</v>
      </c>
      <c r="L454" s="243">
        <f>'Prep Testing &amp; Continuation'!H93</f>
        <v>0</v>
      </c>
      <c r="M454" s="243">
        <f>'Prep Testing &amp; Continuation'!I93</f>
        <v>0</v>
      </c>
      <c r="N454" s="243">
        <f>'Prep Testing &amp; Continuation'!J93</f>
        <v>0</v>
      </c>
      <c r="O454" s="243">
        <f>'Prep Testing &amp; Continuation'!K93</f>
        <v>0</v>
      </c>
      <c r="P454" s="243">
        <f>'Prep Testing &amp; Continuation'!L93</f>
        <v>0</v>
      </c>
      <c r="Q454" s="243">
        <f>'Prep Testing &amp; Continuation'!M93</f>
        <v>0</v>
      </c>
      <c r="R454" s="243">
        <f>'Prep Testing &amp; Continuation'!N93</f>
        <v>0</v>
      </c>
      <c r="S454" s="243">
        <f>'Prep Testing &amp; Continuation'!O93</f>
        <v>0</v>
      </c>
      <c r="T454" s="243">
        <f>'Prep Testing &amp; Continuation'!P93</f>
        <v>0</v>
      </c>
      <c r="U454" s="243">
        <f>'Prep Testing &amp; Continuation'!Q93</f>
        <v>0</v>
      </c>
      <c r="V454" s="243">
        <f>'Prep Testing &amp; Continuation'!R93</f>
        <v>0</v>
      </c>
      <c r="W454" s="243">
        <f>'Prep Testing &amp; Continuation'!S93</f>
        <v>0</v>
      </c>
      <c r="X454" s="243">
        <f>'Prep Testing &amp; Continuation'!T93</f>
        <v>0</v>
      </c>
      <c r="Y454" s="243">
        <f>'Prep Testing &amp; Continuation'!U93</f>
        <v>0</v>
      </c>
      <c r="Z454" s="243">
        <f>'Prep Testing &amp; Continuation'!V93</f>
        <v>0</v>
      </c>
      <c r="AA454" s="243">
        <f>'Prep Testing &amp; Continuation'!W93</f>
        <v>0</v>
      </c>
      <c r="AB454" s="243">
        <f>'Prep Testing &amp; Continuation'!X93</f>
        <v>0</v>
      </c>
      <c r="AC454" s="243">
        <f>'Prep Testing &amp; Continuation'!Y93</f>
        <v>0</v>
      </c>
      <c r="AD454" s="243">
        <f>'Prep Testing &amp; Continuation'!Z93</f>
        <v>0</v>
      </c>
      <c r="AE454" s="243">
        <f>'Prep Testing &amp; Continuation'!AA93</f>
        <v>0</v>
      </c>
      <c r="AF454" s="243">
        <f>'Prep Testing &amp; Continuation'!AB93</f>
        <v>0</v>
      </c>
      <c r="AG454" s="243">
        <f>'Prep Testing &amp; Continuation'!AC93</f>
        <v>0</v>
      </c>
      <c r="AH454" s="243">
        <f>'Prep Testing &amp; Continuation'!AD93</f>
        <v>0</v>
      </c>
      <c r="AI454" s="243">
        <f>'Prep Testing &amp; Continuation'!AE93</f>
        <v>0</v>
      </c>
      <c r="AJ454" s="243">
        <f>'Prep Testing &amp; Continuation'!AF93</f>
        <v>0</v>
      </c>
      <c r="AK454" s="243">
        <f>'Prep Testing &amp; Continuation'!AG93</f>
        <v>0</v>
      </c>
      <c r="AL454" s="243">
        <f>'Prep Testing &amp; Continuation'!AH93</f>
        <v>0</v>
      </c>
      <c r="AM454" s="226">
        <f t="shared" si="22"/>
        <v>0</v>
      </c>
      <c r="AN454" s="227" t="str">
        <f>'Prep Testing &amp; Continuation'!B$3</f>
        <v>PrEP Re-Testing &amp; Continuation version 2.0.0</v>
      </c>
      <c r="AO454" s="239">
        <f>'Prep Testing &amp; Continuation'!AH93</f>
        <v>0</v>
      </c>
    </row>
    <row r="455" spans="1:41" x14ac:dyDescent="0.45">
      <c r="A455" s="218" t="str">
        <f t="shared" si="21"/>
        <v>202205</v>
      </c>
      <c r="B455" s="219">
        <f>'Prep Partner Performance'!AE$2</f>
        <v>2022</v>
      </c>
      <c r="C455" s="220" t="str">
        <f>'Prep Partner Performance'!Z$2</f>
        <v>05</v>
      </c>
      <c r="D455" s="218">
        <f>'Prep Partner Performance'!G$2</f>
        <v>14943</v>
      </c>
      <c r="E455" s="217" t="str">
        <f>'Prep Partner Performance'!C$2</f>
        <v>Kisima Health Centre</v>
      </c>
      <c r="F455" s="243" t="str">
        <f>'Prep Testing &amp; Continuation'!B94</f>
        <v>Adherence status of clients at 6-months</v>
      </c>
      <c r="G455" s="243" t="str">
        <f>'Prep Testing &amp; Continuation'!C94</f>
        <v>Good: missed 0 - 3 doses in past 6 months</v>
      </c>
      <c r="H455" s="243" t="str">
        <f>'Prep Testing &amp; Continuation'!D94</f>
        <v>PRTC01-80</v>
      </c>
      <c r="I455" s="243">
        <f>'Prep Testing &amp; Continuation'!E94</f>
        <v>0</v>
      </c>
      <c r="J455" s="243">
        <f>'Prep Testing &amp; Continuation'!F94</f>
        <v>0</v>
      </c>
      <c r="K455" s="243">
        <f>'Prep Testing &amp; Continuation'!G94</f>
        <v>0</v>
      </c>
      <c r="L455" s="243">
        <f>'Prep Testing &amp; Continuation'!H94</f>
        <v>0</v>
      </c>
      <c r="M455" s="243">
        <f>'Prep Testing &amp; Continuation'!I94</f>
        <v>0</v>
      </c>
      <c r="N455" s="243">
        <f>'Prep Testing &amp; Continuation'!J94</f>
        <v>0</v>
      </c>
      <c r="O455" s="243">
        <f>'Prep Testing &amp; Continuation'!K94</f>
        <v>0</v>
      </c>
      <c r="P455" s="243">
        <f>'Prep Testing &amp; Continuation'!L94</f>
        <v>0</v>
      </c>
      <c r="Q455" s="243">
        <f>'Prep Testing &amp; Continuation'!M94</f>
        <v>0</v>
      </c>
      <c r="R455" s="243">
        <f>'Prep Testing &amp; Continuation'!N94</f>
        <v>0</v>
      </c>
      <c r="S455" s="243">
        <f>'Prep Testing &amp; Continuation'!O94</f>
        <v>0</v>
      </c>
      <c r="T455" s="243">
        <f>'Prep Testing &amp; Continuation'!P94</f>
        <v>0</v>
      </c>
      <c r="U455" s="243">
        <f>'Prep Testing &amp; Continuation'!Q94</f>
        <v>0</v>
      </c>
      <c r="V455" s="243">
        <f>'Prep Testing &amp; Continuation'!R94</f>
        <v>0</v>
      </c>
      <c r="W455" s="243">
        <f>'Prep Testing &amp; Continuation'!S94</f>
        <v>0</v>
      </c>
      <c r="X455" s="243">
        <f>'Prep Testing &amp; Continuation'!T94</f>
        <v>0</v>
      </c>
      <c r="Y455" s="243">
        <f>'Prep Testing &amp; Continuation'!U94</f>
        <v>0</v>
      </c>
      <c r="Z455" s="243">
        <f>'Prep Testing &amp; Continuation'!V94</f>
        <v>0</v>
      </c>
      <c r="AA455" s="243">
        <f>'Prep Testing &amp; Continuation'!W94</f>
        <v>0</v>
      </c>
      <c r="AB455" s="243">
        <f>'Prep Testing &amp; Continuation'!X94</f>
        <v>0</v>
      </c>
      <c r="AC455" s="243">
        <f>'Prep Testing &amp; Continuation'!Y94</f>
        <v>0</v>
      </c>
      <c r="AD455" s="243">
        <f>'Prep Testing &amp; Continuation'!Z94</f>
        <v>0</v>
      </c>
      <c r="AE455" s="243">
        <f>'Prep Testing &amp; Continuation'!AA94</f>
        <v>0</v>
      </c>
      <c r="AF455" s="243">
        <f>'Prep Testing &amp; Continuation'!AB94</f>
        <v>0</v>
      </c>
      <c r="AG455" s="243">
        <f>'Prep Testing &amp; Continuation'!AC94</f>
        <v>0</v>
      </c>
      <c r="AH455" s="243">
        <f>'Prep Testing &amp; Continuation'!AD94</f>
        <v>0</v>
      </c>
      <c r="AI455" s="243">
        <f>'Prep Testing &amp; Continuation'!AE94</f>
        <v>0</v>
      </c>
      <c r="AJ455" s="243">
        <f>'Prep Testing &amp; Continuation'!AF94</f>
        <v>0</v>
      </c>
      <c r="AK455" s="243">
        <f>'Prep Testing &amp; Continuation'!AG94</f>
        <v>0</v>
      </c>
      <c r="AL455" s="243">
        <f>'Prep Testing &amp; Continuation'!AH94</f>
        <v>0</v>
      </c>
      <c r="AM455" s="226">
        <f t="shared" si="22"/>
        <v>0</v>
      </c>
      <c r="AN455" s="227" t="str">
        <f>'Prep Testing &amp; Continuation'!B$3</f>
        <v>PrEP Re-Testing &amp; Continuation version 2.0.0</v>
      </c>
      <c r="AO455" s="239">
        <f>'Prep Testing &amp; Continuation'!AH94</f>
        <v>0</v>
      </c>
    </row>
    <row r="456" spans="1:41" x14ac:dyDescent="0.45">
      <c r="A456" s="218" t="str">
        <f t="shared" si="21"/>
        <v>202205</v>
      </c>
      <c r="B456" s="219">
        <f>'Prep Partner Performance'!AE$2</f>
        <v>2022</v>
      </c>
      <c r="C456" s="220" t="str">
        <f>'Prep Partner Performance'!Z$2</f>
        <v>05</v>
      </c>
      <c r="D456" s="218">
        <f>'Prep Partner Performance'!G$2</f>
        <v>14943</v>
      </c>
      <c r="E456" s="217" t="str">
        <f>'Prep Partner Performance'!C$2</f>
        <v>Kisima Health Centre</v>
      </c>
      <c r="F456" s="243" t="str">
        <f>'Prep Testing &amp; Continuation'!B$94</f>
        <v>Adherence status of clients at 6-months</v>
      </c>
      <c r="G456" s="243" t="str">
        <f>'Prep Testing &amp; Continuation'!C95</f>
        <v>Fair: missed 4 - 5 doses in past 6 months</v>
      </c>
      <c r="H456" s="243" t="str">
        <f>'Prep Testing &amp; Continuation'!D95</f>
        <v>PRTC01-81</v>
      </c>
      <c r="I456" s="243">
        <f>'Prep Testing &amp; Continuation'!E95</f>
        <v>0</v>
      </c>
      <c r="J456" s="243">
        <f>'Prep Testing &amp; Continuation'!F95</f>
        <v>0</v>
      </c>
      <c r="K456" s="243">
        <f>'Prep Testing &amp; Continuation'!G95</f>
        <v>0</v>
      </c>
      <c r="L456" s="243">
        <f>'Prep Testing &amp; Continuation'!H95</f>
        <v>0</v>
      </c>
      <c r="M456" s="243">
        <f>'Prep Testing &amp; Continuation'!I95</f>
        <v>0</v>
      </c>
      <c r="N456" s="243">
        <f>'Prep Testing &amp; Continuation'!J95</f>
        <v>0</v>
      </c>
      <c r="O456" s="243">
        <f>'Prep Testing &amp; Continuation'!K95</f>
        <v>0</v>
      </c>
      <c r="P456" s="243">
        <f>'Prep Testing &amp; Continuation'!L95</f>
        <v>0</v>
      </c>
      <c r="Q456" s="243">
        <f>'Prep Testing &amp; Continuation'!M95</f>
        <v>0</v>
      </c>
      <c r="R456" s="243">
        <f>'Prep Testing &amp; Continuation'!N95</f>
        <v>0</v>
      </c>
      <c r="S456" s="243">
        <f>'Prep Testing &amp; Continuation'!O95</f>
        <v>0</v>
      </c>
      <c r="T456" s="243">
        <f>'Prep Testing &amp; Continuation'!P95</f>
        <v>0</v>
      </c>
      <c r="U456" s="243">
        <f>'Prep Testing &amp; Continuation'!Q95</f>
        <v>0</v>
      </c>
      <c r="V456" s="243">
        <f>'Prep Testing &amp; Continuation'!R95</f>
        <v>0</v>
      </c>
      <c r="W456" s="243">
        <f>'Prep Testing &amp; Continuation'!S95</f>
        <v>0</v>
      </c>
      <c r="X456" s="243">
        <f>'Prep Testing &amp; Continuation'!T95</f>
        <v>0</v>
      </c>
      <c r="Y456" s="243">
        <f>'Prep Testing &amp; Continuation'!U95</f>
        <v>0</v>
      </c>
      <c r="Z456" s="243">
        <f>'Prep Testing &amp; Continuation'!V95</f>
        <v>0</v>
      </c>
      <c r="AA456" s="243">
        <f>'Prep Testing &amp; Continuation'!W95</f>
        <v>0</v>
      </c>
      <c r="AB456" s="243">
        <f>'Prep Testing &amp; Continuation'!X95</f>
        <v>0</v>
      </c>
      <c r="AC456" s="243">
        <f>'Prep Testing &amp; Continuation'!Y95</f>
        <v>0</v>
      </c>
      <c r="AD456" s="243">
        <f>'Prep Testing &amp; Continuation'!Z95</f>
        <v>0</v>
      </c>
      <c r="AE456" s="243">
        <f>'Prep Testing &amp; Continuation'!AA95</f>
        <v>0</v>
      </c>
      <c r="AF456" s="243">
        <f>'Prep Testing &amp; Continuation'!AB95</f>
        <v>0</v>
      </c>
      <c r="AG456" s="243">
        <f>'Prep Testing &amp; Continuation'!AC95</f>
        <v>0</v>
      </c>
      <c r="AH456" s="243">
        <f>'Prep Testing &amp; Continuation'!AD95</f>
        <v>0</v>
      </c>
      <c r="AI456" s="243">
        <f>'Prep Testing &amp; Continuation'!AE95</f>
        <v>0</v>
      </c>
      <c r="AJ456" s="243">
        <f>'Prep Testing &amp; Continuation'!AF95</f>
        <v>0</v>
      </c>
      <c r="AK456" s="243">
        <f>'Prep Testing &amp; Continuation'!AG95</f>
        <v>0</v>
      </c>
      <c r="AL456" s="243">
        <f>'Prep Testing &amp; Continuation'!AH95</f>
        <v>0</v>
      </c>
      <c r="AM456" s="226">
        <f t="shared" si="22"/>
        <v>0</v>
      </c>
      <c r="AN456" s="227" t="str">
        <f>'Prep Testing &amp; Continuation'!B$3</f>
        <v>PrEP Re-Testing &amp; Continuation version 2.0.0</v>
      </c>
      <c r="AO456" s="239">
        <f>'Prep Testing &amp; Continuation'!AH95</f>
        <v>0</v>
      </c>
    </row>
    <row r="457" spans="1:41" x14ac:dyDescent="0.45">
      <c r="A457" s="218" t="str">
        <f t="shared" si="21"/>
        <v>202205</v>
      </c>
      <c r="B457" s="219">
        <f>'Prep Partner Performance'!AE$2</f>
        <v>2022</v>
      </c>
      <c r="C457" s="220" t="str">
        <f>'Prep Partner Performance'!Z$2</f>
        <v>05</v>
      </c>
      <c r="D457" s="218">
        <f>'Prep Partner Performance'!G$2</f>
        <v>14943</v>
      </c>
      <c r="E457" s="217" t="str">
        <f>'Prep Partner Performance'!C$2</f>
        <v>Kisima Health Centre</v>
      </c>
      <c r="F457" s="243" t="str">
        <f>'Prep Testing &amp; Continuation'!B$94</f>
        <v>Adherence status of clients at 6-months</v>
      </c>
      <c r="G457" s="243" t="str">
        <f>'Prep Testing &amp; Continuation'!C96</f>
        <v>Bad: missed 6 - 7 doses in past 6 months</v>
      </c>
      <c r="H457" s="243" t="str">
        <f>'Prep Testing &amp; Continuation'!D96</f>
        <v>PRTC01-82</v>
      </c>
      <c r="I457" s="243">
        <f>'Prep Testing &amp; Continuation'!E96</f>
        <v>0</v>
      </c>
      <c r="J457" s="243">
        <f>'Prep Testing &amp; Continuation'!F96</f>
        <v>0</v>
      </c>
      <c r="K457" s="243">
        <f>'Prep Testing &amp; Continuation'!G96</f>
        <v>0</v>
      </c>
      <c r="L457" s="243">
        <f>'Prep Testing &amp; Continuation'!H96</f>
        <v>0</v>
      </c>
      <c r="M457" s="243">
        <f>'Prep Testing &amp; Continuation'!I96</f>
        <v>0</v>
      </c>
      <c r="N457" s="243">
        <f>'Prep Testing &amp; Continuation'!J96</f>
        <v>0</v>
      </c>
      <c r="O457" s="243">
        <f>'Prep Testing &amp; Continuation'!K96</f>
        <v>0</v>
      </c>
      <c r="P457" s="243">
        <f>'Prep Testing &amp; Continuation'!L96</f>
        <v>0</v>
      </c>
      <c r="Q457" s="243">
        <f>'Prep Testing &amp; Continuation'!M96</f>
        <v>0</v>
      </c>
      <c r="R457" s="243">
        <f>'Prep Testing &amp; Continuation'!N96</f>
        <v>0</v>
      </c>
      <c r="S457" s="243">
        <f>'Prep Testing &amp; Continuation'!O96</f>
        <v>0</v>
      </c>
      <c r="T457" s="243">
        <f>'Prep Testing &amp; Continuation'!P96</f>
        <v>0</v>
      </c>
      <c r="U457" s="243">
        <f>'Prep Testing &amp; Continuation'!Q96</f>
        <v>0</v>
      </c>
      <c r="V457" s="243">
        <f>'Prep Testing &amp; Continuation'!R96</f>
        <v>0</v>
      </c>
      <c r="W457" s="243">
        <f>'Prep Testing &amp; Continuation'!S96</f>
        <v>0</v>
      </c>
      <c r="X457" s="243">
        <f>'Prep Testing &amp; Continuation'!T96</f>
        <v>0</v>
      </c>
      <c r="Y457" s="243">
        <f>'Prep Testing &amp; Continuation'!U96</f>
        <v>0</v>
      </c>
      <c r="Z457" s="243">
        <f>'Prep Testing &amp; Continuation'!V96</f>
        <v>0</v>
      </c>
      <c r="AA457" s="243">
        <f>'Prep Testing &amp; Continuation'!W96</f>
        <v>0</v>
      </c>
      <c r="AB457" s="243">
        <f>'Prep Testing &amp; Continuation'!X96</f>
        <v>0</v>
      </c>
      <c r="AC457" s="243">
        <f>'Prep Testing &amp; Continuation'!Y96</f>
        <v>0</v>
      </c>
      <c r="AD457" s="243">
        <f>'Prep Testing &amp; Continuation'!Z96</f>
        <v>0</v>
      </c>
      <c r="AE457" s="243">
        <f>'Prep Testing &amp; Continuation'!AA96</f>
        <v>0</v>
      </c>
      <c r="AF457" s="243">
        <f>'Prep Testing &amp; Continuation'!AB96</f>
        <v>0</v>
      </c>
      <c r="AG457" s="243">
        <f>'Prep Testing &amp; Continuation'!AC96</f>
        <v>0</v>
      </c>
      <c r="AH457" s="243">
        <f>'Prep Testing &amp; Continuation'!AD96</f>
        <v>0</v>
      </c>
      <c r="AI457" s="243">
        <f>'Prep Testing &amp; Continuation'!AE96</f>
        <v>0</v>
      </c>
      <c r="AJ457" s="243">
        <f>'Prep Testing &amp; Continuation'!AF96</f>
        <v>0</v>
      </c>
      <c r="AK457" s="243">
        <f>'Prep Testing &amp; Continuation'!AG96</f>
        <v>0</v>
      </c>
      <c r="AL457" s="243">
        <f>'Prep Testing &amp; Continuation'!AH96</f>
        <v>0</v>
      </c>
      <c r="AM457" s="226">
        <f t="shared" si="22"/>
        <v>0</v>
      </c>
      <c r="AN457" s="227" t="str">
        <f>'Prep Testing &amp; Continuation'!B$3</f>
        <v>PrEP Re-Testing &amp; Continuation version 2.0.0</v>
      </c>
      <c r="AO457" s="239">
        <f>'Prep Testing &amp; Continuation'!AH96</f>
        <v>0</v>
      </c>
    </row>
    <row r="458" spans="1:41" x14ac:dyDescent="0.45">
      <c r="A458" s="218" t="str">
        <f t="shared" si="21"/>
        <v>202205</v>
      </c>
      <c r="B458" s="219">
        <f>'Prep Partner Performance'!AE$2</f>
        <v>2022</v>
      </c>
      <c r="C458" s="220" t="str">
        <f>'Prep Partner Performance'!Z$2</f>
        <v>05</v>
      </c>
      <c r="D458" s="218">
        <f>'Prep Partner Performance'!G$2</f>
        <v>14943</v>
      </c>
      <c r="E458" s="217" t="str">
        <f>'Prep Partner Performance'!C$2</f>
        <v>Kisima Health Centre</v>
      </c>
      <c r="F458" s="243" t="str">
        <f>'Prep Testing &amp; Continuation'!B97</f>
        <v>Reasons for non-adherence among those with bad adherence at 6 months</v>
      </c>
      <c r="G458" s="243" t="str">
        <f>'Prep Testing &amp; Continuation'!C97</f>
        <v>Forgot</v>
      </c>
      <c r="H458" s="243" t="str">
        <f>'Prep Testing &amp; Continuation'!D97</f>
        <v>PRTC01-83</v>
      </c>
      <c r="I458" s="243">
        <f>'Prep Testing &amp; Continuation'!E97</f>
        <v>0</v>
      </c>
      <c r="J458" s="243">
        <f>'Prep Testing &amp; Continuation'!F97</f>
        <v>0</v>
      </c>
      <c r="K458" s="243">
        <f>'Prep Testing &amp; Continuation'!G97</f>
        <v>0</v>
      </c>
      <c r="L458" s="243">
        <f>'Prep Testing &amp; Continuation'!H97</f>
        <v>0</v>
      </c>
      <c r="M458" s="243">
        <f>'Prep Testing &amp; Continuation'!I97</f>
        <v>0</v>
      </c>
      <c r="N458" s="243">
        <f>'Prep Testing &amp; Continuation'!J97</f>
        <v>0</v>
      </c>
      <c r="O458" s="243">
        <f>'Prep Testing &amp; Continuation'!K97</f>
        <v>0</v>
      </c>
      <c r="P458" s="243">
        <f>'Prep Testing &amp; Continuation'!L97</f>
        <v>0</v>
      </c>
      <c r="Q458" s="243">
        <f>'Prep Testing &amp; Continuation'!M97</f>
        <v>0</v>
      </c>
      <c r="R458" s="243">
        <f>'Prep Testing &amp; Continuation'!N97</f>
        <v>0</v>
      </c>
      <c r="S458" s="243">
        <f>'Prep Testing &amp; Continuation'!O97</f>
        <v>0</v>
      </c>
      <c r="T458" s="243">
        <f>'Prep Testing &amp; Continuation'!P97</f>
        <v>0</v>
      </c>
      <c r="U458" s="243">
        <f>'Prep Testing &amp; Continuation'!Q97</f>
        <v>0</v>
      </c>
      <c r="V458" s="243">
        <f>'Prep Testing &amp; Continuation'!R97</f>
        <v>0</v>
      </c>
      <c r="W458" s="243">
        <f>'Prep Testing &amp; Continuation'!S97</f>
        <v>0</v>
      </c>
      <c r="X458" s="243">
        <f>'Prep Testing &amp; Continuation'!T97</f>
        <v>0</v>
      </c>
      <c r="Y458" s="243">
        <f>'Prep Testing &amp; Continuation'!U97</f>
        <v>0</v>
      </c>
      <c r="Z458" s="243">
        <f>'Prep Testing &amp; Continuation'!V97</f>
        <v>0</v>
      </c>
      <c r="AA458" s="243">
        <f>'Prep Testing &amp; Continuation'!W97</f>
        <v>0</v>
      </c>
      <c r="AB458" s="243">
        <f>'Prep Testing &amp; Continuation'!X97</f>
        <v>0</v>
      </c>
      <c r="AC458" s="243">
        <f>'Prep Testing &amp; Continuation'!Y97</f>
        <v>0</v>
      </c>
      <c r="AD458" s="243">
        <f>'Prep Testing &amp; Continuation'!Z97</f>
        <v>0</v>
      </c>
      <c r="AE458" s="243">
        <f>'Prep Testing &amp; Continuation'!AA97</f>
        <v>0</v>
      </c>
      <c r="AF458" s="243">
        <f>'Prep Testing &amp; Continuation'!AB97</f>
        <v>0</v>
      </c>
      <c r="AG458" s="243">
        <f>'Prep Testing &amp; Continuation'!AC97</f>
        <v>0</v>
      </c>
      <c r="AH458" s="243">
        <f>'Prep Testing &amp; Continuation'!AD97</f>
        <v>0</v>
      </c>
      <c r="AI458" s="243">
        <f>'Prep Testing &amp; Continuation'!AE97</f>
        <v>0</v>
      </c>
      <c r="AJ458" s="243">
        <f>'Prep Testing &amp; Continuation'!AF97</f>
        <v>0</v>
      </c>
      <c r="AK458" s="243">
        <f>'Prep Testing &amp; Continuation'!AG97</f>
        <v>0</v>
      </c>
      <c r="AL458" s="243">
        <f>'Prep Testing &amp; Continuation'!AH97</f>
        <v>0</v>
      </c>
      <c r="AM458" s="226">
        <f t="shared" si="22"/>
        <v>0</v>
      </c>
      <c r="AN458" s="227" t="str">
        <f>'Prep Testing &amp; Continuation'!B$3</f>
        <v>PrEP Re-Testing &amp; Continuation version 2.0.0</v>
      </c>
      <c r="AO458" s="239">
        <f>'Prep Testing &amp; Continuation'!AH97</f>
        <v>0</v>
      </c>
    </row>
    <row r="459" spans="1:41" x14ac:dyDescent="0.45">
      <c r="A459" s="218" t="str">
        <f t="shared" si="21"/>
        <v>202205</v>
      </c>
      <c r="B459" s="219">
        <f>'Prep Partner Performance'!AE$2</f>
        <v>2022</v>
      </c>
      <c r="C459" s="220" t="str">
        <f>'Prep Partner Performance'!Z$2</f>
        <v>05</v>
      </c>
      <c r="D459" s="218">
        <f>'Prep Partner Performance'!G$2</f>
        <v>14943</v>
      </c>
      <c r="E459" s="217" t="str">
        <f>'Prep Partner Performance'!C$2</f>
        <v>Kisima Health Centre</v>
      </c>
      <c r="F459" s="243" t="str">
        <f>'Prep Testing &amp; Continuation'!B$97</f>
        <v>Reasons for non-adherence among those with bad adherence at 6 months</v>
      </c>
      <c r="G459" s="243" t="str">
        <f>'Prep Testing &amp; Continuation'!C98</f>
        <v>Lost/out of pills</v>
      </c>
      <c r="H459" s="243" t="str">
        <f>'Prep Testing &amp; Continuation'!D98</f>
        <v>PRTC01-84</v>
      </c>
      <c r="I459" s="243">
        <f>'Prep Testing &amp; Continuation'!E98</f>
        <v>0</v>
      </c>
      <c r="J459" s="243">
        <f>'Prep Testing &amp; Continuation'!F98</f>
        <v>0</v>
      </c>
      <c r="K459" s="243">
        <f>'Prep Testing &amp; Continuation'!G98</f>
        <v>0</v>
      </c>
      <c r="L459" s="243">
        <f>'Prep Testing &amp; Continuation'!H98</f>
        <v>0</v>
      </c>
      <c r="M459" s="243">
        <f>'Prep Testing &amp; Continuation'!I98</f>
        <v>0</v>
      </c>
      <c r="N459" s="243">
        <f>'Prep Testing &amp; Continuation'!J98</f>
        <v>0</v>
      </c>
      <c r="O459" s="243">
        <f>'Prep Testing &amp; Continuation'!K98</f>
        <v>0</v>
      </c>
      <c r="P459" s="243">
        <f>'Prep Testing &amp; Continuation'!L98</f>
        <v>0</v>
      </c>
      <c r="Q459" s="243">
        <f>'Prep Testing &amp; Continuation'!M98</f>
        <v>0</v>
      </c>
      <c r="R459" s="243">
        <f>'Prep Testing &amp; Continuation'!N98</f>
        <v>0</v>
      </c>
      <c r="S459" s="243">
        <f>'Prep Testing &amp; Continuation'!O98</f>
        <v>0</v>
      </c>
      <c r="T459" s="243">
        <f>'Prep Testing &amp; Continuation'!P98</f>
        <v>0</v>
      </c>
      <c r="U459" s="243">
        <f>'Prep Testing &amp; Continuation'!Q98</f>
        <v>0</v>
      </c>
      <c r="V459" s="243">
        <f>'Prep Testing &amp; Continuation'!R98</f>
        <v>0</v>
      </c>
      <c r="W459" s="243">
        <f>'Prep Testing &amp; Continuation'!S98</f>
        <v>0</v>
      </c>
      <c r="X459" s="243">
        <f>'Prep Testing &amp; Continuation'!T98</f>
        <v>0</v>
      </c>
      <c r="Y459" s="243">
        <f>'Prep Testing &amp; Continuation'!U98</f>
        <v>0</v>
      </c>
      <c r="Z459" s="243">
        <f>'Prep Testing &amp; Continuation'!V98</f>
        <v>0</v>
      </c>
      <c r="AA459" s="243">
        <f>'Prep Testing &amp; Continuation'!W98</f>
        <v>0</v>
      </c>
      <c r="AB459" s="243">
        <f>'Prep Testing &amp; Continuation'!X98</f>
        <v>0</v>
      </c>
      <c r="AC459" s="243">
        <f>'Prep Testing &amp; Continuation'!Y98</f>
        <v>0</v>
      </c>
      <c r="AD459" s="243">
        <f>'Prep Testing &amp; Continuation'!Z98</f>
        <v>0</v>
      </c>
      <c r="AE459" s="243">
        <f>'Prep Testing &amp; Continuation'!AA98</f>
        <v>0</v>
      </c>
      <c r="AF459" s="243">
        <f>'Prep Testing &amp; Continuation'!AB98</f>
        <v>0</v>
      </c>
      <c r="AG459" s="243">
        <f>'Prep Testing &amp; Continuation'!AC98</f>
        <v>0</v>
      </c>
      <c r="AH459" s="243">
        <f>'Prep Testing &amp; Continuation'!AD98</f>
        <v>0</v>
      </c>
      <c r="AI459" s="243">
        <f>'Prep Testing &amp; Continuation'!AE98</f>
        <v>0</v>
      </c>
      <c r="AJ459" s="243">
        <f>'Prep Testing &amp; Continuation'!AF98</f>
        <v>0</v>
      </c>
      <c r="AK459" s="243">
        <f>'Prep Testing &amp; Continuation'!AG98</f>
        <v>0</v>
      </c>
      <c r="AL459" s="243">
        <f>'Prep Testing &amp; Continuation'!AH98</f>
        <v>0</v>
      </c>
      <c r="AM459" s="226">
        <f t="shared" si="22"/>
        <v>0</v>
      </c>
      <c r="AN459" s="227" t="str">
        <f>'Prep Testing &amp; Continuation'!B$3</f>
        <v>PrEP Re-Testing &amp; Continuation version 2.0.0</v>
      </c>
      <c r="AO459" s="239">
        <f>'Prep Testing &amp; Continuation'!AH98</f>
        <v>0</v>
      </c>
    </row>
    <row r="460" spans="1:41" x14ac:dyDescent="0.45">
      <c r="A460" s="218" t="str">
        <f t="shared" si="21"/>
        <v>202205</v>
      </c>
      <c r="B460" s="219">
        <f>'Prep Partner Performance'!AE$2</f>
        <v>2022</v>
      </c>
      <c r="C460" s="220" t="str">
        <f>'Prep Partner Performance'!Z$2</f>
        <v>05</v>
      </c>
      <c r="D460" s="218">
        <f>'Prep Partner Performance'!G$2</f>
        <v>14943</v>
      </c>
      <c r="E460" s="217" t="str">
        <f>'Prep Partner Performance'!C$2</f>
        <v>Kisima Health Centre</v>
      </c>
      <c r="F460" s="243" t="str">
        <f>'Prep Testing &amp; Continuation'!B$97</f>
        <v>Reasons for non-adherence among those with bad adherence at 6 months</v>
      </c>
      <c r="G460" s="243" t="str">
        <f>'Prep Testing &amp; Continuation'!C99</f>
        <v>Separated from HIV + Partner</v>
      </c>
      <c r="H460" s="243" t="str">
        <f>'Prep Testing &amp; Continuation'!D99</f>
        <v>PRTC01-85</v>
      </c>
      <c r="I460" s="243">
        <f>'Prep Testing &amp; Continuation'!E99</f>
        <v>0</v>
      </c>
      <c r="J460" s="243">
        <f>'Prep Testing &amp; Continuation'!F99</f>
        <v>0</v>
      </c>
      <c r="K460" s="243">
        <f>'Prep Testing &amp; Continuation'!G99</f>
        <v>0</v>
      </c>
      <c r="L460" s="243">
        <f>'Prep Testing &amp; Continuation'!H99</f>
        <v>0</v>
      </c>
      <c r="M460" s="243">
        <f>'Prep Testing &amp; Continuation'!I99</f>
        <v>0</v>
      </c>
      <c r="N460" s="243">
        <f>'Prep Testing &amp; Continuation'!J99</f>
        <v>0</v>
      </c>
      <c r="O460" s="243">
        <f>'Prep Testing &amp; Continuation'!K99</f>
        <v>0</v>
      </c>
      <c r="P460" s="243">
        <f>'Prep Testing &amp; Continuation'!L99</f>
        <v>0</v>
      </c>
      <c r="Q460" s="243">
        <f>'Prep Testing &amp; Continuation'!M99</f>
        <v>0</v>
      </c>
      <c r="R460" s="243">
        <f>'Prep Testing &amp; Continuation'!N99</f>
        <v>0</v>
      </c>
      <c r="S460" s="243">
        <f>'Prep Testing &amp; Continuation'!O99</f>
        <v>0</v>
      </c>
      <c r="T460" s="243">
        <f>'Prep Testing &amp; Continuation'!P99</f>
        <v>0</v>
      </c>
      <c r="U460" s="243">
        <f>'Prep Testing &amp; Continuation'!Q99</f>
        <v>0</v>
      </c>
      <c r="V460" s="243">
        <f>'Prep Testing &amp; Continuation'!R99</f>
        <v>0</v>
      </c>
      <c r="W460" s="243">
        <f>'Prep Testing &amp; Continuation'!S99</f>
        <v>0</v>
      </c>
      <c r="X460" s="243">
        <f>'Prep Testing &amp; Continuation'!T99</f>
        <v>0</v>
      </c>
      <c r="Y460" s="243">
        <f>'Prep Testing &amp; Continuation'!U99</f>
        <v>0</v>
      </c>
      <c r="Z460" s="243">
        <f>'Prep Testing &amp; Continuation'!V99</f>
        <v>0</v>
      </c>
      <c r="AA460" s="243">
        <f>'Prep Testing &amp; Continuation'!W99</f>
        <v>0</v>
      </c>
      <c r="AB460" s="243">
        <f>'Prep Testing &amp; Continuation'!X99</f>
        <v>0</v>
      </c>
      <c r="AC460" s="243">
        <f>'Prep Testing &amp; Continuation'!Y99</f>
        <v>0</v>
      </c>
      <c r="AD460" s="243">
        <f>'Prep Testing &amp; Continuation'!Z99</f>
        <v>0</v>
      </c>
      <c r="AE460" s="243">
        <f>'Prep Testing &amp; Continuation'!AA99</f>
        <v>0</v>
      </c>
      <c r="AF460" s="243">
        <f>'Prep Testing &amp; Continuation'!AB99</f>
        <v>0</v>
      </c>
      <c r="AG460" s="243">
        <f>'Prep Testing &amp; Continuation'!AC99</f>
        <v>0</v>
      </c>
      <c r="AH460" s="243">
        <f>'Prep Testing &amp; Continuation'!AD99</f>
        <v>0</v>
      </c>
      <c r="AI460" s="243">
        <f>'Prep Testing &amp; Continuation'!AE99</f>
        <v>0</v>
      </c>
      <c r="AJ460" s="243">
        <f>'Prep Testing &amp; Continuation'!AF99</f>
        <v>0</v>
      </c>
      <c r="AK460" s="243">
        <f>'Prep Testing &amp; Continuation'!AG99</f>
        <v>0</v>
      </c>
      <c r="AL460" s="243">
        <f>'Prep Testing &amp; Continuation'!AH99</f>
        <v>0</v>
      </c>
      <c r="AM460" s="226">
        <f t="shared" si="22"/>
        <v>0</v>
      </c>
      <c r="AN460" s="227" t="str">
        <f>'Prep Testing &amp; Continuation'!B$3</f>
        <v>PrEP Re-Testing &amp; Continuation version 2.0.0</v>
      </c>
      <c r="AO460" s="239">
        <f>'Prep Testing &amp; Continuation'!AH99</f>
        <v>0</v>
      </c>
    </row>
    <row r="461" spans="1:41" x14ac:dyDescent="0.45">
      <c r="A461" s="218" t="str">
        <f t="shared" si="21"/>
        <v>202205</v>
      </c>
      <c r="B461" s="219">
        <f>'Prep Partner Performance'!AE$2</f>
        <v>2022</v>
      </c>
      <c r="C461" s="220" t="str">
        <f>'Prep Partner Performance'!Z$2</f>
        <v>05</v>
      </c>
      <c r="D461" s="218">
        <f>'Prep Partner Performance'!G$2</f>
        <v>14943</v>
      </c>
      <c r="E461" s="217" t="str">
        <f>'Prep Partner Performance'!C$2</f>
        <v>Kisima Health Centre</v>
      </c>
      <c r="F461" s="243" t="str">
        <f>'Prep Testing &amp; Continuation'!B$97</f>
        <v>Reasons for non-adherence among those with bad adherence at 6 months</v>
      </c>
      <c r="G461" s="243" t="str">
        <f>'Prep Testing &amp; Continuation'!C100</f>
        <v>No perceived risk</v>
      </c>
      <c r="H461" s="243" t="str">
        <f>'Prep Testing &amp; Continuation'!D100</f>
        <v>PRTC01-86</v>
      </c>
      <c r="I461" s="243">
        <f>'Prep Testing &amp; Continuation'!E100</f>
        <v>0</v>
      </c>
      <c r="J461" s="243">
        <f>'Prep Testing &amp; Continuation'!F100</f>
        <v>0</v>
      </c>
      <c r="K461" s="243">
        <f>'Prep Testing &amp; Continuation'!G100</f>
        <v>0</v>
      </c>
      <c r="L461" s="243">
        <f>'Prep Testing &amp; Continuation'!H100</f>
        <v>0</v>
      </c>
      <c r="M461" s="243">
        <f>'Prep Testing &amp; Continuation'!I100</f>
        <v>0</v>
      </c>
      <c r="N461" s="243">
        <f>'Prep Testing &amp; Continuation'!J100</f>
        <v>0</v>
      </c>
      <c r="O461" s="243">
        <f>'Prep Testing &amp; Continuation'!K100</f>
        <v>0</v>
      </c>
      <c r="P461" s="243">
        <f>'Prep Testing &amp; Continuation'!L100</f>
        <v>0</v>
      </c>
      <c r="Q461" s="243">
        <f>'Prep Testing &amp; Continuation'!M100</f>
        <v>0</v>
      </c>
      <c r="R461" s="243">
        <f>'Prep Testing &amp; Continuation'!N100</f>
        <v>0</v>
      </c>
      <c r="S461" s="243">
        <f>'Prep Testing &amp; Continuation'!O100</f>
        <v>0</v>
      </c>
      <c r="T461" s="243">
        <f>'Prep Testing &amp; Continuation'!P100</f>
        <v>0</v>
      </c>
      <c r="U461" s="243">
        <f>'Prep Testing &amp; Continuation'!Q100</f>
        <v>0</v>
      </c>
      <c r="V461" s="243">
        <f>'Prep Testing &amp; Continuation'!R100</f>
        <v>0</v>
      </c>
      <c r="W461" s="243">
        <f>'Prep Testing &amp; Continuation'!S100</f>
        <v>0</v>
      </c>
      <c r="X461" s="243">
        <f>'Prep Testing &amp; Continuation'!T100</f>
        <v>0</v>
      </c>
      <c r="Y461" s="243">
        <f>'Prep Testing &amp; Continuation'!U100</f>
        <v>0</v>
      </c>
      <c r="Z461" s="243">
        <f>'Prep Testing &amp; Continuation'!V100</f>
        <v>0</v>
      </c>
      <c r="AA461" s="243">
        <f>'Prep Testing &amp; Continuation'!W100</f>
        <v>0</v>
      </c>
      <c r="AB461" s="243">
        <f>'Prep Testing &amp; Continuation'!X100</f>
        <v>0</v>
      </c>
      <c r="AC461" s="243">
        <f>'Prep Testing &amp; Continuation'!Y100</f>
        <v>0</v>
      </c>
      <c r="AD461" s="243">
        <f>'Prep Testing &amp; Continuation'!Z100</f>
        <v>0</v>
      </c>
      <c r="AE461" s="243">
        <f>'Prep Testing &amp; Continuation'!AA100</f>
        <v>0</v>
      </c>
      <c r="AF461" s="243">
        <f>'Prep Testing &amp; Continuation'!AB100</f>
        <v>0</v>
      </c>
      <c r="AG461" s="243">
        <f>'Prep Testing &amp; Continuation'!AC100</f>
        <v>0</v>
      </c>
      <c r="AH461" s="243">
        <f>'Prep Testing &amp; Continuation'!AD100</f>
        <v>0</v>
      </c>
      <c r="AI461" s="243">
        <f>'Prep Testing &amp; Continuation'!AE100</f>
        <v>0</v>
      </c>
      <c r="AJ461" s="243">
        <f>'Prep Testing &amp; Continuation'!AF100</f>
        <v>0</v>
      </c>
      <c r="AK461" s="243">
        <f>'Prep Testing &amp; Continuation'!AG100</f>
        <v>0</v>
      </c>
      <c r="AL461" s="243">
        <f>'Prep Testing &amp; Continuation'!AH100</f>
        <v>0</v>
      </c>
      <c r="AM461" s="226">
        <f t="shared" si="22"/>
        <v>0</v>
      </c>
      <c r="AN461" s="227" t="str">
        <f>'Prep Testing &amp; Continuation'!B$3</f>
        <v>PrEP Re-Testing &amp; Continuation version 2.0.0</v>
      </c>
      <c r="AO461" s="239">
        <f>'Prep Testing &amp; Continuation'!AH100</f>
        <v>0</v>
      </c>
    </row>
    <row r="462" spans="1:41" x14ac:dyDescent="0.45">
      <c r="A462" s="218" t="str">
        <f t="shared" si="21"/>
        <v>202205</v>
      </c>
      <c r="B462" s="219">
        <f>'Prep Partner Performance'!AE$2</f>
        <v>2022</v>
      </c>
      <c r="C462" s="220" t="str">
        <f>'Prep Partner Performance'!Z$2</f>
        <v>05</v>
      </c>
      <c r="D462" s="218">
        <f>'Prep Partner Performance'!G$2</f>
        <v>14943</v>
      </c>
      <c r="E462" s="217" t="str">
        <f>'Prep Partner Performance'!C$2</f>
        <v>Kisima Health Centre</v>
      </c>
      <c r="F462" s="243" t="str">
        <f>'Prep Testing &amp; Continuation'!B$97</f>
        <v>Reasons for non-adherence among those with bad adherence at 6 months</v>
      </c>
      <c r="G462" s="243" t="str">
        <f>'Prep Testing &amp; Continuation'!C101</f>
        <v>Side effects</v>
      </c>
      <c r="H462" s="243" t="str">
        <f>'Prep Testing &amp; Continuation'!D101</f>
        <v>PRTC01-87</v>
      </c>
      <c r="I462" s="243">
        <f>'Prep Testing &amp; Continuation'!E101</f>
        <v>0</v>
      </c>
      <c r="J462" s="243">
        <f>'Prep Testing &amp; Continuation'!F101</f>
        <v>0</v>
      </c>
      <c r="K462" s="243">
        <f>'Prep Testing &amp; Continuation'!G101</f>
        <v>0</v>
      </c>
      <c r="L462" s="243">
        <f>'Prep Testing &amp; Continuation'!H101</f>
        <v>0</v>
      </c>
      <c r="M462" s="243">
        <f>'Prep Testing &amp; Continuation'!I101</f>
        <v>0</v>
      </c>
      <c r="N462" s="243">
        <f>'Prep Testing &amp; Continuation'!J101</f>
        <v>0</v>
      </c>
      <c r="O462" s="243">
        <f>'Prep Testing &amp; Continuation'!K101</f>
        <v>0</v>
      </c>
      <c r="P462" s="243">
        <f>'Prep Testing &amp; Continuation'!L101</f>
        <v>0</v>
      </c>
      <c r="Q462" s="243">
        <f>'Prep Testing &amp; Continuation'!M101</f>
        <v>0</v>
      </c>
      <c r="R462" s="243">
        <f>'Prep Testing &amp; Continuation'!N101</f>
        <v>0</v>
      </c>
      <c r="S462" s="243">
        <f>'Prep Testing &amp; Continuation'!O101</f>
        <v>0</v>
      </c>
      <c r="T462" s="243">
        <f>'Prep Testing &amp; Continuation'!P101</f>
        <v>0</v>
      </c>
      <c r="U462" s="243">
        <f>'Prep Testing &amp; Continuation'!Q101</f>
        <v>0</v>
      </c>
      <c r="V462" s="243">
        <f>'Prep Testing &amp; Continuation'!R101</f>
        <v>0</v>
      </c>
      <c r="W462" s="243">
        <f>'Prep Testing &amp; Continuation'!S101</f>
        <v>0</v>
      </c>
      <c r="X462" s="243">
        <f>'Prep Testing &amp; Continuation'!T101</f>
        <v>0</v>
      </c>
      <c r="Y462" s="243">
        <f>'Prep Testing &amp; Continuation'!U101</f>
        <v>0</v>
      </c>
      <c r="Z462" s="243">
        <f>'Prep Testing &amp; Continuation'!V101</f>
        <v>0</v>
      </c>
      <c r="AA462" s="243">
        <f>'Prep Testing &amp; Continuation'!W101</f>
        <v>0</v>
      </c>
      <c r="AB462" s="243">
        <f>'Prep Testing &amp; Continuation'!X101</f>
        <v>0</v>
      </c>
      <c r="AC462" s="243">
        <f>'Prep Testing &amp; Continuation'!Y101</f>
        <v>0</v>
      </c>
      <c r="AD462" s="243">
        <f>'Prep Testing &amp; Continuation'!Z101</f>
        <v>0</v>
      </c>
      <c r="AE462" s="243">
        <f>'Prep Testing &amp; Continuation'!AA101</f>
        <v>0</v>
      </c>
      <c r="AF462" s="243">
        <f>'Prep Testing &amp; Continuation'!AB101</f>
        <v>0</v>
      </c>
      <c r="AG462" s="243">
        <f>'Prep Testing &amp; Continuation'!AC101</f>
        <v>0</v>
      </c>
      <c r="AH462" s="243">
        <f>'Prep Testing &amp; Continuation'!AD101</f>
        <v>0</v>
      </c>
      <c r="AI462" s="243">
        <f>'Prep Testing &amp; Continuation'!AE101</f>
        <v>0</v>
      </c>
      <c r="AJ462" s="243">
        <f>'Prep Testing &amp; Continuation'!AF101</f>
        <v>0</v>
      </c>
      <c r="AK462" s="243">
        <f>'Prep Testing &amp; Continuation'!AG101</f>
        <v>0</v>
      </c>
      <c r="AL462" s="243">
        <f>'Prep Testing &amp; Continuation'!AH101</f>
        <v>0</v>
      </c>
      <c r="AM462" s="226">
        <f t="shared" si="22"/>
        <v>0</v>
      </c>
      <c r="AN462" s="227" t="str">
        <f>'Prep Testing &amp; Continuation'!B$3</f>
        <v>PrEP Re-Testing &amp; Continuation version 2.0.0</v>
      </c>
      <c r="AO462" s="239">
        <f>'Prep Testing &amp; Continuation'!AH101</f>
        <v>0</v>
      </c>
    </row>
    <row r="463" spans="1:41" x14ac:dyDescent="0.45">
      <c r="A463" s="218" t="str">
        <f t="shared" si="21"/>
        <v>202205</v>
      </c>
      <c r="B463" s="219">
        <f>'Prep Partner Performance'!AE$2</f>
        <v>2022</v>
      </c>
      <c r="C463" s="220" t="str">
        <f>'Prep Partner Performance'!Z$2</f>
        <v>05</v>
      </c>
      <c r="D463" s="218">
        <f>'Prep Partner Performance'!G$2</f>
        <v>14943</v>
      </c>
      <c r="E463" s="217" t="str">
        <f>'Prep Partner Performance'!C$2</f>
        <v>Kisima Health Centre</v>
      </c>
      <c r="F463" s="243" t="str">
        <f>'Prep Testing &amp; Continuation'!B$97</f>
        <v>Reasons for non-adherence among those with bad adherence at 6 months</v>
      </c>
      <c r="G463" s="243" t="str">
        <f>'Prep Testing &amp; Continuation'!C102</f>
        <v>Sick</v>
      </c>
      <c r="H463" s="243" t="str">
        <f>'Prep Testing &amp; Continuation'!D102</f>
        <v>PRTC01-88</v>
      </c>
      <c r="I463" s="243">
        <f>'Prep Testing &amp; Continuation'!E102</f>
        <v>0</v>
      </c>
      <c r="J463" s="243">
        <f>'Prep Testing &amp; Continuation'!F102</f>
        <v>0</v>
      </c>
      <c r="K463" s="243">
        <f>'Prep Testing &amp; Continuation'!G102</f>
        <v>0</v>
      </c>
      <c r="L463" s="243">
        <f>'Prep Testing &amp; Continuation'!H102</f>
        <v>0</v>
      </c>
      <c r="M463" s="243">
        <f>'Prep Testing &amp; Continuation'!I102</f>
        <v>0</v>
      </c>
      <c r="N463" s="243">
        <f>'Prep Testing &amp; Continuation'!J102</f>
        <v>0</v>
      </c>
      <c r="O463" s="243">
        <f>'Prep Testing &amp; Continuation'!K102</f>
        <v>0</v>
      </c>
      <c r="P463" s="243">
        <f>'Prep Testing &amp; Continuation'!L102</f>
        <v>0</v>
      </c>
      <c r="Q463" s="243">
        <f>'Prep Testing &amp; Continuation'!M102</f>
        <v>0</v>
      </c>
      <c r="R463" s="243">
        <f>'Prep Testing &amp; Continuation'!N102</f>
        <v>0</v>
      </c>
      <c r="S463" s="243">
        <f>'Prep Testing &amp; Continuation'!O102</f>
        <v>0</v>
      </c>
      <c r="T463" s="243">
        <f>'Prep Testing &amp; Continuation'!P102</f>
        <v>0</v>
      </c>
      <c r="U463" s="243">
        <f>'Prep Testing &amp; Continuation'!Q102</f>
        <v>0</v>
      </c>
      <c r="V463" s="243">
        <f>'Prep Testing &amp; Continuation'!R102</f>
        <v>0</v>
      </c>
      <c r="W463" s="243">
        <f>'Prep Testing &amp; Continuation'!S102</f>
        <v>0</v>
      </c>
      <c r="X463" s="243">
        <f>'Prep Testing &amp; Continuation'!T102</f>
        <v>0</v>
      </c>
      <c r="Y463" s="243">
        <f>'Prep Testing &amp; Continuation'!U102</f>
        <v>0</v>
      </c>
      <c r="Z463" s="243">
        <f>'Prep Testing &amp; Continuation'!V102</f>
        <v>0</v>
      </c>
      <c r="AA463" s="243">
        <f>'Prep Testing &amp; Continuation'!W102</f>
        <v>0</v>
      </c>
      <c r="AB463" s="243">
        <f>'Prep Testing &amp; Continuation'!X102</f>
        <v>0</v>
      </c>
      <c r="AC463" s="243">
        <f>'Prep Testing &amp; Continuation'!Y102</f>
        <v>0</v>
      </c>
      <c r="AD463" s="243">
        <f>'Prep Testing &amp; Continuation'!Z102</f>
        <v>0</v>
      </c>
      <c r="AE463" s="243">
        <f>'Prep Testing &amp; Continuation'!AA102</f>
        <v>0</v>
      </c>
      <c r="AF463" s="243">
        <f>'Prep Testing &amp; Continuation'!AB102</f>
        <v>0</v>
      </c>
      <c r="AG463" s="243">
        <f>'Prep Testing &amp; Continuation'!AC102</f>
        <v>0</v>
      </c>
      <c r="AH463" s="243">
        <f>'Prep Testing &amp; Continuation'!AD102</f>
        <v>0</v>
      </c>
      <c r="AI463" s="243">
        <f>'Prep Testing &amp; Continuation'!AE102</f>
        <v>0</v>
      </c>
      <c r="AJ463" s="243">
        <f>'Prep Testing &amp; Continuation'!AF102</f>
        <v>0</v>
      </c>
      <c r="AK463" s="243">
        <f>'Prep Testing &amp; Continuation'!AG102</f>
        <v>0</v>
      </c>
      <c r="AL463" s="243">
        <f>'Prep Testing &amp; Continuation'!AH102</f>
        <v>0</v>
      </c>
      <c r="AM463" s="226">
        <f t="shared" si="22"/>
        <v>0</v>
      </c>
      <c r="AN463" s="227" t="str">
        <f>'Prep Testing &amp; Continuation'!B$3</f>
        <v>PrEP Re-Testing &amp; Continuation version 2.0.0</v>
      </c>
      <c r="AO463" s="239">
        <f>'Prep Testing &amp; Continuation'!AH102</f>
        <v>0</v>
      </c>
    </row>
    <row r="464" spans="1:41" x14ac:dyDescent="0.45">
      <c r="A464" s="218" t="str">
        <f t="shared" si="21"/>
        <v>202205</v>
      </c>
      <c r="B464" s="219">
        <f>'Prep Partner Performance'!AE$2</f>
        <v>2022</v>
      </c>
      <c r="C464" s="220" t="str">
        <f>'Prep Partner Performance'!Z$2</f>
        <v>05</v>
      </c>
      <c r="D464" s="218">
        <f>'Prep Partner Performance'!G$2</f>
        <v>14943</v>
      </c>
      <c r="E464" s="217" t="str">
        <f>'Prep Partner Performance'!C$2</f>
        <v>Kisima Health Centre</v>
      </c>
      <c r="F464" s="243" t="str">
        <f>'Prep Testing &amp; Continuation'!B$97</f>
        <v>Reasons for non-adherence among those with bad adherence at 6 months</v>
      </c>
      <c r="G464" s="243" t="str">
        <f>'Prep Testing &amp; Continuation'!C103</f>
        <v>Stigma</v>
      </c>
      <c r="H464" s="243" t="str">
        <f>'Prep Testing &amp; Continuation'!D103</f>
        <v>PRTC01-89</v>
      </c>
      <c r="I464" s="243">
        <f>'Prep Testing &amp; Continuation'!E103</f>
        <v>0</v>
      </c>
      <c r="J464" s="243">
        <f>'Prep Testing &amp; Continuation'!F103</f>
        <v>0</v>
      </c>
      <c r="K464" s="243">
        <f>'Prep Testing &amp; Continuation'!G103</f>
        <v>0</v>
      </c>
      <c r="L464" s="243">
        <f>'Prep Testing &amp; Continuation'!H103</f>
        <v>0</v>
      </c>
      <c r="M464" s="243">
        <f>'Prep Testing &amp; Continuation'!I103</f>
        <v>0</v>
      </c>
      <c r="N464" s="243">
        <f>'Prep Testing &amp; Continuation'!J103</f>
        <v>0</v>
      </c>
      <c r="O464" s="243">
        <f>'Prep Testing &amp; Continuation'!K103</f>
        <v>0</v>
      </c>
      <c r="P464" s="243">
        <f>'Prep Testing &amp; Continuation'!L103</f>
        <v>0</v>
      </c>
      <c r="Q464" s="243">
        <f>'Prep Testing &amp; Continuation'!M103</f>
        <v>0</v>
      </c>
      <c r="R464" s="243">
        <f>'Prep Testing &amp; Continuation'!N103</f>
        <v>0</v>
      </c>
      <c r="S464" s="243">
        <f>'Prep Testing &amp; Continuation'!O103</f>
        <v>0</v>
      </c>
      <c r="T464" s="243">
        <f>'Prep Testing &amp; Continuation'!P103</f>
        <v>0</v>
      </c>
      <c r="U464" s="243">
        <f>'Prep Testing &amp; Continuation'!Q103</f>
        <v>0</v>
      </c>
      <c r="V464" s="243">
        <f>'Prep Testing &amp; Continuation'!R103</f>
        <v>0</v>
      </c>
      <c r="W464" s="243">
        <f>'Prep Testing &amp; Continuation'!S103</f>
        <v>0</v>
      </c>
      <c r="X464" s="243">
        <f>'Prep Testing &amp; Continuation'!T103</f>
        <v>0</v>
      </c>
      <c r="Y464" s="243">
        <f>'Prep Testing &amp; Continuation'!U103</f>
        <v>0</v>
      </c>
      <c r="Z464" s="243">
        <f>'Prep Testing &amp; Continuation'!V103</f>
        <v>0</v>
      </c>
      <c r="AA464" s="243">
        <f>'Prep Testing &amp; Continuation'!W103</f>
        <v>0</v>
      </c>
      <c r="AB464" s="243">
        <f>'Prep Testing &amp; Continuation'!X103</f>
        <v>0</v>
      </c>
      <c r="AC464" s="243">
        <f>'Prep Testing &amp; Continuation'!Y103</f>
        <v>0</v>
      </c>
      <c r="AD464" s="243">
        <f>'Prep Testing &amp; Continuation'!Z103</f>
        <v>0</v>
      </c>
      <c r="AE464" s="243">
        <f>'Prep Testing &amp; Continuation'!AA103</f>
        <v>0</v>
      </c>
      <c r="AF464" s="243">
        <f>'Prep Testing &amp; Continuation'!AB103</f>
        <v>0</v>
      </c>
      <c r="AG464" s="243">
        <f>'Prep Testing &amp; Continuation'!AC103</f>
        <v>0</v>
      </c>
      <c r="AH464" s="243">
        <f>'Prep Testing &amp; Continuation'!AD103</f>
        <v>0</v>
      </c>
      <c r="AI464" s="243">
        <f>'Prep Testing &amp; Continuation'!AE103</f>
        <v>0</v>
      </c>
      <c r="AJ464" s="243">
        <f>'Prep Testing &amp; Continuation'!AF103</f>
        <v>0</v>
      </c>
      <c r="AK464" s="243">
        <f>'Prep Testing &amp; Continuation'!AG103</f>
        <v>0</v>
      </c>
      <c r="AL464" s="243">
        <f>'Prep Testing &amp; Continuation'!AH103</f>
        <v>0</v>
      </c>
      <c r="AM464" s="226">
        <f t="shared" si="22"/>
        <v>0</v>
      </c>
      <c r="AN464" s="227" t="str">
        <f>'Prep Testing &amp; Continuation'!B$3</f>
        <v>PrEP Re-Testing &amp; Continuation version 2.0.0</v>
      </c>
      <c r="AO464" s="239">
        <f>'Prep Testing &amp; Continuation'!AH103</f>
        <v>0</v>
      </c>
    </row>
    <row r="465" spans="1:41" x14ac:dyDescent="0.45">
      <c r="A465" s="218" t="str">
        <f t="shared" si="21"/>
        <v>202205</v>
      </c>
      <c r="B465" s="219">
        <f>'Prep Partner Performance'!AE$2</f>
        <v>2022</v>
      </c>
      <c r="C465" s="220" t="str">
        <f>'Prep Partner Performance'!Z$2</f>
        <v>05</v>
      </c>
      <c r="D465" s="218">
        <f>'Prep Partner Performance'!G$2</f>
        <v>14943</v>
      </c>
      <c r="E465" s="217" t="str">
        <f>'Prep Partner Performance'!C$2</f>
        <v>Kisima Health Centre</v>
      </c>
      <c r="F465" s="243" t="str">
        <f>'Prep Testing &amp; Continuation'!B$97</f>
        <v>Reasons for non-adherence among those with bad adherence at 6 months</v>
      </c>
      <c r="G465" s="243" t="str">
        <f>'Prep Testing &amp; Continuation'!C104</f>
        <v>Pill burden</v>
      </c>
      <c r="H465" s="243" t="str">
        <f>'Prep Testing &amp; Continuation'!D104</f>
        <v>PRTC01-90</v>
      </c>
      <c r="I465" s="243">
        <f>'Prep Testing &amp; Continuation'!E104</f>
        <v>0</v>
      </c>
      <c r="J465" s="243">
        <f>'Prep Testing &amp; Continuation'!F104</f>
        <v>0</v>
      </c>
      <c r="K465" s="243">
        <f>'Prep Testing &amp; Continuation'!G104</f>
        <v>0</v>
      </c>
      <c r="L465" s="243">
        <f>'Prep Testing &amp; Continuation'!H104</f>
        <v>0</v>
      </c>
      <c r="M465" s="243">
        <f>'Prep Testing &amp; Continuation'!I104</f>
        <v>0</v>
      </c>
      <c r="N465" s="243">
        <f>'Prep Testing &amp; Continuation'!J104</f>
        <v>0</v>
      </c>
      <c r="O465" s="243">
        <f>'Prep Testing &amp; Continuation'!K104</f>
        <v>0</v>
      </c>
      <c r="P465" s="243">
        <f>'Prep Testing &amp; Continuation'!L104</f>
        <v>0</v>
      </c>
      <c r="Q465" s="243">
        <f>'Prep Testing &amp; Continuation'!M104</f>
        <v>0</v>
      </c>
      <c r="R465" s="243">
        <f>'Prep Testing &amp; Continuation'!N104</f>
        <v>0</v>
      </c>
      <c r="S465" s="243">
        <f>'Prep Testing &amp; Continuation'!O104</f>
        <v>0</v>
      </c>
      <c r="T465" s="243">
        <f>'Prep Testing &amp; Continuation'!P104</f>
        <v>0</v>
      </c>
      <c r="U465" s="243">
        <f>'Prep Testing &amp; Continuation'!Q104</f>
        <v>0</v>
      </c>
      <c r="V465" s="243">
        <f>'Prep Testing &amp; Continuation'!R104</f>
        <v>0</v>
      </c>
      <c r="W465" s="243">
        <f>'Prep Testing &amp; Continuation'!S104</f>
        <v>0</v>
      </c>
      <c r="X465" s="243">
        <f>'Prep Testing &amp; Continuation'!T104</f>
        <v>0</v>
      </c>
      <c r="Y465" s="243">
        <f>'Prep Testing &amp; Continuation'!U104</f>
        <v>0</v>
      </c>
      <c r="Z465" s="243">
        <f>'Prep Testing &amp; Continuation'!V104</f>
        <v>0</v>
      </c>
      <c r="AA465" s="243">
        <f>'Prep Testing &amp; Continuation'!W104</f>
        <v>0</v>
      </c>
      <c r="AB465" s="243">
        <f>'Prep Testing &amp; Continuation'!X104</f>
        <v>0</v>
      </c>
      <c r="AC465" s="243">
        <f>'Prep Testing &amp; Continuation'!Y104</f>
        <v>0</v>
      </c>
      <c r="AD465" s="243">
        <f>'Prep Testing &amp; Continuation'!Z104</f>
        <v>0</v>
      </c>
      <c r="AE465" s="243">
        <f>'Prep Testing &amp; Continuation'!AA104</f>
        <v>0</v>
      </c>
      <c r="AF465" s="243">
        <f>'Prep Testing &amp; Continuation'!AB104</f>
        <v>0</v>
      </c>
      <c r="AG465" s="243">
        <f>'Prep Testing &amp; Continuation'!AC104</f>
        <v>0</v>
      </c>
      <c r="AH465" s="243">
        <f>'Prep Testing &amp; Continuation'!AD104</f>
        <v>0</v>
      </c>
      <c r="AI465" s="243">
        <f>'Prep Testing &amp; Continuation'!AE104</f>
        <v>0</v>
      </c>
      <c r="AJ465" s="243">
        <f>'Prep Testing &amp; Continuation'!AF104</f>
        <v>0</v>
      </c>
      <c r="AK465" s="243">
        <f>'Prep Testing &amp; Continuation'!AG104</f>
        <v>0</v>
      </c>
      <c r="AL465" s="243">
        <f>'Prep Testing &amp; Continuation'!AH104</f>
        <v>0</v>
      </c>
      <c r="AM465" s="226">
        <f t="shared" si="22"/>
        <v>0</v>
      </c>
      <c r="AN465" s="227" t="str">
        <f>'Prep Testing &amp; Continuation'!B$3</f>
        <v>PrEP Re-Testing &amp; Continuation version 2.0.0</v>
      </c>
      <c r="AO465" s="239">
        <f>'Prep Testing &amp; Continuation'!AH104</f>
        <v>0</v>
      </c>
    </row>
    <row r="466" spans="1:41" x14ac:dyDescent="0.45">
      <c r="A466" s="218" t="str">
        <f t="shared" si="21"/>
        <v>202205</v>
      </c>
      <c r="B466" s="219">
        <f>'Prep Partner Performance'!AE$2</f>
        <v>2022</v>
      </c>
      <c r="C466" s="220" t="str">
        <f>'Prep Partner Performance'!Z$2</f>
        <v>05</v>
      </c>
      <c r="D466" s="218">
        <f>'Prep Partner Performance'!G$2</f>
        <v>14943</v>
      </c>
      <c r="E466" s="217" t="str">
        <f>'Prep Partner Performance'!C$2</f>
        <v>Kisima Health Centre</v>
      </c>
      <c r="F466" s="243" t="str">
        <f>'Prep Testing &amp; Continuation'!B$97</f>
        <v>Reasons for non-adherence among those with bad adherence at 6 months</v>
      </c>
      <c r="G466" s="243" t="str">
        <f>'Prep Testing &amp; Continuation'!C105</f>
        <v>Shared with others</v>
      </c>
      <c r="H466" s="243" t="str">
        <f>'Prep Testing &amp; Continuation'!D105</f>
        <v>PRTC01-91</v>
      </c>
      <c r="I466" s="243">
        <f>'Prep Testing &amp; Continuation'!E105</f>
        <v>0</v>
      </c>
      <c r="J466" s="243">
        <f>'Prep Testing &amp; Continuation'!F105</f>
        <v>0</v>
      </c>
      <c r="K466" s="243">
        <f>'Prep Testing &amp; Continuation'!G105</f>
        <v>0</v>
      </c>
      <c r="L466" s="243">
        <f>'Prep Testing &amp; Continuation'!H105</f>
        <v>0</v>
      </c>
      <c r="M466" s="243">
        <f>'Prep Testing &amp; Continuation'!I105</f>
        <v>0</v>
      </c>
      <c r="N466" s="243">
        <f>'Prep Testing &amp; Continuation'!J105</f>
        <v>0</v>
      </c>
      <c r="O466" s="243">
        <f>'Prep Testing &amp; Continuation'!K105</f>
        <v>0</v>
      </c>
      <c r="P466" s="243">
        <f>'Prep Testing &amp; Continuation'!L105</f>
        <v>0</v>
      </c>
      <c r="Q466" s="243">
        <f>'Prep Testing &amp; Continuation'!M105</f>
        <v>0</v>
      </c>
      <c r="R466" s="243">
        <f>'Prep Testing &amp; Continuation'!N105</f>
        <v>0</v>
      </c>
      <c r="S466" s="243">
        <f>'Prep Testing &amp; Continuation'!O105</f>
        <v>0</v>
      </c>
      <c r="T466" s="243">
        <f>'Prep Testing &amp; Continuation'!P105</f>
        <v>0</v>
      </c>
      <c r="U466" s="243">
        <f>'Prep Testing &amp; Continuation'!Q105</f>
        <v>0</v>
      </c>
      <c r="V466" s="243">
        <f>'Prep Testing &amp; Continuation'!R105</f>
        <v>0</v>
      </c>
      <c r="W466" s="243">
        <f>'Prep Testing &amp; Continuation'!S105</f>
        <v>0</v>
      </c>
      <c r="X466" s="243">
        <f>'Prep Testing &amp; Continuation'!T105</f>
        <v>0</v>
      </c>
      <c r="Y466" s="243">
        <f>'Prep Testing &amp; Continuation'!U105</f>
        <v>0</v>
      </c>
      <c r="Z466" s="243">
        <f>'Prep Testing &amp; Continuation'!V105</f>
        <v>0</v>
      </c>
      <c r="AA466" s="243">
        <f>'Prep Testing &amp; Continuation'!W105</f>
        <v>0</v>
      </c>
      <c r="AB466" s="243">
        <f>'Prep Testing &amp; Continuation'!X105</f>
        <v>0</v>
      </c>
      <c r="AC466" s="243">
        <f>'Prep Testing &amp; Continuation'!Y105</f>
        <v>0</v>
      </c>
      <c r="AD466" s="243">
        <f>'Prep Testing &amp; Continuation'!Z105</f>
        <v>0</v>
      </c>
      <c r="AE466" s="243">
        <f>'Prep Testing &amp; Continuation'!AA105</f>
        <v>0</v>
      </c>
      <c r="AF466" s="243">
        <f>'Prep Testing &amp; Continuation'!AB105</f>
        <v>0</v>
      </c>
      <c r="AG466" s="243">
        <f>'Prep Testing &amp; Continuation'!AC105</f>
        <v>0</v>
      </c>
      <c r="AH466" s="243">
        <f>'Prep Testing &amp; Continuation'!AD105</f>
        <v>0</v>
      </c>
      <c r="AI466" s="243">
        <f>'Prep Testing &amp; Continuation'!AE105</f>
        <v>0</v>
      </c>
      <c r="AJ466" s="243">
        <f>'Prep Testing &amp; Continuation'!AF105</f>
        <v>0</v>
      </c>
      <c r="AK466" s="243">
        <f>'Prep Testing &amp; Continuation'!AG105</f>
        <v>0</v>
      </c>
      <c r="AL466" s="243">
        <f>'Prep Testing &amp; Continuation'!AH105</f>
        <v>0</v>
      </c>
      <c r="AM466" s="226">
        <f t="shared" si="22"/>
        <v>0</v>
      </c>
      <c r="AN466" s="227" t="str">
        <f>'Prep Testing &amp; Continuation'!B$3</f>
        <v>PrEP Re-Testing &amp; Continuation version 2.0.0</v>
      </c>
      <c r="AO466" s="239">
        <f>'Prep Testing &amp; Continuation'!AH105</f>
        <v>0</v>
      </c>
    </row>
    <row r="467" spans="1:41" x14ac:dyDescent="0.45">
      <c r="A467" s="218" t="str">
        <f t="shared" si="21"/>
        <v>202205</v>
      </c>
      <c r="B467" s="219">
        <f>'Prep Partner Performance'!AE$2</f>
        <v>2022</v>
      </c>
      <c r="C467" s="220" t="str">
        <f>'Prep Partner Performance'!Z$2</f>
        <v>05</v>
      </c>
      <c r="D467" s="218">
        <f>'Prep Partner Performance'!G$2</f>
        <v>14943</v>
      </c>
      <c r="E467" s="217" t="str">
        <f>'Prep Partner Performance'!C$2</f>
        <v>Kisima Health Centre</v>
      </c>
      <c r="F467" s="243" t="str">
        <f>'Prep Testing &amp; Continuation'!B$97</f>
        <v>Reasons for non-adherence among those with bad adherence at 6 months</v>
      </c>
      <c r="G467" s="243" t="str">
        <f>'Prep Testing &amp; Continuation'!C106</f>
        <v>None</v>
      </c>
      <c r="H467" s="243" t="str">
        <f>'Prep Testing &amp; Continuation'!D106</f>
        <v>PRTC01-92</v>
      </c>
      <c r="I467" s="243">
        <f>'Prep Testing &amp; Continuation'!E106</f>
        <v>0</v>
      </c>
      <c r="J467" s="243">
        <f>'Prep Testing &amp; Continuation'!F106</f>
        <v>0</v>
      </c>
      <c r="K467" s="243">
        <f>'Prep Testing &amp; Continuation'!G106</f>
        <v>0</v>
      </c>
      <c r="L467" s="243">
        <f>'Prep Testing &amp; Continuation'!H106</f>
        <v>0</v>
      </c>
      <c r="M467" s="243">
        <f>'Prep Testing &amp; Continuation'!I106</f>
        <v>0</v>
      </c>
      <c r="N467" s="243">
        <f>'Prep Testing &amp; Continuation'!J106</f>
        <v>0</v>
      </c>
      <c r="O467" s="243">
        <f>'Prep Testing &amp; Continuation'!K106</f>
        <v>0</v>
      </c>
      <c r="P467" s="243">
        <f>'Prep Testing &amp; Continuation'!L106</f>
        <v>0</v>
      </c>
      <c r="Q467" s="243">
        <f>'Prep Testing &amp; Continuation'!M106</f>
        <v>0</v>
      </c>
      <c r="R467" s="243">
        <f>'Prep Testing &amp; Continuation'!N106</f>
        <v>0</v>
      </c>
      <c r="S467" s="243">
        <f>'Prep Testing &amp; Continuation'!O106</f>
        <v>0</v>
      </c>
      <c r="T467" s="243">
        <f>'Prep Testing &amp; Continuation'!P106</f>
        <v>0</v>
      </c>
      <c r="U467" s="243">
        <f>'Prep Testing &amp; Continuation'!Q106</f>
        <v>0</v>
      </c>
      <c r="V467" s="243">
        <f>'Prep Testing &amp; Continuation'!R106</f>
        <v>0</v>
      </c>
      <c r="W467" s="243">
        <f>'Prep Testing &amp; Continuation'!S106</f>
        <v>0</v>
      </c>
      <c r="X467" s="243">
        <f>'Prep Testing &amp; Continuation'!T106</f>
        <v>0</v>
      </c>
      <c r="Y467" s="243">
        <f>'Prep Testing &amp; Continuation'!U106</f>
        <v>0</v>
      </c>
      <c r="Z467" s="243">
        <f>'Prep Testing &amp; Continuation'!V106</f>
        <v>0</v>
      </c>
      <c r="AA467" s="243">
        <f>'Prep Testing &amp; Continuation'!W106</f>
        <v>0</v>
      </c>
      <c r="AB467" s="243">
        <f>'Prep Testing &amp; Continuation'!X106</f>
        <v>0</v>
      </c>
      <c r="AC467" s="243">
        <f>'Prep Testing &amp; Continuation'!Y106</f>
        <v>0</v>
      </c>
      <c r="AD467" s="243">
        <f>'Prep Testing &amp; Continuation'!Z106</f>
        <v>0</v>
      </c>
      <c r="AE467" s="243">
        <f>'Prep Testing &amp; Continuation'!AA106</f>
        <v>0</v>
      </c>
      <c r="AF467" s="243">
        <f>'Prep Testing &amp; Continuation'!AB106</f>
        <v>0</v>
      </c>
      <c r="AG467" s="243">
        <f>'Prep Testing &amp; Continuation'!AC106</f>
        <v>0</v>
      </c>
      <c r="AH467" s="243">
        <f>'Prep Testing &amp; Continuation'!AD106</f>
        <v>0</v>
      </c>
      <c r="AI467" s="243">
        <f>'Prep Testing &amp; Continuation'!AE106</f>
        <v>0</v>
      </c>
      <c r="AJ467" s="243">
        <f>'Prep Testing &amp; Continuation'!AF106</f>
        <v>0</v>
      </c>
      <c r="AK467" s="243">
        <f>'Prep Testing &amp; Continuation'!AG106</f>
        <v>0</v>
      </c>
      <c r="AL467" s="243">
        <f>'Prep Testing &amp; Continuation'!AH106</f>
        <v>0</v>
      </c>
      <c r="AM467" s="226">
        <f t="shared" si="22"/>
        <v>0</v>
      </c>
      <c r="AN467" s="227" t="str">
        <f>'Prep Testing &amp; Continuation'!B$3</f>
        <v>PrEP Re-Testing &amp; Continuation version 2.0.0</v>
      </c>
      <c r="AO467" s="239">
        <f>'Prep Testing &amp; Continuation'!AH106</f>
        <v>0</v>
      </c>
    </row>
    <row r="468" spans="1:41" x14ac:dyDescent="0.45">
      <c r="A468" s="218" t="str">
        <f t="shared" si="21"/>
        <v>202205</v>
      </c>
      <c r="B468" s="219">
        <f>'Prep Partner Performance'!AE$2</f>
        <v>2022</v>
      </c>
      <c r="C468" s="220" t="str">
        <f>'Prep Partner Performance'!Z$2</f>
        <v>05</v>
      </c>
      <c r="D468" s="218">
        <f>'Prep Partner Performance'!G$2</f>
        <v>14943</v>
      </c>
      <c r="E468" s="217" t="str">
        <f>'Prep Partner Performance'!C$2</f>
        <v>Kisima Health Centre</v>
      </c>
      <c r="F468" s="243" t="str">
        <f>'Prep Testing &amp; Continuation'!B$97</f>
        <v>Reasons for non-adherence among those with bad adherence at 6 months</v>
      </c>
      <c r="G468" s="243" t="str">
        <f>'Prep Testing &amp; Continuation'!C107</f>
        <v>Other</v>
      </c>
      <c r="H468" s="243" t="str">
        <f>'Prep Testing &amp; Continuation'!D107</f>
        <v>PRTC01-93</v>
      </c>
      <c r="I468" s="243">
        <f>'Prep Testing &amp; Continuation'!E107</f>
        <v>0</v>
      </c>
      <c r="J468" s="243">
        <f>'Prep Testing &amp; Continuation'!F107</f>
        <v>0</v>
      </c>
      <c r="K468" s="243">
        <f>'Prep Testing &amp; Continuation'!G107</f>
        <v>0</v>
      </c>
      <c r="L468" s="243">
        <f>'Prep Testing &amp; Continuation'!H107</f>
        <v>0</v>
      </c>
      <c r="M468" s="243">
        <f>'Prep Testing &amp; Continuation'!I107</f>
        <v>0</v>
      </c>
      <c r="N468" s="243">
        <f>'Prep Testing &amp; Continuation'!J107</f>
        <v>0</v>
      </c>
      <c r="O468" s="243">
        <f>'Prep Testing &amp; Continuation'!K107</f>
        <v>0</v>
      </c>
      <c r="P468" s="243">
        <f>'Prep Testing &amp; Continuation'!L107</f>
        <v>0</v>
      </c>
      <c r="Q468" s="243">
        <f>'Prep Testing &amp; Continuation'!M107</f>
        <v>0</v>
      </c>
      <c r="R468" s="243">
        <f>'Prep Testing &amp; Continuation'!N107</f>
        <v>0</v>
      </c>
      <c r="S468" s="243">
        <f>'Prep Testing &amp; Continuation'!O107</f>
        <v>0</v>
      </c>
      <c r="T468" s="243">
        <f>'Prep Testing &amp; Continuation'!P107</f>
        <v>0</v>
      </c>
      <c r="U468" s="243">
        <f>'Prep Testing &amp; Continuation'!Q107</f>
        <v>0</v>
      </c>
      <c r="V468" s="243">
        <f>'Prep Testing &amp; Continuation'!R107</f>
        <v>0</v>
      </c>
      <c r="W468" s="243">
        <f>'Prep Testing &amp; Continuation'!S107</f>
        <v>0</v>
      </c>
      <c r="X468" s="243">
        <f>'Prep Testing &amp; Continuation'!T107</f>
        <v>0</v>
      </c>
      <c r="Y468" s="243">
        <f>'Prep Testing &amp; Continuation'!U107</f>
        <v>0</v>
      </c>
      <c r="Z468" s="243">
        <f>'Prep Testing &amp; Continuation'!V107</f>
        <v>0</v>
      </c>
      <c r="AA468" s="243">
        <f>'Prep Testing &amp; Continuation'!W107</f>
        <v>0</v>
      </c>
      <c r="AB468" s="243">
        <f>'Prep Testing &amp; Continuation'!X107</f>
        <v>0</v>
      </c>
      <c r="AC468" s="243">
        <f>'Prep Testing &amp; Continuation'!Y107</f>
        <v>0</v>
      </c>
      <c r="AD468" s="243">
        <f>'Prep Testing &amp; Continuation'!Z107</f>
        <v>0</v>
      </c>
      <c r="AE468" s="243">
        <f>'Prep Testing &amp; Continuation'!AA107</f>
        <v>0</v>
      </c>
      <c r="AF468" s="243">
        <f>'Prep Testing &amp; Continuation'!AB107</f>
        <v>0</v>
      </c>
      <c r="AG468" s="243">
        <f>'Prep Testing &amp; Continuation'!AC107</f>
        <v>0</v>
      </c>
      <c r="AH468" s="243">
        <f>'Prep Testing &amp; Continuation'!AD107</f>
        <v>0</v>
      </c>
      <c r="AI468" s="243">
        <f>'Prep Testing &amp; Continuation'!AE107</f>
        <v>0</v>
      </c>
      <c r="AJ468" s="243">
        <f>'Prep Testing &amp; Continuation'!AF107</f>
        <v>0</v>
      </c>
      <c r="AK468" s="243">
        <f>'Prep Testing &amp; Continuation'!AG107</f>
        <v>0</v>
      </c>
      <c r="AL468" s="243">
        <f>'Prep Testing &amp; Continuation'!AH107</f>
        <v>0</v>
      </c>
      <c r="AM468" s="226">
        <f t="shared" si="22"/>
        <v>0</v>
      </c>
      <c r="AN468" s="227" t="str">
        <f>'Prep Testing &amp; Continuation'!B$3</f>
        <v>PrEP Re-Testing &amp; Continuation version 2.0.0</v>
      </c>
      <c r="AO468" s="239">
        <f>'Prep Testing &amp; Continuation'!AH107</f>
        <v>0</v>
      </c>
    </row>
    <row r="469" spans="1:41" x14ac:dyDescent="0.45">
      <c r="A469" s="218" t="str">
        <f t="shared" si="21"/>
        <v>202205</v>
      </c>
      <c r="B469" s="219">
        <f>'Prep Partner Performance'!AE$2</f>
        <v>2022</v>
      </c>
      <c r="C469" s="220" t="str">
        <f>'Prep Partner Performance'!Z$2</f>
        <v>05</v>
      </c>
      <c r="D469" s="218">
        <f>'Prep Partner Performance'!G$2</f>
        <v>14943</v>
      </c>
      <c r="E469" s="217" t="str">
        <f>'Prep Partner Performance'!C$2</f>
        <v>Kisima Health Centre</v>
      </c>
      <c r="F469" s="243" t="str">
        <f>'Prep Testing &amp; Continuation'!B$97</f>
        <v>Reasons for non-adherence among those with bad adherence at 6 months</v>
      </c>
      <c r="G469" s="243" t="str">
        <f>'Prep Testing &amp; Continuation'!C108</f>
        <v>Total Reasons for non Adherance among those with bad adherence</v>
      </c>
      <c r="H469" s="243" t="str">
        <f>'Prep Testing &amp; Continuation'!D108</f>
        <v>PRTC01-94</v>
      </c>
      <c r="I469" s="243">
        <f>'Prep Testing &amp; Continuation'!E108</f>
        <v>0</v>
      </c>
      <c r="J469" s="243">
        <f>'Prep Testing &amp; Continuation'!F108</f>
        <v>0</v>
      </c>
      <c r="K469" s="243">
        <f>'Prep Testing &amp; Continuation'!G108</f>
        <v>0</v>
      </c>
      <c r="L469" s="243">
        <f>'Prep Testing &amp; Continuation'!H108</f>
        <v>0</v>
      </c>
      <c r="M469" s="243">
        <f>'Prep Testing &amp; Continuation'!I108</f>
        <v>0</v>
      </c>
      <c r="N469" s="243">
        <f>'Prep Testing &amp; Continuation'!J108</f>
        <v>0</v>
      </c>
      <c r="O469" s="243">
        <f>'Prep Testing &amp; Continuation'!K108</f>
        <v>0</v>
      </c>
      <c r="P469" s="243">
        <f>'Prep Testing &amp; Continuation'!L108</f>
        <v>0</v>
      </c>
      <c r="Q469" s="243">
        <f>'Prep Testing &amp; Continuation'!M108</f>
        <v>0</v>
      </c>
      <c r="R469" s="243">
        <f>'Prep Testing &amp; Continuation'!N108</f>
        <v>0</v>
      </c>
      <c r="S469" s="243">
        <f>'Prep Testing &amp; Continuation'!O108</f>
        <v>0</v>
      </c>
      <c r="T469" s="243">
        <f>'Prep Testing &amp; Continuation'!P108</f>
        <v>0</v>
      </c>
      <c r="U469" s="243">
        <f>'Prep Testing &amp; Continuation'!Q108</f>
        <v>0</v>
      </c>
      <c r="V469" s="243">
        <f>'Prep Testing &amp; Continuation'!R108</f>
        <v>0</v>
      </c>
      <c r="W469" s="243">
        <f>'Prep Testing &amp; Continuation'!S108</f>
        <v>0</v>
      </c>
      <c r="X469" s="243">
        <f>'Prep Testing &amp; Continuation'!T108</f>
        <v>0</v>
      </c>
      <c r="Y469" s="243">
        <f>'Prep Testing &amp; Continuation'!U108</f>
        <v>0</v>
      </c>
      <c r="Z469" s="243">
        <f>'Prep Testing &amp; Continuation'!V108</f>
        <v>0</v>
      </c>
      <c r="AA469" s="243">
        <f>'Prep Testing &amp; Continuation'!W108</f>
        <v>0</v>
      </c>
      <c r="AB469" s="243">
        <f>'Prep Testing &amp; Continuation'!X108</f>
        <v>0</v>
      </c>
      <c r="AC469" s="243">
        <f>'Prep Testing &amp; Continuation'!Y108</f>
        <v>0</v>
      </c>
      <c r="AD469" s="243">
        <f>'Prep Testing &amp; Continuation'!Z108</f>
        <v>0</v>
      </c>
      <c r="AE469" s="243">
        <f>'Prep Testing &amp; Continuation'!AA108</f>
        <v>0</v>
      </c>
      <c r="AF469" s="243">
        <f>'Prep Testing &amp; Continuation'!AB108</f>
        <v>0</v>
      </c>
      <c r="AG469" s="243">
        <f>'Prep Testing &amp; Continuation'!AC108</f>
        <v>0</v>
      </c>
      <c r="AH469" s="243">
        <f>'Prep Testing &amp; Continuation'!AD108</f>
        <v>0</v>
      </c>
      <c r="AI469" s="243">
        <f>'Prep Testing &amp; Continuation'!AE108</f>
        <v>0</v>
      </c>
      <c r="AJ469" s="243">
        <f>'Prep Testing &amp; Continuation'!AF108</f>
        <v>0</v>
      </c>
      <c r="AK469" s="243">
        <f>'Prep Testing &amp; Continuation'!AG108</f>
        <v>0</v>
      </c>
      <c r="AL469" s="243">
        <f>'Prep Testing &amp; Continuation'!AH108</f>
        <v>0</v>
      </c>
      <c r="AM469" s="226">
        <f t="shared" si="22"/>
        <v>0</v>
      </c>
      <c r="AN469" s="227" t="str">
        <f>'Prep Testing &amp; Continuation'!B$3</f>
        <v>PrEP Re-Testing &amp; Continuation version 2.0.0</v>
      </c>
      <c r="AO469" s="239">
        <f>'Prep Testing &amp; Continuation'!AH108</f>
        <v>0</v>
      </c>
    </row>
    <row r="470" spans="1:41" x14ac:dyDescent="0.45">
      <c r="A470" s="218" t="str">
        <f t="shared" si="21"/>
        <v>202205</v>
      </c>
      <c r="B470" s="219">
        <f>'Prep Partner Performance'!AE$2</f>
        <v>2022</v>
      </c>
      <c r="C470" s="220" t="str">
        <f>'Prep Partner Performance'!Z$2</f>
        <v>05</v>
      </c>
      <c r="D470" s="218">
        <f>'Prep Partner Performance'!G$2</f>
        <v>14943</v>
      </c>
      <c r="E470" s="217" t="str">
        <f>'Prep Partner Performance'!C$2</f>
        <v>Kisima Health Centre</v>
      </c>
      <c r="F470" s="243" t="str">
        <f>'Prep Testing &amp; Continuation'!B109</f>
        <v>Adherence Counselling</v>
      </c>
      <c r="G470" s="243" t="str">
        <f>'Prep Testing &amp; Continuation'!C109</f>
        <v>Number  of individuals done for adherence counselling at 6-months refill</v>
      </c>
      <c r="H470" s="243" t="str">
        <f>'Prep Testing &amp; Continuation'!D109</f>
        <v>PRTC01-95</v>
      </c>
      <c r="I470" s="243">
        <f>'Prep Testing &amp; Continuation'!E109</f>
        <v>0</v>
      </c>
      <c r="J470" s="243">
        <f>'Prep Testing &amp; Continuation'!F109</f>
        <v>0</v>
      </c>
      <c r="K470" s="243">
        <f>'Prep Testing &amp; Continuation'!G109</f>
        <v>0</v>
      </c>
      <c r="L470" s="243">
        <f>'Prep Testing &amp; Continuation'!H109</f>
        <v>0</v>
      </c>
      <c r="M470" s="243">
        <f>'Prep Testing &amp; Continuation'!I109</f>
        <v>0</v>
      </c>
      <c r="N470" s="243">
        <f>'Prep Testing &amp; Continuation'!J109</f>
        <v>0</v>
      </c>
      <c r="O470" s="243">
        <f>'Prep Testing &amp; Continuation'!K109</f>
        <v>0</v>
      </c>
      <c r="P470" s="243">
        <f>'Prep Testing &amp; Continuation'!L109</f>
        <v>0</v>
      </c>
      <c r="Q470" s="243">
        <f>'Prep Testing &amp; Continuation'!M109</f>
        <v>0</v>
      </c>
      <c r="R470" s="243">
        <f>'Prep Testing &amp; Continuation'!N109</f>
        <v>0</v>
      </c>
      <c r="S470" s="243">
        <f>'Prep Testing &amp; Continuation'!O109</f>
        <v>0</v>
      </c>
      <c r="T470" s="243">
        <f>'Prep Testing &amp; Continuation'!P109</f>
        <v>0</v>
      </c>
      <c r="U470" s="243">
        <f>'Prep Testing &amp; Continuation'!Q109</f>
        <v>0</v>
      </c>
      <c r="V470" s="243">
        <f>'Prep Testing &amp; Continuation'!R109</f>
        <v>0</v>
      </c>
      <c r="W470" s="243">
        <f>'Prep Testing &amp; Continuation'!S109</f>
        <v>0</v>
      </c>
      <c r="X470" s="243">
        <f>'Prep Testing &amp; Continuation'!T109</f>
        <v>0</v>
      </c>
      <c r="Y470" s="243">
        <f>'Prep Testing &amp; Continuation'!U109</f>
        <v>0</v>
      </c>
      <c r="Z470" s="243">
        <f>'Prep Testing &amp; Continuation'!V109</f>
        <v>0</v>
      </c>
      <c r="AA470" s="243">
        <f>'Prep Testing &amp; Continuation'!W109</f>
        <v>0</v>
      </c>
      <c r="AB470" s="243">
        <f>'Prep Testing &amp; Continuation'!X109</f>
        <v>0</v>
      </c>
      <c r="AC470" s="243">
        <f>'Prep Testing &amp; Continuation'!Y109</f>
        <v>0</v>
      </c>
      <c r="AD470" s="243">
        <f>'Prep Testing &amp; Continuation'!Z109</f>
        <v>0</v>
      </c>
      <c r="AE470" s="243">
        <f>'Prep Testing &amp; Continuation'!AA109</f>
        <v>0</v>
      </c>
      <c r="AF470" s="243">
        <f>'Prep Testing &amp; Continuation'!AB109</f>
        <v>0</v>
      </c>
      <c r="AG470" s="243">
        <f>'Prep Testing &amp; Continuation'!AC109</f>
        <v>0</v>
      </c>
      <c r="AH470" s="243">
        <f>'Prep Testing &amp; Continuation'!AD109</f>
        <v>0</v>
      </c>
      <c r="AI470" s="243">
        <f>'Prep Testing &amp; Continuation'!AE109</f>
        <v>0</v>
      </c>
      <c r="AJ470" s="243">
        <f>'Prep Testing &amp; Continuation'!AF109</f>
        <v>0</v>
      </c>
      <c r="AK470" s="243">
        <f>'Prep Testing &amp; Continuation'!AG109</f>
        <v>0</v>
      </c>
      <c r="AL470" s="243">
        <f>'Prep Testing &amp; Continuation'!AH109</f>
        <v>0</v>
      </c>
      <c r="AM470" s="226">
        <f t="shared" si="22"/>
        <v>0</v>
      </c>
      <c r="AN470" s="227" t="str">
        <f>'Prep Testing &amp; Continuation'!B$3</f>
        <v>PrEP Re-Testing &amp; Continuation version 2.0.0</v>
      </c>
      <c r="AO470" s="239">
        <f>'Prep Testing &amp; Continuation'!AH109</f>
        <v>0</v>
      </c>
    </row>
    <row r="471" spans="1:41" x14ac:dyDescent="0.45">
      <c r="A471" s="218" t="str">
        <f t="shared" si="21"/>
        <v>202205</v>
      </c>
      <c r="B471" s="219">
        <f>'Prep Partner Performance'!AE$2</f>
        <v>2022</v>
      </c>
      <c r="C471" s="220" t="str">
        <f>'Prep Partner Performance'!Z$2</f>
        <v>05</v>
      </c>
      <c r="D471" s="218">
        <f>'Prep Partner Performance'!G$2</f>
        <v>14943</v>
      </c>
      <c r="E471" s="217" t="str">
        <f>'Prep Partner Performance'!C$2</f>
        <v>Kisima Health Centre</v>
      </c>
      <c r="F471" s="243" t="str">
        <f>'Prep Testing &amp; Continuation'!B110</f>
        <v>Condom Provision</v>
      </c>
      <c r="G471" s="243" t="str">
        <f>'Prep Testing &amp; Continuation'!C110</f>
        <v>Number  of individuals issued with condoms at 6-months refill</v>
      </c>
      <c r="H471" s="243" t="str">
        <f>'Prep Testing &amp; Continuation'!D110</f>
        <v>PRTC01-96</v>
      </c>
      <c r="I471" s="243">
        <f>'Prep Testing &amp; Continuation'!E110</f>
        <v>0</v>
      </c>
      <c r="J471" s="243">
        <f>'Prep Testing &amp; Continuation'!F110</f>
        <v>0</v>
      </c>
      <c r="K471" s="243">
        <f>'Prep Testing &amp; Continuation'!G110</f>
        <v>0</v>
      </c>
      <c r="L471" s="243">
        <f>'Prep Testing &amp; Continuation'!H110</f>
        <v>0</v>
      </c>
      <c r="M471" s="243">
        <f>'Prep Testing &amp; Continuation'!I110</f>
        <v>0</v>
      </c>
      <c r="N471" s="243">
        <f>'Prep Testing &amp; Continuation'!J110</f>
        <v>0</v>
      </c>
      <c r="O471" s="243">
        <f>'Prep Testing &amp; Continuation'!K110</f>
        <v>0</v>
      </c>
      <c r="P471" s="243">
        <f>'Prep Testing &amp; Continuation'!L110</f>
        <v>0</v>
      </c>
      <c r="Q471" s="243">
        <f>'Prep Testing &amp; Continuation'!M110</f>
        <v>0</v>
      </c>
      <c r="R471" s="243">
        <f>'Prep Testing &amp; Continuation'!N110</f>
        <v>0</v>
      </c>
      <c r="S471" s="243">
        <f>'Prep Testing &amp; Continuation'!O110</f>
        <v>0</v>
      </c>
      <c r="T471" s="243">
        <f>'Prep Testing &amp; Continuation'!P110</f>
        <v>0</v>
      </c>
      <c r="U471" s="243">
        <f>'Prep Testing &amp; Continuation'!Q110</f>
        <v>0</v>
      </c>
      <c r="V471" s="243">
        <f>'Prep Testing &amp; Continuation'!R110</f>
        <v>0</v>
      </c>
      <c r="W471" s="243">
        <f>'Prep Testing &amp; Continuation'!S110</f>
        <v>0</v>
      </c>
      <c r="X471" s="243">
        <f>'Prep Testing &amp; Continuation'!T110</f>
        <v>0</v>
      </c>
      <c r="Y471" s="243">
        <f>'Prep Testing &amp; Continuation'!U110</f>
        <v>0</v>
      </c>
      <c r="Z471" s="243">
        <f>'Prep Testing &amp; Continuation'!V110</f>
        <v>0</v>
      </c>
      <c r="AA471" s="243">
        <f>'Prep Testing &amp; Continuation'!W110</f>
        <v>0</v>
      </c>
      <c r="AB471" s="243">
        <f>'Prep Testing &amp; Continuation'!X110</f>
        <v>0</v>
      </c>
      <c r="AC471" s="243">
        <f>'Prep Testing &amp; Continuation'!Y110</f>
        <v>0</v>
      </c>
      <c r="AD471" s="243">
        <f>'Prep Testing &amp; Continuation'!Z110</f>
        <v>0</v>
      </c>
      <c r="AE471" s="243">
        <f>'Prep Testing &amp; Continuation'!AA110</f>
        <v>0</v>
      </c>
      <c r="AF471" s="243">
        <f>'Prep Testing &amp; Continuation'!AB110</f>
        <v>0</v>
      </c>
      <c r="AG471" s="243">
        <f>'Prep Testing &amp; Continuation'!AC110</f>
        <v>0</v>
      </c>
      <c r="AH471" s="243">
        <f>'Prep Testing &amp; Continuation'!AD110</f>
        <v>0</v>
      </c>
      <c r="AI471" s="243">
        <f>'Prep Testing &amp; Continuation'!AE110</f>
        <v>0</v>
      </c>
      <c r="AJ471" s="243">
        <f>'Prep Testing &amp; Continuation'!AF110</f>
        <v>0</v>
      </c>
      <c r="AK471" s="243">
        <f>'Prep Testing &amp; Continuation'!AG110</f>
        <v>0</v>
      </c>
      <c r="AL471" s="243">
        <f>'Prep Testing &amp; Continuation'!AH110</f>
        <v>0</v>
      </c>
      <c r="AM471" s="226">
        <f t="shared" si="22"/>
        <v>0</v>
      </c>
      <c r="AN471" s="227" t="str">
        <f>'Prep Testing &amp; Continuation'!B$3</f>
        <v>PrEP Re-Testing &amp; Continuation version 2.0.0</v>
      </c>
      <c r="AO471" s="239">
        <f>'Prep Testing &amp; Continuation'!AH110</f>
        <v>0</v>
      </c>
    </row>
    <row r="472" spans="1:41" x14ac:dyDescent="0.45">
      <c r="A472" s="218" t="str">
        <f t="shared" si="21"/>
        <v>202205</v>
      </c>
      <c r="B472" s="219">
        <f>'Prep Partner Performance'!AE$2</f>
        <v>2022</v>
      </c>
      <c r="C472" s="220" t="str">
        <f>'Prep Partner Performance'!Z$2</f>
        <v>05</v>
      </c>
      <c r="D472" s="218">
        <f>'Prep Partner Performance'!G$2</f>
        <v>14943</v>
      </c>
      <c r="E472" s="217" t="str">
        <f>'Prep Partner Performance'!C$2</f>
        <v>Kisima Health Centre</v>
      </c>
      <c r="F472" s="243" t="str">
        <f>'Prep Testing &amp; Continuation'!B111</f>
        <v>PrEP status at 6-months refill</v>
      </c>
      <c r="G472" s="243" t="str">
        <f>'Prep Testing &amp; Continuation'!C111</f>
        <v>Continue (Those who are still on PrEP)</v>
      </c>
      <c r="H472" s="243" t="str">
        <f>'Prep Testing &amp; Continuation'!D111</f>
        <v>PRTC01-97</v>
      </c>
      <c r="I472" s="243">
        <f>'Prep Testing &amp; Continuation'!E111</f>
        <v>0</v>
      </c>
      <c r="J472" s="243">
        <f>'Prep Testing &amp; Continuation'!F111</f>
        <v>0</v>
      </c>
      <c r="K472" s="243">
        <f>'Prep Testing &amp; Continuation'!G111</f>
        <v>0</v>
      </c>
      <c r="L472" s="243">
        <f>'Prep Testing &amp; Continuation'!H111</f>
        <v>0</v>
      </c>
      <c r="M472" s="243">
        <f>'Prep Testing &amp; Continuation'!I111</f>
        <v>0</v>
      </c>
      <c r="N472" s="243">
        <f>'Prep Testing &amp; Continuation'!J111</f>
        <v>0</v>
      </c>
      <c r="O472" s="243">
        <f>'Prep Testing &amp; Continuation'!K111</f>
        <v>0</v>
      </c>
      <c r="P472" s="243">
        <f>'Prep Testing &amp; Continuation'!L111</f>
        <v>0</v>
      </c>
      <c r="Q472" s="243">
        <f>'Prep Testing &amp; Continuation'!M111</f>
        <v>0</v>
      </c>
      <c r="R472" s="243">
        <f>'Prep Testing &amp; Continuation'!N111</f>
        <v>0</v>
      </c>
      <c r="S472" s="243">
        <f>'Prep Testing &amp; Continuation'!O111</f>
        <v>0</v>
      </c>
      <c r="T472" s="243">
        <f>'Prep Testing &amp; Continuation'!P111</f>
        <v>0</v>
      </c>
      <c r="U472" s="243">
        <f>'Prep Testing &amp; Continuation'!Q111</f>
        <v>0</v>
      </c>
      <c r="V472" s="243">
        <f>'Prep Testing &amp; Continuation'!R111</f>
        <v>0</v>
      </c>
      <c r="W472" s="243">
        <f>'Prep Testing &amp; Continuation'!S111</f>
        <v>0</v>
      </c>
      <c r="X472" s="243">
        <f>'Prep Testing &amp; Continuation'!T111</f>
        <v>0</v>
      </c>
      <c r="Y472" s="243">
        <f>'Prep Testing &amp; Continuation'!U111</f>
        <v>0</v>
      </c>
      <c r="Z472" s="243">
        <f>'Prep Testing &amp; Continuation'!V111</f>
        <v>0</v>
      </c>
      <c r="AA472" s="243">
        <f>'Prep Testing &amp; Continuation'!W111</f>
        <v>0</v>
      </c>
      <c r="AB472" s="243">
        <f>'Prep Testing &amp; Continuation'!X111</f>
        <v>0</v>
      </c>
      <c r="AC472" s="243">
        <f>'Prep Testing &amp; Continuation'!Y111</f>
        <v>0</v>
      </c>
      <c r="AD472" s="243">
        <f>'Prep Testing &amp; Continuation'!Z111</f>
        <v>0</v>
      </c>
      <c r="AE472" s="243">
        <f>'Prep Testing &amp; Continuation'!AA111</f>
        <v>0</v>
      </c>
      <c r="AF472" s="243">
        <f>'Prep Testing &amp; Continuation'!AB111</f>
        <v>0</v>
      </c>
      <c r="AG472" s="243">
        <f>'Prep Testing &amp; Continuation'!AC111</f>
        <v>0</v>
      </c>
      <c r="AH472" s="243">
        <f>'Prep Testing &amp; Continuation'!AD111</f>
        <v>0</v>
      </c>
      <c r="AI472" s="243">
        <f>'Prep Testing &amp; Continuation'!AE111</f>
        <v>0</v>
      </c>
      <c r="AJ472" s="243">
        <f>'Prep Testing &amp; Continuation'!AF111</f>
        <v>0</v>
      </c>
      <c r="AK472" s="243">
        <f>'Prep Testing &amp; Continuation'!AG111</f>
        <v>0</v>
      </c>
      <c r="AL472" s="243">
        <f>'Prep Testing &amp; Continuation'!AH111</f>
        <v>0</v>
      </c>
      <c r="AM472" s="226">
        <f t="shared" si="22"/>
        <v>0</v>
      </c>
      <c r="AN472" s="227" t="str">
        <f>'Prep Testing &amp; Continuation'!B$3</f>
        <v>PrEP Re-Testing &amp; Continuation version 2.0.0</v>
      </c>
      <c r="AO472" s="239">
        <f>'Prep Testing &amp; Continuation'!AH111</f>
        <v>0</v>
      </c>
    </row>
    <row r="473" spans="1:41" x14ac:dyDescent="0.45">
      <c r="A473" s="218" t="str">
        <f t="shared" si="21"/>
        <v>202205</v>
      </c>
      <c r="B473" s="219">
        <f>'Prep Partner Performance'!AE$2</f>
        <v>2022</v>
      </c>
      <c r="C473" s="220" t="str">
        <f>'Prep Partner Performance'!Z$2</f>
        <v>05</v>
      </c>
      <c r="D473" s="218">
        <f>'Prep Partner Performance'!G$2</f>
        <v>14943</v>
      </c>
      <c r="E473" s="217" t="str">
        <f>'Prep Partner Performance'!C$2</f>
        <v>Kisima Health Centre</v>
      </c>
      <c r="F473" s="243" t="str">
        <f>'Prep Testing &amp; Continuation'!B$111</f>
        <v>PrEP status at 6-months refill</v>
      </c>
      <c r="G473" s="243" t="str">
        <f>'Prep Testing &amp; Continuation'!C112</f>
        <v>Restart (Those who had previsouly stopped PrEP and restarted)</v>
      </c>
      <c r="H473" s="243" t="str">
        <f>'Prep Testing &amp; Continuation'!D112</f>
        <v>PRTC01-98</v>
      </c>
      <c r="I473" s="243">
        <f>'Prep Testing &amp; Continuation'!E112</f>
        <v>0</v>
      </c>
      <c r="J473" s="243">
        <f>'Prep Testing &amp; Continuation'!F112</f>
        <v>0</v>
      </c>
      <c r="K473" s="243">
        <f>'Prep Testing &amp; Continuation'!G112</f>
        <v>0</v>
      </c>
      <c r="L473" s="243">
        <f>'Prep Testing &amp; Continuation'!H112</f>
        <v>0</v>
      </c>
      <c r="M473" s="243">
        <f>'Prep Testing &amp; Continuation'!I112</f>
        <v>0</v>
      </c>
      <c r="N473" s="243">
        <f>'Prep Testing &amp; Continuation'!J112</f>
        <v>0</v>
      </c>
      <c r="O473" s="243">
        <f>'Prep Testing &amp; Continuation'!K112</f>
        <v>0</v>
      </c>
      <c r="P473" s="243">
        <f>'Prep Testing &amp; Continuation'!L112</f>
        <v>0</v>
      </c>
      <c r="Q473" s="243">
        <f>'Prep Testing &amp; Continuation'!M112</f>
        <v>0</v>
      </c>
      <c r="R473" s="243">
        <f>'Prep Testing &amp; Continuation'!N112</f>
        <v>0</v>
      </c>
      <c r="S473" s="243">
        <f>'Prep Testing &amp; Continuation'!O112</f>
        <v>0</v>
      </c>
      <c r="T473" s="243">
        <f>'Prep Testing &amp; Continuation'!P112</f>
        <v>0</v>
      </c>
      <c r="U473" s="243">
        <f>'Prep Testing &amp; Continuation'!Q112</f>
        <v>0</v>
      </c>
      <c r="V473" s="243">
        <f>'Prep Testing &amp; Continuation'!R112</f>
        <v>0</v>
      </c>
      <c r="W473" s="243">
        <f>'Prep Testing &amp; Continuation'!S112</f>
        <v>0</v>
      </c>
      <c r="X473" s="243">
        <f>'Prep Testing &amp; Continuation'!T112</f>
        <v>0</v>
      </c>
      <c r="Y473" s="243">
        <f>'Prep Testing &amp; Continuation'!U112</f>
        <v>0</v>
      </c>
      <c r="Z473" s="243">
        <f>'Prep Testing &amp; Continuation'!V112</f>
        <v>0</v>
      </c>
      <c r="AA473" s="243">
        <f>'Prep Testing &amp; Continuation'!W112</f>
        <v>0</v>
      </c>
      <c r="AB473" s="243">
        <f>'Prep Testing &amp; Continuation'!X112</f>
        <v>0</v>
      </c>
      <c r="AC473" s="243">
        <f>'Prep Testing &amp; Continuation'!Y112</f>
        <v>0</v>
      </c>
      <c r="AD473" s="243">
        <f>'Prep Testing &amp; Continuation'!Z112</f>
        <v>0</v>
      </c>
      <c r="AE473" s="243">
        <f>'Prep Testing &amp; Continuation'!AA112</f>
        <v>0</v>
      </c>
      <c r="AF473" s="243">
        <f>'Prep Testing &amp; Continuation'!AB112</f>
        <v>0</v>
      </c>
      <c r="AG473" s="243">
        <f>'Prep Testing &amp; Continuation'!AC112</f>
        <v>0</v>
      </c>
      <c r="AH473" s="243">
        <f>'Prep Testing &amp; Continuation'!AD112</f>
        <v>0</v>
      </c>
      <c r="AI473" s="243">
        <f>'Prep Testing &amp; Continuation'!AE112</f>
        <v>0</v>
      </c>
      <c r="AJ473" s="243">
        <f>'Prep Testing &amp; Continuation'!AF112</f>
        <v>0</v>
      </c>
      <c r="AK473" s="243">
        <f>'Prep Testing &amp; Continuation'!AG112</f>
        <v>0</v>
      </c>
      <c r="AL473" s="243">
        <f>'Prep Testing &amp; Continuation'!AH112</f>
        <v>0</v>
      </c>
      <c r="AM473" s="226">
        <f t="shared" si="22"/>
        <v>0</v>
      </c>
      <c r="AN473" s="227" t="str">
        <f>'Prep Testing &amp; Continuation'!B$3</f>
        <v>PrEP Re-Testing &amp; Continuation version 2.0.0</v>
      </c>
      <c r="AO473" s="239">
        <f>'Prep Testing &amp; Continuation'!AH112</f>
        <v>0</v>
      </c>
    </row>
    <row r="474" spans="1:41" x14ac:dyDescent="0.45">
      <c r="A474" s="218" t="str">
        <f t="shared" si="21"/>
        <v>202205</v>
      </c>
      <c r="B474" s="219">
        <f>'Prep Partner Performance'!AE$2</f>
        <v>2022</v>
      </c>
      <c r="C474" s="220" t="str">
        <f>'Prep Partner Performance'!Z$2</f>
        <v>05</v>
      </c>
      <c r="D474" s="218">
        <f>'Prep Partner Performance'!G$2</f>
        <v>14943</v>
      </c>
      <c r="E474" s="217" t="str">
        <f>'Prep Partner Performance'!C$2</f>
        <v>Kisima Health Centre</v>
      </c>
      <c r="F474" s="243" t="str">
        <f>'Prep Testing &amp; Continuation'!B$111</f>
        <v>PrEP status at 6-months refill</v>
      </c>
      <c r="G474" s="243" t="str">
        <f>'Prep Testing &amp; Continuation'!C113</f>
        <v>Discontinue (Those who had stopped PrEP)</v>
      </c>
      <c r="H474" s="243" t="str">
        <f>'Prep Testing &amp; Continuation'!D113</f>
        <v>PRTC01-99</v>
      </c>
      <c r="I474" s="243">
        <f>'Prep Testing &amp; Continuation'!E113</f>
        <v>0</v>
      </c>
      <c r="J474" s="243">
        <f>'Prep Testing &amp; Continuation'!F113</f>
        <v>0</v>
      </c>
      <c r="K474" s="243">
        <f>'Prep Testing &amp; Continuation'!G113</f>
        <v>0</v>
      </c>
      <c r="L474" s="243">
        <f>'Prep Testing &amp; Continuation'!H113</f>
        <v>0</v>
      </c>
      <c r="M474" s="243">
        <f>'Prep Testing &amp; Continuation'!I113</f>
        <v>0</v>
      </c>
      <c r="N474" s="243">
        <f>'Prep Testing &amp; Continuation'!J113</f>
        <v>0</v>
      </c>
      <c r="O474" s="243">
        <f>'Prep Testing &amp; Continuation'!K113</f>
        <v>0</v>
      </c>
      <c r="P474" s="243">
        <f>'Prep Testing &amp; Continuation'!L113</f>
        <v>0</v>
      </c>
      <c r="Q474" s="243">
        <f>'Prep Testing &amp; Continuation'!M113</f>
        <v>0</v>
      </c>
      <c r="R474" s="243">
        <f>'Prep Testing &amp; Continuation'!N113</f>
        <v>0</v>
      </c>
      <c r="S474" s="243">
        <f>'Prep Testing &amp; Continuation'!O113</f>
        <v>0</v>
      </c>
      <c r="T474" s="243">
        <f>'Prep Testing &amp; Continuation'!P113</f>
        <v>0</v>
      </c>
      <c r="U474" s="243">
        <f>'Prep Testing &amp; Continuation'!Q113</f>
        <v>0</v>
      </c>
      <c r="V474" s="243">
        <f>'Prep Testing &amp; Continuation'!R113</f>
        <v>0</v>
      </c>
      <c r="W474" s="243">
        <f>'Prep Testing &amp; Continuation'!S113</f>
        <v>0</v>
      </c>
      <c r="X474" s="243">
        <f>'Prep Testing &amp; Continuation'!T113</f>
        <v>0</v>
      </c>
      <c r="Y474" s="243">
        <f>'Prep Testing &amp; Continuation'!U113</f>
        <v>0</v>
      </c>
      <c r="Z474" s="243">
        <f>'Prep Testing &amp; Continuation'!V113</f>
        <v>0</v>
      </c>
      <c r="AA474" s="243">
        <f>'Prep Testing &amp; Continuation'!W113</f>
        <v>0</v>
      </c>
      <c r="AB474" s="243">
        <f>'Prep Testing &amp; Continuation'!X113</f>
        <v>0</v>
      </c>
      <c r="AC474" s="243">
        <f>'Prep Testing &amp; Continuation'!Y113</f>
        <v>0</v>
      </c>
      <c r="AD474" s="243">
        <f>'Prep Testing &amp; Continuation'!Z113</f>
        <v>0</v>
      </c>
      <c r="AE474" s="243">
        <f>'Prep Testing &amp; Continuation'!AA113</f>
        <v>0</v>
      </c>
      <c r="AF474" s="243">
        <f>'Prep Testing &amp; Continuation'!AB113</f>
        <v>0</v>
      </c>
      <c r="AG474" s="243">
        <f>'Prep Testing &amp; Continuation'!AC113</f>
        <v>0</v>
      </c>
      <c r="AH474" s="243">
        <f>'Prep Testing &amp; Continuation'!AD113</f>
        <v>0</v>
      </c>
      <c r="AI474" s="243">
        <f>'Prep Testing &amp; Continuation'!AE113</f>
        <v>0</v>
      </c>
      <c r="AJ474" s="243">
        <f>'Prep Testing &amp; Continuation'!AF113</f>
        <v>0</v>
      </c>
      <c r="AK474" s="243">
        <f>'Prep Testing &amp; Continuation'!AG113</f>
        <v>0</v>
      </c>
      <c r="AL474" s="243">
        <f>'Prep Testing &amp; Continuation'!AH113</f>
        <v>0</v>
      </c>
      <c r="AM474" s="226">
        <f t="shared" si="22"/>
        <v>0</v>
      </c>
      <c r="AN474" s="227" t="str">
        <f>'Prep Testing &amp; Continuation'!B$3</f>
        <v>PrEP Re-Testing &amp; Continuation version 2.0.0</v>
      </c>
      <c r="AO474" s="239">
        <f>'Prep Testing &amp; Continuation'!AH113</f>
        <v>0</v>
      </c>
    </row>
    <row r="475" spans="1:41" x14ac:dyDescent="0.45">
      <c r="A475" s="218" t="str">
        <f t="shared" si="21"/>
        <v>202205</v>
      </c>
      <c r="B475" s="219">
        <f>'Prep Partner Performance'!AE$2</f>
        <v>2022</v>
      </c>
      <c r="C475" s="220" t="str">
        <f>'Prep Partner Performance'!Z$2</f>
        <v>05</v>
      </c>
      <c r="D475" s="218">
        <f>'Prep Partner Performance'!G$2</f>
        <v>14943</v>
      </c>
      <c r="E475" s="217" t="str">
        <f>'Prep Partner Performance'!C$2</f>
        <v>Kisima Health Centre</v>
      </c>
      <c r="F475" s="243" t="str">
        <f>'Prep Testing &amp; Continuation'!B114</f>
        <v>Reasons for discontinuation among those who discontinue at 6 months</v>
      </c>
      <c r="G475" s="243" t="str">
        <f>'Prep Testing &amp; Continuation'!C114</f>
        <v>HIV test is positive</v>
      </c>
      <c r="H475" s="243" t="str">
        <f>'Prep Testing &amp; Continuation'!D114</f>
        <v>PRTC02-01</v>
      </c>
      <c r="I475" s="243">
        <f>'Prep Testing &amp; Continuation'!E114</f>
        <v>0</v>
      </c>
      <c r="J475" s="243">
        <f>'Prep Testing &amp; Continuation'!F114</f>
        <v>0</v>
      </c>
      <c r="K475" s="243">
        <f>'Prep Testing &amp; Continuation'!G114</f>
        <v>0</v>
      </c>
      <c r="L475" s="243">
        <f>'Prep Testing &amp; Continuation'!H114</f>
        <v>0</v>
      </c>
      <c r="M475" s="243">
        <f>'Prep Testing &amp; Continuation'!I114</f>
        <v>0</v>
      </c>
      <c r="N475" s="243">
        <f>'Prep Testing &amp; Continuation'!J114</f>
        <v>0</v>
      </c>
      <c r="O475" s="243">
        <f>'Prep Testing &amp; Continuation'!K114</f>
        <v>0</v>
      </c>
      <c r="P475" s="243">
        <f>'Prep Testing &amp; Continuation'!L114</f>
        <v>0</v>
      </c>
      <c r="Q475" s="243">
        <f>'Prep Testing &amp; Continuation'!M114</f>
        <v>0</v>
      </c>
      <c r="R475" s="243">
        <f>'Prep Testing &amp; Continuation'!N114</f>
        <v>0</v>
      </c>
      <c r="S475" s="243">
        <f>'Prep Testing &amp; Continuation'!O114</f>
        <v>0</v>
      </c>
      <c r="T475" s="243">
        <f>'Prep Testing &amp; Continuation'!P114</f>
        <v>0</v>
      </c>
      <c r="U475" s="243">
        <f>'Prep Testing &amp; Continuation'!Q114</f>
        <v>0</v>
      </c>
      <c r="V475" s="243">
        <f>'Prep Testing &amp; Continuation'!R114</f>
        <v>0</v>
      </c>
      <c r="W475" s="243">
        <f>'Prep Testing &amp; Continuation'!S114</f>
        <v>0</v>
      </c>
      <c r="X475" s="243">
        <f>'Prep Testing &amp; Continuation'!T114</f>
        <v>0</v>
      </c>
      <c r="Y475" s="243">
        <f>'Prep Testing &amp; Continuation'!U114</f>
        <v>0</v>
      </c>
      <c r="Z475" s="243">
        <f>'Prep Testing &amp; Continuation'!V114</f>
        <v>0</v>
      </c>
      <c r="AA475" s="243">
        <f>'Prep Testing &amp; Continuation'!W114</f>
        <v>0</v>
      </c>
      <c r="AB475" s="243">
        <f>'Prep Testing &amp; Continuation'!X114</f>
        <v>0</v>
      </c>
      <c r="AC475" s="243">
        <f>'Prep Testing &amp; Continuation'!Y114</f>
        <v>0</v>
      </c>
      <c r="AD475" s="243">
        <f>'Prep Testing &amp; Continuation'!Z114</f>
        <v>0</v>
      </c>
      <c r="AE475" s="243">
        <f>'Prep Testing &amp; Continuation'!AA114</f>
        <v>0</v>
      </c>
      <c r="AF475" s="243">
        <f>'Prep Testing &amp; Continuation'!AB114</f>
        <v>0</v>
      </c>
      <c r="AG475" s="243">
        <f>'Prep Testing &amp; Continuation'!AC114</f>
        <v>0</v>
      </c>
      <c r="AH475" s="243">
        <f>'Prep Testing &amp; Continuation'!AD114</f>
        <v>0</v>
      </c>
      <c r="AI475" s="243">
        <f>'Prep Testing &amp; Continuation'!AE114</f>
        <v>0</v>
      </c>
      <c r="AJ475" s="243">
        <f>'Prep Testing &amp; Continuation'!AF114</f>
        <v>0</v>
      </c>
      <c r="AK475" s="243">
        <f>'Prep Testing &amp; Continuation'!AG114</f>
        <v>0</v>
      </c>
      <c r="AL475" s="243">
        <f>'Prep Testing &amp; Continuation'!AH114</f>
        <v>0</v>
      </c>
      <c r="AM475" s="226">
        <f t="shared" si="22"/>
        <v>0</v>
      </c>
      <c r="AN475" s="227" t="str">
        <f>'Prep Testing &amp; Continuation'!B$3</f>
        <v>PrEP Re-Testing &amp; Continuation version 2.0.0</v>
      </c>
      <c r="AO475" s="239">
        <f>'Prep Testing &amp; Continuation'!AH114</f>
        <v>0</v>
      </c>
    </row>
    <row r="476" spans="1:41" x14ac:dyDescent="0.45">
      <c r="A476" s="218" t="str">
        <f t="shared" si="21"/>
        <v>202205</v>
      </c>
      <c r="B476" s="219">
        <f>'Prep Partner Performance'!AE$2</f>
        <v>2022</v>
      </c>
      <c r="C476" s="220" t="str">
        <f>'Prep Partner Performance'!Z$2</f>
        <v>05</v>
      </c>
      <c r="D476" s="218">
        <f>'Prep Partner Performance'!G$2</f>
        <v>14943</v>
      </c>
      <c r="E476" s="217" t="str">
        <f>'Prep Partner Performance'!C$2</f>
        <v>Kisima Health Centre</v>
      </c>
      <c r="F476" s="243" t="str">
        <f>'Prep Testing &amp; Continuation'!B$114</f>
        <v>Reasons for discontinuation among those who discontinue at 6 months</v>
      </c>
      <c r="G476" s="243" t="str">
        <f>'Prep Testing &amp; Continuation'!C115</f>
        <v>Low risk of HIV</v>
      </c>
      <c r="H476" s="243" t="str">
        <f>'Prep Testing &amp; Continuation'!D115</f>
        <v>PRTC02-02</v>
      </c>
      <c r="I476" s="243">
        <f>'Prep Testing &amp; Continuation'!E115</f>
        <v>0</v>
      </c>
      <c r="J476" s="243">
        <f>'Prep Testing &amp; Continuation'!F115</f>
        <v>0</v>
      </c>
      <c r="K476" s="243">
        <f>'Prep Testing &amp; Continuation'!G115</f>
        <v>0</v>
      </c>
      <c r="L476" s="243">
        <f>'Prep Testing &amp; Continuation'!H115</f>
        <v>0</v>
      </c>
      <c r="M476" s="243">
        <f>'Prep Testing &amp; Continuation'!I115</f>
        <v>0</v>
      </c>
      <c r="N476" s="243">
        <f>'Prep Testing &amp; Continuation'!J115</f>
        <v>0</v>
      </c>
      <c r="O476" s="243">
        <f>'Prep Testing &amp; Continuation'!K115</f>
        <v>0</v>
      </c>
      <c r="P476" s="243">
        <f>'Prep Testing &amp; Continuation'!L115</f>
        <v>0</v>
      </c>
      <c r="Q476" s="243">
        <f>'Prep Testing &amp; Continuation'!M115</f>
        <v>0</v>
      </c>
      <c r="R476" s="243">
        <f>'Prep Testing &amp; Continuation'!N115</f>
        <v>0</v>
      </c>
      <c r="S476" s="243">
        <f>'Prep Testing &amp; Continuation'!O115</f>
        <v>0</v>
      </c>
      <c r="T476" s="243">
        <f>'Prep Testing &amp; Continuation'!P115</f>
        <v>0</v>
      </c>
      <c r="U476" s="243">
        <f>'Prep Testing &amp; Continuation'!Q115</f>
        <v>0</v>
      </c>
      <c r="V476" s="243">
        <f>'Prep Testing &amp; Continuation'!R115</f>
        <v>0</v>
      </c>
      <c r="W476" s="243">
        <f>'Prep Testing &amp; Continuation'!S115</f>
        <v>0</v>
      </c>
      <c r="X476" s="243">
        <f>'Prep Testing &amp; Continuation'!T115</f>
        <v>0</v>
      </c>
      <c r="Y476" s="243">
        <f>'Prep Testing &amp; Continuation'!U115</f>
        <v>0</v>
      </c>
      <c r="Z476" s="243">
        <f>'Prep Testing &amp; Continuation'!V115</f>
        <v>0</v>
      </c>
      <c r="AA476" s="243">
        <f>'Prep Testing &amp; Continuation'!W115</f>
        <v>0</v>
      </c>
      <c r="AB476" s="243">
        <f>'Prep Testing &amp; Continuation'!X115</f>
        <v>0</v>
      </c>
      <c r="AC476" s="243">
        <f>'Prep Testing &amp; Continuation'!Y115</f>
        <v>0</v>
      </c>
      <c r="AD476" s="243">
        <f>'Prep Testing &amp; Continuation'!Z115</f>
        <v>0</v>
      </c>
      <c r="AE476" s="243">
        <f>'Prep Testing &amp; Continuation'!AA115</f>
        <v>0</v>
      </c>
      <c r="AF476" s="243">
        <f>'Prep Testing &amp; Continuation'!AB115</f>
        <v>0</v>
      </c>
      <c r="AG476" s="243">
        <f>'Prep Testing &amp; Continuation'!AC115</f>
        <v>0</v>
      </c>
      <c r="AH476" s="243">
        <f>'Prep Testing &amp; Continuation'!AD115</f>
        <v>0</v>
      </c>
      <c r="AI476" s="243">
        <f>'Prep Testing &amp; Continuation'!AE115</f>
        <v>0</v>
      </c>
      <c r="AJ476" s="243">
        <f>'Prep Testing &amp; Continuation'!AF115</f>
        <v>0</v>
      </c>
      <c r="AK476" s="243">
        <f>'Prep Testing &amp; Continuation'!AG115</f>
        <v>0</v>
      </c>
      <c r="AL476" s="243">
        <f>'Prep Testing &amp; Continuation'!AH115</f>
        <v>0</v>
      </c>
      <c r="AM476" s="226">
        <f t="shared" si="22"/>
        <v>0</v>
      </c>
      <c r="AN476" s="227" t="str">
        <f>'Prep Testing &amp; Continuation'!B$3</f>
        <v>PrEP Re-Testing &amp; Continuation version 2.0.0</v>
      </c>
      <c r="AO476" s="239">
        <f>'Prep Testing &amp; Continuation'!AH115</f>
        <v>0</v>
      </c>
    </row>
    <row r="477" spans="1:41" x14ac:dyDescent="0.45">
      <c r="A477" s="218" t="str">
        <f t="shared" si="21"/>
        <v>202205</v>
      </c>
      <c r="B477" s="219">
        <f>'Prep Partner Performance'!AE$2</f>
        <v>2022</v>
      </c>
      <c r="C477" s="220" t="str">
        <f>'Prep Partner Performance'!Z$2</f>
        <v>05</v>
      </c>
      <c r="D477" s="218">
        <f>'Prep Partner Performance'!G$2</f>
        <v>14943</v>
      </c>
      <c r="E477" s="217" t="str">
        <f>'Prep Partner Performance'!C$2</f>
        <v>Kisima Health Centre</v>
      </c>
      <c r="F477" s="243" t="str">
        <f>'Prep Testing &amp; Continuation'!B$114</f>
        <v>Reasons for discontinuation among those who discontinue at 6 months</v>
      </c>
      <c r="G477" s="243" t="str">
        <f>'Prep Testing &amp; Continuation'!C116</f>
        <v>Renal Dysfunction</v>
      </c>
      <c r="H477" s="243" t="str">
        <f>'Prep Testing &amp; Continuation'!D116</f>
        <v>PRTC02-03</v>
      </c>
      <c r="I477" s="243">
        <f>'Prep Testing &amp; Continuation'!E116</f>
        <v>0</v>
      </c>
      <c r="J477" s="243">
        <f>'Prep Testing &amp; Continuation'!F116</f>
        <v>0</v>
      </c>
      <c r="K477" s="243">
        <f>'Prep Testing &amp; Continuation'!G116</f>
        <v>0</v>
      </c>
      <c r="L477" s="243">
        <f>'Prep Testing &amp; Continuation'!H116</f>
        <v>0</v>
      </c>
      <c r="M477" s="243">
        <f>'Prep Testing &amp; Continuation'!I116</f>
        <v>0</v>
      </c>
      <c r="N477" s="243">
        <f>'Prep Testing &amp; Continuation'!J116</f>
        <v>0</v>
      </c>
      <c r="O477" s="243">
        <f>'Prep Testing &amp; Continuation'!K116</f>
        <v>0</v>
      </c>
      <c r="P477" s="243">
        <f>'Prep Testing &amp; Continuation'!L116</f>
        <v>0</v>
      </c>
      <c r="Q477" s="243">
        <f>'Prep Testing &amp; Continuation'!M116</f>
        <v>0</v>
      </c>
      <c r="R477" s="243">
        <f>'Prep Testing &amp; Continuation'!N116</f>
        <v>0</v>
      </c>
      <c r="S477" s="243">
        <f>'Prep Testing &amp; Continuation'!O116</f>
        <v>0</v>
      </c>
      <c r="T477" s="243">
        <f>'Prep Testing &amp; Continuation'!P116</f>
        <v>0</v>
      </c>
      <c r="U477" s="243">
        <f>'Prep Testing &amp; Continuation'!Q116</f>
        <v>0</v>
      </c>
      <c r="V477" s="243">
        <f>'Prep Testing &amp; Continuation'!R116</f>
        <v>0</v>
      </c>
      <c r="W477" s="243">
        <f>'Prep Testing &amp; Continuation'!S116</f>
        <v>0</v>
      </c>
      <c r="X477" s="243">
        <f>'Prep Testing &amp; Continuation'!T116</f>
        <v>0</v>
      </c>
      <c r="Y477" s="243">
        <f>'Prep Testing &amp; Continuation'!U116</f>
        <v>0</v>
      </c>
      <c r="Z477" s="243">
        <f>'Prep Testing &amp; Continuation'!V116</f>
        <v>0</v>
      </c>
      <c r="AA477" s="243">
        <f>'Prep Testing &amp; Continuation'!W116</f>
        <v>0</v>
      </c>
      <c r="AB477" s="243">
        <f>'Prep Testing &amp; Continuation'!X116</f>
        <v>0</v>
      </c>
      <c r="AC477" s="243">
        <f>'Prep Testing &amp; Continuation'!Y116</f>
        <v>0</v>
      </c>
      <c r="AD477" s="243">
        <f>'Prep Testing &amp; Continuation'!Z116</f>
        <v>0</v>
      </c>
      <c r="AE477" s="243">
        <f>'Prep Testing &amp; Continuation'!AA116</f>
        <v>0</v>
      </c>
      <c r="AF477" s="243">
        <f>'Prep Testing &amp; Continuation'!AB116</f>
        <v>0</v>
      </c>
      <c r="AG477" s="243">
        <f>'Prep Testing &amp; Continuation'!AC116</f>
        <v>0</v>
      </c>
      <c r="AH477" s="243">
        <f>'Prep Testing &amp; Continuation'!AD116</f>
        <v>0</v>
      </c>
      <c r="AI477" s="243">
        <f>'Prep Testing &amp; Continuation'!AE116</f>
        <v>0</v>
      </c>
      <c r="AJ477" s="243">
        <f>'Prep Testing &amp; Continuation'!AF116</f>
        <v>0</v>
      </c>
      <c r="AK477" s="243">
        <f>'Prep Testing &amp; Continuation'!AG116</f>
        <v>0</v>
      </c>
      <c r="AL477" s="243">
        <f>'Prep Testing &amp; Continuation'!AH116</f>
        <v>0</v>
      </c>
      <c r="AM477" s="226">
        <f t="shared" si="22"/>
        <v>0</v>
      </c>
      <c r="AN477" s="227" t="str">
        <f>'Prep Testing &amp; Continuation'!B$3</f>
        <v>PrEP Re-Testing &amp; Continuation version 2.0.0</v>
      </c>
      <c r="AO477" s="239">
        <f>'Prep Testing &amp; Continuation'!AH116</f>
        <v>0</v>
      </c>
    </row>
    <row r="478" spans="1:41" x14ac:dyDescent="0.45">
      <c r="A478" s="218" t="str">
        <f t="shared" si="21"/>
        <v>202205</v>
      </c>
      <c r="B478" s="219">
        <f>'Prep Partner Performance'!AE$2</f>
        <v>2022</v>
      </c>
      <c r="C478" s="220" t="str">
        <f>'Prep Partner Performance'!Z$2</f>
        <v>05</v>
      </c>
      <c r="D478" s="218">
        <f>'Prep Partner Performance'!G$2</f>
        <v>14943</v>
      </c>
      <c r="E478" s="217" t="str">
        <f>'Prep Partner Performance'!C$2</f>
        <v>Kisima Health Centre</v>
      </c>
      <c r="F478" s="243" t="str">
        <f>'Prep Testing &amp; Continuation'!B$114</f>
        <v>Reasons for discontinuation among those who discontinue at 6 months</v>
      </c>
      <c r="G478" s="243" t="str">
        <f>'Prep Testing &amp; Continuation'!C117</f>
        <v>Client request</v>
      </c>
      <c r="H478" s="243" t="str">
        <f>'Prep Testing &amp; Continuation'!D117</f>
        <v>PRTC02-04</v>
      </c>
      <c r="I478" s="243">
        <f>'Prep Testing &amp; Continuation'!E117</f>
        <v>0</v>
      </c>
      <c r="J478" s="243">
        <f>'Prep Testing &amp; Continuation'!F117</f>
        <v>0</v>
      </c>
      <c r="K478" s="243">
        <f>'Prep Testing &amp; Continuation'!G117</f>
        <v>0</v>
      </c>
      <c r="L478" s="243">
        <f>'Prep Testing &amp; Continuation'!H117</f>
        <v>0</v>
      </c>
      <c r="M478" s="243">
        <f>'Prep Testing &amp; Continuation'!I117</f>
        <v>0</v>
      </c>
      <c r="N478" s="243">
        <f>'Prep Testing &amp; Continuation'!J117</f>
        <v>0</v>
      </c>
      <c r="O478" s="243">
        <f>'Prep Testing &amp; Continuation'!K117</f>
        <v>0</v>
      </c>
      <c r="P478" s="243">
        <f>'Prep Testing &amp; Continuation'!L117</f>
        <v>0</v>
      </c>
      <c r="Q478" s="243">
        <f>'Prep Testing &amp; Continuation'!M117</f>
        <v>0</v>
      </c>
      <c r="R478" s="243">
        <f>'Prep Testing &amp; Continuation'!N117</f>
        <v>0</v>
      </c>
      <c r="S478" s="243">
        <f>'Prep Testing &amp; Continuation'!O117</f>
        <v>0</v>
      </c>
      <c r="T478" s="243">
        <f>'Prep Testing &amp; Continuation'!P117</f>
        <v>0</v>
      </c>
      <c r="U478" s="243">
        <f>'Prep Testing &amp; Continuation'!Q117</f>
        <v>0</v>
      </c>
      <c r="V478" s="243">
        <f>'Prep Testing &amp; Continuation'!R117</f>
        <v>0</v>
      </c>
      <c r="W478" s="243">
        <f>'Prep Testing &amp; Continuation'!S117</f>
        <v>0</v>
      </c>
      <c r="X478" s="243">
        <f>'Prep Testing &amp; Continuation'!T117</f>
        <v>0</v>
      </c>
      <c r="Y478" s="243">
        <f>'Prep Testing &amp; Continuation'!U117</f>
        <v>0</v>
      </c>
      <c r="Z478" s="243">
        <f>'Prep Testing &amp; Continuation'!V117</f>
        <v>0</v>
      </c>
      <c r="AA478" s="243">
        <f>'Prep Testing &amp; Continuation'!W117</f>
        <v>0</v>
      </c>
      <c r="AB478" s="243">
        <f>'Prep Testing &amp; Continuation'!X117</f>
        <v>0</v>
      </c>
      <c r="AC478" s="243">
        <f>'Prep Testing &amp; Continuation'!Y117</f>
        <v>0</v>
      </c>
      <c r="AD478" s="243">
        <f>'Prep Testing &amp; Continuation'!Z117</f>
        <v>0</v>
      </c>
      <c r="AE478" s="243">
        <f>'Prep Testing &amp; Continuation'!AA117</f>
        <v>0</v>
      </c>
      <c r="AF478" s="243">
        <f>'Prep Testing &amp; Continuation'!AB117</f>
        <v>0</v>
      </c>
      <c r="AG478" s="243">
        <f>'Prep Testing &amp; Continuation'!AC117</f>
        <v>0</v>
      </c>
      <c r="AH478" s="243">
        <f>'Prep Testing &amp; Continuation'!AD117</f>
        <v>0</v>
      </c>
      <c r="AI478" s="243">
        <f>'Prep Testing &amp; Continuation'!AE117</f>
        <v>0</v>
      </c>
      <c r="AJ478" s="243">
        <f>'Prep Testing &amp; Continuation'!AF117</f>
        <v>0</v>
      </c>
      <c r="AK478" s="243">
        <f>'Prep Testing &amp; Continuation'!AG117</f>
        <v>0</v>
      </c>
      <c r="AL478" s="243">
        <f>'Prep Testing &amp; Continuation'!AH117</f>
        <v>0</v>
      </c>
      <c r="AM478" s="226">
        <f t="shared" si="22"/>
        <v>0</v>
      </c>
      <c r="AN478" s="227" t="str">
        <f>'Prep Testing &amp; Continuation'!B$3</f>
        <v>PrEP Re-Testing &amp; Continuation version 2.0.0</v>
      </c>
      <c r="AO478" s="239">
        <f>'Prep Testing &amp; Continuation'!AH117</f>
        <v>0</v>
      </c>
    </row>
    <row r="479" spans="1:41" x14ac:dyDescent="0.45">
      <c r="A479" s="218" t="str">
        <f t="shared" si="21"/>
        <v>202205</v>
      </c>
      <c r="B479" s="219">
        <f>'Prep Partner Performance'!AE$2</f>
        <v>2022</v>
      </c>
      <c r="C479" s="220" t="str">
        <f>'Prep Partner Performance'!Z$2</f>
        <v>05</v>
      </c>
      <c r="D479" s="218">
        <f>'Prep Partner Performance'!G$2</f>
        <v>14943</v>
      </c>
      <c r="E479" s="217" t="str">
        <f>'Prep Partner Performance'!C$2</f>
        <v>Kisima Health Centre</v>
      </c>
      <c r="F479" s="243" t="str">
        <f>'Prep Testing &amp; Continuation'!B$114</f>
        <v>Reasons for discontinuation among those who discontinue at 6 months</v>
      </c>
      <c r="G479" s="243" t="str">
        <f>'Prep Testing &amp; Continuation'!C118</f>
        <v>Non-adherence</v>
      </c>
      <c r="H479" s="243" t="str">
        <f>'Prep Testing &amp; Continuation'!D118</f>
        <v>PRTC02-05</v>
      </c>
      <c r="I479" s="243">
        <f>'Prep Testing &amp; Continuation'!E118</f>
        <v>0</v>
      </c>
      <c r="J479" s="243">
        <f>'Prep Testing &amp; Continuation'!F118</f>
        <v>0</v>
      </c>
      <c r="K479" s="243">
        <f>'Prep Testing &amp; Continuation'!G118</f>
        <v>0</v>
      </c>
      <c r="L479" s="243">
        <f>'Prep Testing &amp; Continuation'!H118</f>
        <v>0</v>
      </c>
      <c r="M479" s="243">
        <f>'Prep Testing &amp; Continuation'!I118</f>
        <v>0</v>
      </c>
      <c r="N479" s="243">
        <f>'Prep Testing &amp; Continuation'!J118</f>
        <v>0</v>
      </c>
      <c r="O479" s="243">
        <f>'Prep Testing &amp; Continuation'!K118</f>
        <v>0</v>
      </c>
      <c r="P479" s="243">
        <f>'Prep Testing &amp; Continuation'!L118</f>
        <v>0</v>
      </c>
      <c r="Q479" s="243">
        <f>'Prep Testing &amp; Continuation'!M118</f>
        <v>0</v>
      </c>
      <c r="R479" s="243">
        <f>'Prep Testing &amp; Continuation'!N118</f>
        <v>0</v>
      </c>
      <c r="S479" s="243">
        <f>'Prep Testing &amp; Continuation'!O118</f>
        <v>0</v>
      </c>
      <c r="T479" s="243">
        <f>'Prep Testing &amp; Continuation'!P118</f>
        <v>0</v>
      </c>
      <c r="U479" s="243">
        <f>'Prep Testing &amp; Continuation'!Q118</f>
        <v>0</v>
      </c>
      <c r="V479" s="243">
        <f>'Prep Testing &amp; Continuation'!R118</f>
        <v>0</v>
      </c>
      <c r="W479" s="243">
        <f>'Prep Testing &amp; Continuation'!S118</f>
        <v>0</v>
      </c>
      <c r="X479" s="243">
        <f>'Prep Testing &amp; Continuation'!T118</f>
        <v>0</v>
      </c>
      <c r="Y479" s="243">
        <f>'Prep Testing &amp; Continuation'!U118</f>
        <v>0</v>
      </c>
      <c r="Z479" s="243">
        <f>'Prep Testing &amp; Continuation'!V118</f>
        <v>0</v>
      </c>
      <c r="AA479" s="243">
        <f>'Prep Testing &amp; Continuation'!W118</f>
        <v>0</v>
      </c>
      <c r="AB479" s="243">
        <f>'Prep Testing &amp; Continuation'!X118</f>
        <v>0</v>
      </c>
      <c r="AC479" s="243">
        <f>'Prep Testing &amp; Continuation'!Y118</f>
        <v>0</v>
      </c>
      <c r="AD479" s="243">
        <f>'Prep Testing &amp; Continuation'!Z118</f>
        <v>0</v>
      </c>
      <c r="AE479" s="243">
        <f>'Prep Testing &amp; Continuation'!AA118</f>
        <v>0</v>
      </c>
      <c r="AF479" s="243">
        <f>'Prep Testing &amp; Continuation'!AB118</f>
        <v>0</v>
      </c>
      <c r="AG479" s="243">
        <f>'Prep Testing &amp; Continuation'!AC118</f>
        <v>0</v>
      </c>
      <c r="AH479" s="243">
        <f>'Prep Testing &amp; Continuation'!AD118</f>
        <v>0</v>
      </c>
      <c r="AI479" s="243">
        <f>'Prep Testing &amp; Continuation'!AE118</f>
        <v>0</v>
      </c>
      <c r="AJ479" s="243">
        <f>'Prep Testing &amp; Continuation'!AF118</f>
        <v>0</v>
      </c>
      <c r="AK479" s="243">
        <f>'Prep Testing &amp; Continuation'!AG118</f>
        <v>0</v>
      </c>
      <c r="AL479" s="243">
        <f>'Prep Testing &amp; Continuation'!AH118</f>
        <v>0</v>
      </c>
      <c r="AM479" s="226">
        <f t="shared" si="22"/>
        <v>0</v>
      </c>
      <c r="AN479" s="227" t="str">
        <f>'Prep Testing &amp; Continuation'!B$3</f>
        <v>PrEP Re-Testing &amp; Continuation version 2.0.0</v>
      </c>
      <c r="AO479" s="239">
        <f>'Prep Testing &amp; Continuation'!AH118</f>
        <v>0</v>
      </c>
    </row>
    <row r="480" spans="1:41" x14ac:dyDescent="0.45">
      <c r="A480" s="218" t="str">
        <f t="shared" si="21"/>
        <v>202205</v>
      </c>
      <c r="B480" s="219">
        <f>'Prep Partner Performance'!AE$2</f>
        <v>2022</v>
      </c>
      <c r="C480" s="220" t="str">
        <f>'Prep Partner Performance'!Z$2</f>
        <v>05</v>
      </c>
      <c r="D480" s="218">
        <f>'Prep Partner Performance'!G$2</f>
        <v>14943</v>
      </c>
      <c r="E480" s="217" t="str">
        <f>'Prep Partner Performance'!C$2</f>
        <v>Kisima Health Centre</v>
      </c>
      <c r="F480" s="243" t="str">
        <f>'Prep Testing &amp; Continuation'!B$114</f>
        <v>Reasons for discontinuation among those who discontinue at 6 months</v>
      </c>
      <c r="G480" s="243" t="str">
        <f>'Prep Testing &amp; Continuation'!C119</f>
        <v>Viral suppression of HIV + partner</v>
      </c>
      <c r="H480" s="243" t="str">
        <f>'Prep Testing &amp; Continuation'!D119</f>
        <v>PRTC02-06</v>
      </c>
      <c r="I480" s="243">
        <f>'Prep Testing &amp; Continuation'!E119</f>
        <v>0</v>
      </c>
      <c r="J480" s="243">
        <f>'Prep Testing &amp; Continuation'!F119</f>
        <v>0</v>
      </c>
      <c r="K480" s="243">
        <f>'Prep Testing &amp; Continuation'!G119</f>
        <v>0</v>
      </c>
      <c r="L480" s="243">
        <f>'Prep Testing &amp; Continuation'!H119</f>
        <v>0</v>
      </c>
      <c r="M480" s="243">
        <f>'Prep Testing &amp; Continuation'!I119</f>
        <v>0</v>
      </c>
      <c r="N480" s="243">
        <f>'Prep Testing &amp; Continuation'!J119</f>
        <v>0</v>
      </c>
      <c r="O480" s="243">
        <f>'Prep Testing &amp; Continuation'!K119</f>
        <v>0</v>
      </c>
      <c r="P480" s="243">
        <f>'Prep Testing &amp; Continuation'!L119</f>
        <v>0</v>
      </c>
      <c r="Q480" s="243">
        <f>'Prep Testing &amp; Continuation'!M119</f>
        <v>0</v>
      </c>
      <c r="R480" s="243">
        <f>'Prep Testing &amp; Continuation'!N119</f>
        <v>0</v>
      </c>
      <c r="S480" s="243">
        <f>'Prep Testing &amp; Continuation'!O119</f>
        <v>0</v>
      </c>
      <c r="T480" s="243">
        <f>'Prep Testing &amp; Continuation'!P119</f>
        <v>0</v>
      </c>
      <c r="U480" s="243">
        <f>'Prep Testing &amp; Continuation'!Q119</f>
        <v>0</v>
      </c>
      <c r="V480" s="243">
        <f>'Prep Testing &amp; Continuation'!R119</f>
        <v>0</v>
      </c>
      <c r="W480" s="243">
        <f>'Prep Testing &amp; Continuation'!S119</f>
        <v>0</v>
      </c>
      <c r="X480" s="243">
        <f>'Prep Testing &amp; Continuation'!T119</f>
        <v>0</v>
      </c>
      <c r="Y480" s="243">
        <f>'Prep Testing &amp; Continuation'!U119</f>
        <v>0</v>
      </c>
      <c r="Z480" s="243">
        <f>'Prep Testing &amp; Continuation'!V119</f>
        <v>0</v>
      </c>
      <c r="AA480" s="243">
        <f>'Prep Testing &amp; Continuation'!W119</f>
        <v>0</v>
      </c>
      <c r="AB480" s="243">
        <f>'Prep Testing &amp; Continuation'!X119</f>
        <v>0</v>
      </c>
      <c r="AC480" s="243">
        <f>'Prep Testing &amp; Continuation'!Y119</f>
        <v>0</v>
      </c>
      <c r="AD480" s="243">
        <f>'Prep Testing &amp; Continuation'!Z119</f>
        <v>0</v>
      </c>
      <c r="AE480" s="243">
        <f>'Prep Testing &amp; Continuation'!AA119</f>
        <v>0</v>
      </c>
      <c r="AF480" s="243">
        <f>'Prep Testing &amp; Continuation'!AB119</f>
        <v>0</v>
      </c>
      <c r="AG480" s="243">
        <f>'Prep Testing &amp; Continuation'!AC119</f>
        <v>0</v>
      </c>
      <c r="AH480" s="243">
        <f>'Prep Testing &amp; Continuation'!AD119</f>
        <v>0</v>
      </c>
      <c r="AI480" s="243">
        <f>'Prep Testing &amp; Continuation'!AE119</f>
        <v>0</v>
      </c>
      <c r="AJ480" s="243">
        <f>'Prep Testing &amp; Continuation'!AF119</f>
        <v>0</v>
      </c>
      <c r="AK480" s="243">
        <f>'Prep Testing &amp; Continuation'!AG119</f>
        <v>0</v>
      </c>
      <c r="AL480" s="243">
        <f>'Prep Testing &amp; Continuation'!AH119</f>
        <v>0</v>
      </c>
      <c r="AM480" s="226">
        <f t="shared" si="22"/>
        <v>0</v>
      </c>
      <c r="AN480" s="227" t="str">
        <f>'Prep Testing &amp; Continuation'!B$3</f>
        <v>PrEP Re-Testing &amp; Continuation version 2.0.0</v>
      </c>
      <c r="AO480" s="239">
        <f>'Prep Testing &amp; Continuation'!AH119</f>
        <v>0</v>
      </c>
    </row>
    <row r="481" spans="1:41" x14ac:dyDescent="0.45">
      <c r="A481" s="218" t="str">
        <f t="shared" si="21"/>
        <v>202205</v>
      </c>
      <c r="B481" s="219">
        <f>'Prep Partner Performance'!AE$2</f>
        <v>2022</v>
      </c>
      <c r="C481" s="220" t="str">
        <f>'Prep Partner Performance'!Z$2</f>
        <v>05</v>
      </c>
      <c r="D481" s="218">
        <f>'Prep Partner Performance'!G$2</f>
        <v>14943</v>
      </c>
      <c r="E481" s="217" t="str">
        <f>'Prep Partner Performance'!C$2</f>
        <v>Kisima Health Centre</v>
      </c>
      <c r="F481" s="243" t="str">
        <f>'Prep Testing &amp; Continuation'!B$114</f>
        <v>Reasons for discontinuation among those who discontinue at 6 months</v>
      </c>
      <c r="G481" s="243" t="str">
        <f>'Prep Testing &amp; Continuation'!C120</f>
        <v>Too many HIV tests</v>
      </c>
      <c r="H481" s="243" t="str">
        <f>'Prep Testing &amp; Continuation'!D120</f>
        <v>PRTC02-07</v>
      </c>
      <c r="I481" s="243">
        <f>'Prep Testing &amp; Continuation'!E120</f>
        <v>0</v>
      </c>
      <c r="J481" s="243">
        <f>'Prep Testing &amp; Continuation'!F120</f>
        <v>0</v>
      </c>
      <c r="K481" s="243">
        <f>'Prep Testing &amp; Continuation'!G120</f>
        <v>0</v>
      </c>
      <c r="L481" s="243">
        <f>'Prep Testing &amp; Continuation'!H120</f>
        <v>0</v>
      </c>
      <c r="M481" s="243">
        <f>'Prep Testing &amp; Continuation'!I120</f>
        <v>0</v>
      </c>
      <c r="N481" s="243">
        <f>'Prep Testing &amp; Continuation'!J120</f>
        <v>0</v>
      </c>
      <c r="O481" s="243">
        <f>'Prep Testing &amp; Continuation'!K120</f>
        <v>0</v>
      </c>
      <c r="P481" s="243">
        <f>'Prep Testing &amp; Continuation'!L120</f>
        <v>0</v>
      </c>
      <c r="Q481" s="243">
        <f>'Prep Testing &amp; Continuation'!M120</f>
        <v>0</v>
      </c>
      <c r="R481" s="243">
        <f>'Prep Testing &amp; Continuation'!N120</f>
        <v>0</v>
      </c>
      <c r="S481" s="243">
        <f>'Prep Testing &amp; Continuation'!O120</f>
        <v>0</v>
      </c>
      <c r="T481" s="243">
        <f>'Prep Testing &amp; Continuation'!P120</f>
        <v>0</v>
      </c>
      <c r="U481" s="243">
        <f>'Prep Testing &amp; Continuation'!Q120</f>
        <v>0</v>
      </c>
      <c r="V481" s="243">
        <f>'Prep Testing &amp; Continuation'!R120</f>
        <v>0</v>
      </c>
      <c r="W481" s="243">
        <f>'Prep Testing &amp; Continuation'!S120</f>
        <v>0</v>
      </c>
      <c r="X481" s="243">
        <f>'Prep Testing &amp; Continuation'!T120</f>
        <v>0</v>
      </c>
      <c r="Y481" s="243">
        <f>'Prep Testing &amp; Continuation'!U120</f>
        <v>0</v>
      </c>
      <c r="Z481" s="243">
        <f>'Prep Testing &amp; Continuation'!V120</f>
        <v>0</v>
      </c>
      <c r="AA481" s="243">
        <f>'Prep Testing &amp; Continuation'!W120</f>
        <v>0</v>
      </c>
      <c r="AB481" s="243">
        <f>'Prep Testing &amp; Continuation'!X120</f>
        <v>0</v>
      </c>
      <c r="AC481" s="243">
        <f>'Prep Testing &amp; Continuation'!Y120</f>
        <v>0</v>
      </c>
      <c r="AD481" s="243">
        <f>'Prep Testing &amp; Continuation'!Z120</f>
        <v>0</v>
      </c>
      <c r="AE481" s="243">
        <f>'Prep Testing &amp; Continuation'!AA120</f>
        <v>0</v>
      </c>
      <c r="AF481" s="243">
        <f>'Prep Testing &amp; Continuation'!AB120</f>
        <v>0</v>
      </c>
      <c r="AG481" s="243">
        <f>'Prep Testing &amp; Continuation'!AC120</f>
        <v>0</v>
      </c>
      <c r="AH481" s="243">
        <f>'Prep Testing &amp; Continuation'!AD120</f>
        <v>0</v>
      </c>
      <c r="AI481" s="243">
        <f>'Prep Testing &amp; Continuation'!AE120</f>
        <v>0</v>
      </c>
      <c r="AJ481" s="243">
        <f>'Prep Testing &amp; Continuation'!AF120</f>
        <v>0</v>
      </c>
      <c r="AK481" s="243">
        <f>'Prep Testing &amp; Continuation'!AG120</f>
        <v>0</v>
      </c>
      <c r="AL481" s="243">
        <f>'Prep Testing &amp; Continuation'!AH120</f>
        <v>0</v>
      </c>
      <c r="AM481" s="226">
        <f t="shared" si="22"/>
        <v>0</v>
      </c>
      <c r="AN481" s="227" t="str">
        <f>'Prep Testing &amp; Continuation'!B$3</f>
        <v>PrEP Re-Testing &amp; Continuation version 2.0.0</v>
      </c>
      <c r="AO481" s="239">
        <f>'Prep Testing &amp; Continuation'!AH120</f>
        <v>0</v>
      </c>
    </row>
    <row r="482" spans="1:41" x14ac:dyDescent="0.45">
      <c r="A482" s="218" t="str">
        <f t="shared" si="21"/>
        <v>202205</v>
      </c>
      <c r="B482" s="219">
        <f>'Prep Partner Performance'!AE$2</f>
        <v>2022</v>
      </c>
      <c r="C482" s="220" t="str">
        <f>'Prep Partner Performance'!Z$2</f>
        <v>05</v>
      </c>
      <c r="D482" s="218">
        <f>'Prep Partner Performance'!G$2</f>
        <v>14943</v>
      </c>
      <c r="E482" s="217" t="str">
        <f>'Prep Partner Performance'!C$2</f>
        <v>Kisima Health Centre</v>
      </c>
      <c r="F482" s="243" t="str">
        <f>'Prep Testing &amp; Continuation'!B$114</f>
        <v>Reasons for discontinuation among those who discontinue at 6 months</v>
      </c>
      <c r="G482" s="243" t="str">
        <f>'Prep Testing &amp; Continuation'!C121</f>
        <v>Other</v>
      </c>
      <c r="H482" s="243" t="str">
        <f>'Prep Testing &amp; Continuation'!D121</f>
        <v>PRTC02-08</v>
      </c>
      <c r="I482" s="243">
        <f>'Prep Testing &amp; Continuation'!E121</f>
        <v>0</v>
      </c>
      <c r="J482" s="243">
        <f>'Prep Testing &amp; Continuation'!F121</f>
        <v>0</v>
      </c>
      <c r="K482" s="243">
        <f>'Prep Testing &amp; Continuation'!G121</f>
        <v>0</v>
      </c>
      <c r="L482" s="243">
        <f>'Prep Testing &amp; Continuation'!H121</f>
        <v>0</v>
      </c>
      <c r="M482" s="243">
        <f>'Prep Testing &amp; Continuation'!I121</f>
        <v>0</v>
      </c>
      <c r="N482" s="243">
        <f>'Prep Testing &amp; Continuation'!J121</f>
        <v>0</v>
      </c>
      <c r="O482" s="243">
        <f>'Prep Testing &amp; Continuation'!K121</f>
        <v>0</v>
      </c>
      <c r="P482" s="243">
        <f>'Prep Testing &amp; Continuation'!L121</f>
        <v>0</v>
      </c>
      <c r="Q482" s="243">
        <f>'Prep Testing &amp; Continuation'!M121</f>
        <v>0</v>
      </c>
      <c r="R482" s="243">
        <f>'Prep Testing &amp; Continuation'!N121</f>
        <v>0</v>
      </c>
      <c r="S482" s="243">
        <f>'Prep Testing &amp; Continuation'!O121</f>
        <v>0</v>
      </c>
      <c r="T482" s="243">
        <f>'Prep Testing &amp; Continuation'!P121</f>
        <v>0</v>
      </c>
      <c r="U482" s="243">
        <f>'Prep Testing &amp; Continuation'!Q121</f>
        <v>0</v>
      </c>
      <c r="V482" s="243">
        <f>'Prep Testing &amp; Continuation'!R121</f>
        <v>0</v>
      </c>
      <c r="W482" s="243">
        <f>'Prep Testing &amp; Continuation'!S121</f>
        <v>0</v>
      </c>
      <c r="X482" s="243">
        <f>'Prep Testing &amp; Continuation'!T121</f>
        <v>0</v>
      </c>
      <c r="Y482" s="243">
        <f>'Prep Testing &amp; Continuation'!U121</f>
        <v>0</v>
      </c>
      <c r="Z482" s="243">
        <f>'Prep Testing &amp; Continuation'!V121</f>
        <v>0</v>
      </c>
      <c r="AA482" s="243">
        <f>'Prep Testing &amp; Continuation'!W121</f>
        <v>0</v>
      </c>
      <c r="AB482" s="243">
        <f>'Prep Testing &amp; Continuation'!X121</f>
        <v>0</v>
      </c>
      <c r="AC482" s="243">
        <f>'Prep Testing &amp; Continuation'!Y121</f>
        <v>0</v>
      </c>
      <c r="AD482" s="243">
        <f>'Prep Testing &amp; Continuation'!Z121</f>
        <v>0</v>
      </c>
      <c r="AE482" s="243">
        <f>'Prep Testing &amp; Continuation'!AA121</f>
        <v>0</v>
      </c>
      <c r="AF482" s="243">
        <f>'Prep Testing &amp; Continuation'!AB121</f>
        <v>0</v>
      </c>
      <c r="AG482" s="243">
        <f>'Prep Testing &amp; Continuation'!AC121</f>
        <v>0</v>
      </c>
      <c r="AH482" s="243">
        <f>'Prep Testing &amp; Continuation'!AD121</f>
        <v>0</v>
      </c>
      <c r="AI482" s="243">
        <f>'Prep Testing &amp; Continuation'!AE121</f>
        <v>0</v>
      </c>
      <c r="AJ482" s="243">
        <f>'Prep Testing &amp; Continuation'!AF121</f>
        <v>0</v>
      </c>
      <c r="AK482" s="243">
        <f>'Prep Testing &amp; Continuation'!AG121</f>
        <v>0</v>
      </c>
      <c r="AL482" s="243">
        <f>'Prep Testing &amp; Continuation'!AH121</f>
        <v>0</v>
      </c>
      <c r="AM482" s="226">
        <f t="shared" si="22"/>
        <v>0</v>
      </c>
      <c r="AN482" s="227" t="str">
        <f>'Prep Testing &amp; Continuation'!B$3</f>
        <v>PrEP Re-Testing &amp; Continuation version 2.0.0</v>
      </c>
      <c r="AO482" s="239">
        <f>'Prep Testing &amp; Continuation'!AH121</f>
        <v>0</v>
      </c>
    </row>
    <row r="483" spans="1:41" s="236" customFormat="1" x14ac:dyDescent="0.45">
      <c r="A483" s="232" t="str">
        <f t="shared" si="21"/>
        <v>202205</v>
      </c>
      <c r="B483" s="233">
        <f>'Prep Partner Performance'!AE$2</f>
        <v>2022</v>
      </c>
      <c r="C483" s="234" t="str">
        <f>'Prep Partner Performance'!Z$2</f>
        <v>05</v>
      </c>
      <c r="D483" s="232">
        <f>'Prep Partner Performance'!G$2</f>
        <v>14943</v>
      </c>
      <c r="E483" s="235" t="str">
        <f>'Prep Partner Performance'!C$2</f>
        <v>Kisima Health Centre</v>
      </c>
      <c r="F483" s="240" t="str">
        <f>'Prep Testing &amp; Continuation'!B$114</f>
        <v>Reasons for discontinuation among those who discontinue at 6 months</v>
      </c>
      <c r="G483" s="240" t="str">
        <f>'Prep Testing &amp; Continuation'!C122</f>
        <v>Total Reasons for Prep Discontinuation amonth those who discontinue</v>
      </c>
      <c r="H483" s="240" t="str">
        <f>'Prep Testing &amp; Continuation'!D122</f>
        <v>PRTC02-09</v>
      </c>
      <c r="I483" s="240">
        <f>'Prep Testing &amp; Continuation'!E122</f>
        <v>0</v>
      </c>
      <c r="J483" s="240">
        <f>'Prep Testing &amp; Continuation'!F122</f>
        <v>0</v>
      </c>
      <c r="K483" s="240">
        <f>'Prep Testing &amp; Continuation'!G122</f>
        <v>0</v>
      </c>
      <c r="L483" s="240">
        <f>'Prep Testing &amp; Continuation'!H122</f>
        <v>0</v>
      </c>
      <c r="M483" s="240">
        <f>'Prep Testing &amp; Continuation'!I122</f>
        <v>0</v>
      </c>
      <c r="N483" s="240">
        <f>'Prep Testing &amp; Continuation'!J122</f>
        <v>0</v>
      </c>
      <c r="O483" s="240">
        <f>'Prep Testing &amp; Continuation'!K122</f>
        <v>0</v>
      </c>
      <c r="P483" s="240">
        <f>'Prep Testing &amp; Continuation'!L122</f>
        <v>0</v>
      </c>
      <c r="Q483" s="240">
        <f>'Prep Testing &amp; Continuation'!M122</f>
        <v>0</v>
      </c>
      <c r="R483" s="240">
        <f>'Prep Testing &amp; Continuation'!N122</f>
        <v>0</v>
      </c>
      <c r="S483" s="240">
        <f>'Prep Testing &amp; Continuation'!O122</f>
        <v>0</v>
      </c>
      <c r="T483" s="240">
        <f>'Prep Testing &amp; Continuation'!P122</f>
        <v>0</v>
      </c>
      <c r="U483" s="240">
        <f>'Prep Testing &amp; Continuation'!Q122</f>
        <v>0</v>
      </c>
      <c r="V483" s="240">
        <f>'Prep Testing &amp; Continuation'!R122</f>
        <v>0</v>
      </c>
      <c r="W483" s="240">
        <f>'Prep Testing &amp; Continuation'!S122</f>
        <v>0</v>
      </c>
      <c r="X483" s="240">
        <f>'Prep Testing &amp; Continuation'!T122</f>
        <v>0</v>
      </c>
      <c r="Y483" s="240">
        <f>'Prep Testing &amp; Continuation'!U122</f>
        <v>0</v>
      </c>
      <c r="Z483" s="240">
        <f>'Prep Testing &amp; Continuation'!V122</f>
        <v>0</v>
      </c>
      <c r="AA483" s="240">
        <f>'Prep Testing &amp; Continuation'!W122</f>
        <v>0</v>
      </c>
      <c r="AB483" s="240">
        <f>'Prep Testing &amp; Continuation'!X122</f>
        <v>0</v>
      </c>
      <c r="AC483" s="240">
        <f>'Prep Testing &amp; Continuation'!Y122</f>
        <v>0</v>
      </c>
      <c r="AD483" s="240">
        <f>'Prep Testing &amp; Continuation'!Z122</f>
        <v>0</v>
      </c>
      <c r="AE483" s="240">
        <f>'Prep Testing &amp; Continuation'!AA122</f>
        <v>0</v>
      </c>
      <c r="AF483" s="240">
        <f>'Prep Testing &amp; Continuation'!AB122</f>
        <v>0</v>
      </c>
      <c r="AG483" s="240">
        <f>'Prep Testing &amp; Continuation'!AC122</f>
        <v>0</v>
      </c>
      <c r="AH483" s="240">
        <f>'Prep Testing &amp; Continuation'!AD122</f>
        <v>0</v>
      </c>
      <c r="AI483" s="240">
        <f>'Prep Testing &amp; Continuation'!AE122</f>
        <v>0</v>
      </c>
      <c r="AJ483" s="240">
        <f>'Prep Testing &amp; Continuation'!AF122</f>
        <v>0</v>
      </c>
      <c r="AK483" s="240">
        <f>'Prep Testing &amp; Continuation'!AG122</f>
        <v>0</v>
      </c>
      <c r="AL483" s="240">
        <f>'Prep Testing &amp; Continuation'!AH122</f>
        <v>0</v>
      </c>
      <c r="AM483" s="246">
        <f t="shared" si="22"/>
        <v>0</v>
      </c>
      <c r="AN483" s="245" t="str">
        <f>'Prep Testing &amp; Continuation'!B$3</f>
        <v>PrEP Re-Testing &amp; Continuation version 2.0.0</v>
      </c>
      <c r="AO483" s="239">
        <f>'Prep Testing &amp; Continuation'!AH122</f>
        <v>0</v>
      </c>
    </row>
    <row r="484" spans="1:41" s="237" customFormat="1" x14ac:dyDescent="0.45">
      <c r="A484" s="221" t="str">
        <f t="shared" si="21"/>
        <v>202205</v>
      </c>
      <c r="B484" s="222">
        <f>'Prep Partner Performance'!AE$2</f>
        <v>2022</v>
      </c>
      <c r="C484" s="223" t="str">
        <f>'Prep Partner Performance'!Z$2</f>
        <v>05</v>
      </c>
      <c r="D484" s="221">
        <f>'Prep Partner Performance'!G$2</f>
        <v>14943</v>
      </c>
      <c r="E484" s="224" t="str">
        <f>'Prep Partner Performance'!C$2</f>
        <v>Kisima Health Centre</v>
      </c>
      <c r="F484" s="241" t="str">
        <f>'Prep Testing &amp; Continuation'!B126</f>
        <v>PrEP Re-Testing and continuation at 9 months</v>
      </c>
      <c r="G484" s="241" t="str">
        <f>'Prep Testing &amp; Continuation'!C126</f>
        <v>Number  of individuals initiated on PrEP 9-months ago</v>
      </c>
      <c r="H484" s="241" t="str">
        <f>'Prep Testing &amp; Continuation'!D126</f>
        <v>PRTC02-10</v>
      </c>
      <c r="I484" s="241">
        <f>'Prep Testing &amp; Continuation'!E126</f>
        <v>0</v>
      </c>
      <c r="J484" s="241">
        <f>'Prep Testing &amp; Continuation'!F126</f>
        <v>0</v>
      </c>
      <c r="K484" s="241">
        <f>'Prep Testing &amp; Continuation'!G126</f>
        <v>0</v>
      </c>
      <c r="L484" s="241">
        <f>'Prep Testing &amp; Continuation'!H126</f>
        <v>0</v>
      </c>
      <c r="M484" s="241">
        <f>'Prep Testing &amp; Continuation'!I126</f>
        <v>0</v>
      </c>
      <c r="N484" s="241">
        <f>'Prep Testing &amp; Continuation'!J126</f>
        <v>0</v>
      </c>
      <c r="O484" s="241">
        <f>'Prep Testing &amp; Continuation'!K126</f>
        <v>0</v>
      </c>
      <c r="P484" s="241">
        <f>'Prep Testing &amp; Continuation'!L126</f>
        <v>0</v>
      </c>
      <c r="Q484" s="241">
        <f>'Prep Testing &amp; Continuation'!M126</f>
        <v>0</v>
      </c>
      <c r="R484" s="241">
        <f>'Prep Testing &amp; Continuation'!N126</f>
        <v>0</v>
      </c>
      <c r="S484" s="241">
        <f>'Prep Testing &amp; Continuation'!O126</f>
        <v>0</v>
      </c>
      <c r="T484" s="241">
        <f>'Prep Testing &amp; Continuation'!P126</f>
        <v>0</v>
      </c>
      <c r="U484" s="241">
        <f>'Prep Testing &amp; Continuation'!Q126</f>
        <v>0</v>
      </c>
      <c r="V484" s="241">
        <f>'Prep Testing &amp; Continuation'!R126</f>
        <v>0</v>
      </c>
      <c r="W484" s="241">
        <f>'Prep Testing &amp; Continuation'!S126</f>
        <v>0</v>
      </c>
      <c r="X484" s="241">
        <f>'Prep Testing &amp; Continuation'!T126</f>
        <v>0</v>
      </c>
      <c r="Y484" s="241">
        <f>'Prep Testing &amp; Continuation'!U126</f>
        <v>0</v>
      </c>
      <c r="Z484" s="241">
        <f>'Prep Testing &amp; Continuation'!V126</f>
        <v>0</v>
      </c>
      <c r="AA484" s="241">
        <f>'Prep Testing &amp; Continuation'!W126</f>
        <v>0</v>
      </c>
      <c r="AB484" s="241">
        <f>'Prep Testing &amp; Continuation'!X126</f>
        <v>0</v>
      </c>
      <c r="AC484" s="241">
        <f>'Prep Testing &amp; Continuation'!Y126</f>
        <v>0</v>
      </c>
      <c r="AD484" s="241">
        <f>'Prep Testing &amp; Continuation'!Z126</f>
        <v>0</v>
      </c>
      <c r="AE484" s="241">
        <f>'Prep Testing &amp; Continuation'!AA126</f>
        <v>0</v>
      </c>
      <c r="AF484" s="241">
        <f>'Prep Testing &amp; Continuation'!AB126</f>
        <v>0</v>
      </c>
      <c r="AG484" s="241">
        <f>'Prep Testing &amp; Continuation'!AC126</f>
        <v>0</v>
      </c>
      <c r="AH484" s="241">
        <f>'Prep Testing &amp; Continuation'!AD126</f>
        <v>0</v>
      </c>
      <c r="AI484" s="241">
        <f>'Prep Testing &amp; Continuation'!AE126</f>
        <v>0</v>
      </c>
      <c r="AJ484" s="241">
        <f>'Prep Testing &amp; Continuation'!AF126</f>
        <v>0</v>
      </c>
      <c r="AK484" s="241">
        <f>'Prep Testing &amp; Continuation'!AG126</f>
        <v>0</v>
      </c>
      <c r="AL484" s="241">
        <f>'Prep Testing &amp; Continuation'!AH126</f>
        <v>0</v>
      </c>
      <c r="AM484" s="221">
        <f t="shared" si="22"/>
        <v>0</v>
      </c>
      <c r="AN484" s="224" t="str">
        <f>'Prep Testing &amp; Continuation'!B$3</f>
        <v>PrEP Re-Testing &amp; Continuation version 2.0.0</v>
      </c>
      <c r="AO484" s="239">
        <f>'Prep Testing &amp; Continuation'!AH126</f>
        <v>0</v>
      </c>
    </row>
    <row r="485" spans="1:41" x14ac:dyDescent="0.45">
      <c r="A485" s="218" t="str">
        <f t="shared" ref="A485:A545" si="23">B485&amp;C485</f>
        <v>202205</v>
      </c>
      <c r="B485" s="219">
        <f>'Prep Partner Performance'!AE$2</f>
        <v>2022</v>
      </c>
      <c r="C485" s="220" t="str">
        <f>'Prep Partner Performance'!Z$2</f>
        <v>05</v>
      </c>
      <c r="D485" s="218">
        <f>'Prep Partner Performance'!G$2</f>
        <v>14943</v>
      </c>
      <c r="E485" s="217" t="str">
        <f>'Prep Partner Performance'!C$2</f>
        <v>Kisima Health Centre</v>
      </c>
      <c r="F485" s="243" t="str">
        <f>'Prep Testing &amp; Continuation'!B$126</f>
        <v>PrEP Re-Testing and continuation at 9 months</v>
      </c>
      <c r="G485" s="243" t="str">
        <f>'Prep Testing &amp; Continuation'!C127</f>
        <v>Number  of individuals who came for a follow up visit at 9-months</v>
      </c>
      <c r="H485" s="243" t="str">
        <f>'Prep Testing &amp; Continuation'!D127</f>
        <v>PRTC02-11</v>
      </c>
      <c r="I485" s="243">
        <f>'Prep Testing &amp; Continuation'!E127</f>
        <v>0</v>
      </c>
      <c r="J485" s="243">
        <f>'Prep Testing &amp; Continuation'!F127</f>
        <v>0</v>
      </c>
      <c r="K485" s="243">
        <f>'Prep Testing &amp; Continuation'!G127</f>
        <v>0</v>
      </c>
      <c r="L485" s="243">
        <f>'Prep Testing &amp; Continuation'!H127</f>
        <v>0</v>
      </c>
      <c r="M485" s="243">
        <f>'Prep Testing &amp; Continuation'!I127</f>
        <v>0</v>
      </c>
      <c r="N485" s="243">
        <f>'Prep Testing &amp; Continuation'!J127</f>
        <v>0</v>
      </c>
      <c r="O485" s="243">
        <f>'Prep Testing &amp; Continuation'!K127</f>
        <v>0</v>
      </c>
      <c r="P485" s="243">
        <f>'Prep Testing &amp; Continuation'!L127</f>
        <v>0</v>
      </c>
      <c r="Q485" s="243">
        <f>'Prep Testing &amp; Continuation'!M127</f>
        <v>0</v>
      </c>
      <c r="R485" s="243">
        <f>'Prep Testing &amp; Continuation'!N127</f>
        <v>0</v>
      </c>
      <c r="S485" s="243">
        <f>'Prep Testing &amp; Continuation'!O127</f>
        <v>0</v>
      </c>
      <c r="T485" s="243">
        <f>'Prep Testing &amp; Continuation'!P127</f>
        <v>0</v>
      </c>
      <c r="U485" s="243">
        <f>'Prep Testing &amp; Continuation'!Q127</f>
        <v>0</v>
      </c>
      <c r="V485" s="243">
        <f>'Prep Testing &amp; Continuation'!R127</f>
        <v>0</v>
      </c>
      <c r="W485" s="243">
        <f>'Prep Testing &amp; Continuation'!S127</f>
        <v>0</v>
      </c>
      <c r="X485" s="243">
        <f>'Prep Testing &amp; Continuation'!T127</f>
        <v>0</v>
      </c>
      <c r="Y485" s="243">
        <f>'Prep Testing &amp; Continuation'!U127</f>
        <v>0</v>
      </c>
      <c r="Z485" s="243">
        <f>'Prep Testing &amp; Continuation'!V127</f>
        <v>0</v>
      </c>
      <c r="AA485" s="243">
        <f>'Prep Testing &amp; Continuation'!W127</f>
        <v>0</v>
      </c>
      <c r="AB485" s="243">
        <f>'Prep Testing &amp; Continuation'!X127</f>
        <v>0</v>
      </c>
      <c r="AC485" s="243">
        <f>'Prep Testing &amp; Continuation'!Y127</f>
        <v>0</v>
      </c>
      <c r="AD485" s="243">
        <f>'Prep Testing &amp; Continuation'!Z127</f>
        <v>0</v>
      </c>
      <c r="AE485" s="243">
        <f>'Prep Testing &amp; Continuation'!AA127</f>
        <v>0</v>
      </c>
      <c r="AF485" s="243">
        <f>'Prep Testing &amp; Continuation'!AB127</f>
        <v>0</v>
      </c>
      <c r="AG485" s="243">
        <f>'Prep Testing &amp; Continuation'!AC127</f>
        <v>0</v>
      </c>
      <c r="AH485" s="243">
        <f>'Prep Testing &amp; Continuation'!AD127</f>
        <v>0</v>
      </c>
      <c r="AI485" s="243">
        <f>'Prep Testing &amp; Continuation'!AE127</f>
        <v>0</v>
      </c>
      <c r="AJ485" s="243">
        <f>'Prep Testing &amp; Continuation'!AF127</f>
        <v>0</v>
      </c>
      <c r="AK485" s="243">
        <f>'Prep Testing &amp; Continuation'!AG127</f>
        <v>0</v>
      </c>
      <c r="AL485" s="243">
        <f>'Prep Testing &amp; Continuation'!AH127</f>
        <v>0</v>
      </c>
      <c r="AM485" s="226">
        <f t="shared" si="22"/>
        <v>0</v>
      </c>
      <c r="AN485" s="227" t="str">
        <f>'Prep Testing &amp; Continuation'!B$3</f>
        <v>PrEP Re-Testing &amp; Continuation version 2.0.0</v>
      </c>
      <c r="AO485" s="239">
        <f>'Prep Testing &amp; Continuation'!AH127</f>
        <v>0</v>
      </c>
    </row>
    <row r="486" spans="1:41" x14ac:dyDescent="0.45">
      <c r="A486" s="218" t="str">
        <f t="shared" si="23"/>
        <v>202205</v>
      </c>
      <c r="B486" s="219">
        <f>'Prep Partner Performance'!AE$2</f>
        <v>2022</v>
      </c>
      <c r="C486" s="220" t="str">
        <f>'Prep Partner Performance'!Z$2</f>
        <v>05</v>
      </c>
      <c r="D486" s="218">
        <f>'Prep Partner Performance'!G$2</f>
        <v>14943</v>
      </c>
      <c r="E486" s="217" t="str">
        <f>'Prep Partner Performance'!C$2</f>
        <v>Kisima Health Centre</v>
      </c>
      <c r="F486" s="243" t="str">
        <f>'Prep Testing &amp; Continuation'!B$126</f>
        <v>PrEP Re-Testing and continuation at 9 months</v>
      </c>
      <c r="G486" s="243" t="str">
        <f>'Prep Testing &amp; Continuation'!C128</f>
        <v>Number  of individuals who were tested for HIV at 9-months refill</v>
      </c>
      <c r="H486" s="243" t="str">
        <f>'Prep Testing &amp; Continuation'!D128</f>
        <v>PRTC02-12</v>
      </c>
      <c r="I486" s="243">
        <f>'Prep Testing &amp; Continuation'!E128</f>
        <v>0</v>
      </c>
      <c r="J486" s="243">
        <f>'Prep Testing &amp; Continuation'!F128</f>
        <v>0</v>
      </c>
      <c r="K486" s="243">
        <f>'Prep Testing &amp; Continuation'!G128</f>
        <v>0</v>
      </c>
      <c r="L486" s="243">
        <f>'Prep Testing &amp; Continuation'!H128</f>
        <v>0</v>
      </c>
      <c r="M486" s="243">
        <f>'Prep Testing &amp; Continuation'!I128</f>
        <v>0</v>
      </c>
      <c r="N486" s="243">
        <f>'Prep Testing &amp; Continuation'!J128</f>
        <v>0</v>
      </c>
      <c r="O486" s="243">
        <f>'Prep Testing &amp; Continuation'!K128</f>
        <v>0</v>
      </c>
      <c r="P486" s="243">
        <f>'Prep Testing &amp; Continuation'!L128</f>
        <v>0</v>
      </c>
      <c r="Q486" s="243">
        <f>'Prep Testing &amp; Continuation'!M128</f>
        <v>0</v>
      </c>
      <c r="R486" s="243">
        <f>'Prep Testing &amp; Continuation'!N128</f>
        <v>0</v>
      </c>
      <c r="S486" s="243">
        <f>'Prep Testing &amp; Continuation'!O128</f>
        <v>0</v>
      </c>
      <c r="T486" s="243">
        <f>'Prep Testing &amp; Continuation'!P128</f>
        <v>0</v>
      </c>
      <c r="U486" s="243">
        <f>'Prep Testing &amp; Continuation'!Q128</f>
        <v>0</v>
      </c>
      <c r="V486" s="243">
        <f>'Prep Testing &amp; Continuation'!R128</f>
        <v>0</v>
      </c>
      <c r="W486" s="243">
        <f>'Prep Testing &amp; Continuation'!S128</f>
        <v>0</v>
      </c>
      <c r="X486" s="243">
        <f>'Prep Testing &amp; Continuation'!T128</f>
        <v>0</v>
      </c>
      <c r="Y486" s="243">
        <f>'Prep Testing &amp; Continuation'!U128</f>
        <v>0</v>
      </c>
      <c r="Z486" s="243">
        <f>'Prep Testing &amp; Continuation'!V128</f>
        <v>0</v>
      </c>
      <c r="AA486" s="243">
        <f>'Prep Testing &amp; Continuation'!W128</f>
        <v>0</v>
      </c>
      <c r="AB486" s="243">
        <f>'Prep Testing &amp; Continuation'!X128</f>
        <v>0</v>
      </c>
      <c r="AC486" s="243">
        <f>'Prep Testing &amp; Continuation'!Y128</f>
        <v>0</v>
      </c>
      <c r="AD486" s="243">
        <f>'Prep Testing &amp; Continuation'!Z128</f>
        <v>0</v>
      </c>
      <c r="AE486" s="243">
        <f>'Prep Testing &amp; Continuation'!AA128</f>
        <v>0</v>
      </c>
      <c r="AF486" s="243">
        <f>'Prep Testing &amp; Continuation'!AB128</f>
        <v>0</v>
      </c>
      <c r="AG486" s="243">
        <f>'Prep Testing &amp; Continuation'!AC128</f>
        <v>0</v>
      </c>
      <c r="AH486" s="243">
        <f>'Prep Testing &amp; Continuation'!AD128</f>
        <v>0</v>
      </c>
      <c r="AI486" s="243">
        <f>'Prep Testing &amp; Continuation'!AE128</f>
        <v>0</v>
      </c>
      <c r="AJ486" s="243">
        <f>'Prep Testing &amp; Continuation'!AF128</f>
        <v>0</v>
      </c>
      <c r="AK486" s="243">
        <f>'Prep Testing &amp; Continuation'!AG128</f>
        <v>0</v>
      </c>
      <c r="AL486" s="243">
        <f>'Prep Testing &amp; Continuation'!AH128</f>
        <v>0</v>
      </c>
      <c r="AM486" s="226">
        <f t="shared" si="22"/>
        <v>0</v>
      </c>
      <c r="AN486" s="227" t="str">
        <f>'Prep Testing &amp; Continuation'!B$3</f>
        <v>PrEP Re-Testing &amp; Continuation version 2.0.0</v>
      </c>
      <c r="AO486" s="239">
        <f>'Prep Testing &amp; Continuation'!AH128</f>
        <v>0</v>
      </c>
    </row>
    <row r="487" spans="1:41" x14ac:dyDescent="0.45">
      <c r="A487" s="218" t="str">
        <f t="shared" si="23"/>
        <v>202205</v>
      </c>
      <c r="B487" s="219">
        <f>'Prep Partner Performance'!AE$2</f>
        <v>2022</v>
      </c>
      <c r="C487" s="220" t="str">
        <f>'Prep Partner Performance'!Z$2</f>
        <v>05</v>
      </c>
      <c r="D487" s="218">
        <f>'Prep Partner Performance'!G$2</f>
        <v>14943</v>
      </c>
      <c r="E487" s="217" t="str">
        <f>'Prep Partner Performance'!C$2</f>
        <v>Kisima Health Centre</v>
      </c>
      <c r="F487" s="243" t="str">
        <f>'Prep Testing &amp; Continuation'!B$126</f>
        <v>PrEP Re-Testing and continuation at 9 months</v>
      </c>
      <c r="G487" s="243" t="str">
        <f>'Prep Testing &amp; Continuation'!C129</f>
        <v>Number  of individuals who tested positive for HIV at 9-month refill</v>
      </c>
      <c r="H487" s="243" t="str">
        <f>'Prep Testing &amp; Continuation'!D129</f>
        <v>PRTC02-13</v>
      </c>
      <c r="I487" s="243">
        <f>'Prep Testing &amp; Continuation'!E129</f>
        <v>0</v>
      </c>
      <c r="J487" s="243">
        <f>'Prep Testing &amp; Continuation'!F129</f>
        <v>0</v>
      </c>
      <c r="K487" s="243">
        <f>'Prep Testing &amp; Continuation'!G129</f>
        <v>0</v>
      </c>
      <c r="L487" s="243">
        <f>'Prep Testing &amp; Continuation'!H129</f>
        <v>0</v>
      </c>
      <c r="M487" s="243">
        <f>'Prep Testing &amp; Continuation'!I129</f>
        <v>0</v>
      </c>
      <c r="N487" s="243">
        <f>'Prep Testing &amp; Continuation'!J129</f>
        <v>0</v>
      </c>
      <c r="O487" s="243">
        <f>'Prep Testing &amp; Continuation'!K129</f>
        <v>0</v>
      </c>
      <c r="P487" s="243">
        <f>'Prep Testing &amp; Continuation'!L129</f>
        <v>0</v>
      </c>
      <c r="Q487" s="243">
        <f>'Prep Testing &amp; Continuation'!M129</f>
        <v>0</v>
      </c>
      <c r="R487" s="243">
        <f>'Prep Testing &amp; Continuation'!N129</f>
        <v>0</v>
      </c>
      <c r="S487" s="243">
        <f>'Prep Testing &amp; Continuation'!O129</f>
        <v>0</v>
      </c>
      <c r="T487" s="243">
        <f>'Prep Testing &amp; Continuation'!P129</f>
        <v>0</v>
      </c>
      <c r="U487" s="243">
        <f>'Prep Testing &amp; Continuation'!Q129</f>
        <v>0</v>
      </c>
      <c r="V487" s="243">
        <f>'Prep Testing &amp; Continuation'!R129</f>
        <v>0</v>
      </c>
      <c r="W487" s="243">
        <f>'Prep Testing &amp; Continuation'!S129</f>
        <v>0</v>
      </c>
      <c r="X487" s="243">
        <f>'Prep Testing &amp; Continuation'!T129</f>
        <v>0</v>
      </c>
      <c r="Y487" s="243">
        <f>'Prep Testing &amp; Continuation'!U129</f>
        <v>0</v>
      </c>
      <c r="Z487" s="243">
        <f>'Prep Testing &amp; Continuation'!V129</f>
        <v>0</v>
      </c>
      <c r="AA487" s="243">
        <f>'Prep Testing &amp; Continuation'!W129</f>
        <v>0</v>
      </c>
      <c r="AB487" s="243">
        <f>'Prep Testing &amp; Continuation'!X129</f>
        <v>0</v>
      </c>
      <c r="AC487" s="243">
        <f>'Prep Testing &amp; Continuation'!Y129</f>
        <v>0</v>
      </c>
      <c r="AD487" s="243">
        <f>'Prep Testing &amp; Continuation'!Z129</f>
        <v>0</v>
      </c>
      <c r="AE487" s="243">
        <f>'Prep Testing &amp; Continuation'!AA129</f>
        <v>0</v>
      </c>
      <c r="AF487" s="243">
        <f>'Prep Testing &amp; Continuation'!AB129</f>
        <v>0</v>
      </c>
      <c r="AG487" s="243">
        <f>'Prep Testing &amp; Continuation'!AC129</f>
        <v>0</v>
      </c>
      <c r="AH487" s="243">
        <f>'Prep Testing &amp; Continuation'!AD129</f>
        <v>0</v>
      </c>
      <c r="AI487" s="243">
        <f>'Prep Testing &amp; Continuation'!AE129</f>
        <v>0</v>
      </c>
      <c r="AJ487" s="243">
        <f>'Prep Testing &amp; Continuation'!AF129</f>
        <v>0</v>
      </c>
      <c r="AK487" s="243">
        <f>'Prep Testing &amp; Continuation'!AG129</f>
        <v>0</v>
      </c>
      <c r="AL487" s="243">
        <f>'Prep Testing &amp; Continuation'!AH129</f>
        <v>0</v>
      </c>
      <c r="AM487" s="226">
        <f t="shared" si="22"/>
        <v>0</v>
      </c>
      <c r="AN487" s="227" t="str">
        <f>'Prep Testing &amp; Continuation'!B$3</f>
        <v>PrEP Re-Testing &amp; Continuation version 2.0.0</v>
      </c>
      <c r="AO487" s="239">
        <f>'Prep Testing &amp; Continuation'!AH129</f>
        <v>0</v>
      </c>
    </row>
    <row r="488" spans="1:41" x14ac:dyDescent="0.45">
      <c r="A488" s="218" t="str">
        <f t="shared" si="23"/>
        <v>202205</v>
      </c>
      <c r="B488" s="219">
        <f>'Prep Partner Performance'!AE$2</f>
        <v>2022</v>
      </c>
      <c r="C488" s="220" t="str">
        <f>'Prep Partner Performance'!Z$2</f>
        <v>05</v>
      </c>
      <c r="D488" s="218">
        <f>'Prep Partner Performance'!G$2</f>
        <v>14943</v>
      </c>
      <c r="E488" s="217" t="str">
        <f>'Prep Partner Performance'!C$2</f>
        <v>Kisima Health Centre</v>
      </c>
      <c r="F488" s="243" t="str">
        <f>'Prep Testing &amp; Continuation'!B$126</f>
        <v>PrEP Re-Testing and continuation at 9 months</v>
      </c>
      <c r="G488" s="243" t="str">
        <f>'Prep Testing &amp; Continuation'!C130</f>
        <v>Number  of individuals screened for STI at 9-months refill</v>
      </c>
      <c r="H488" s="243" t="str">
        <f>'Prep Testing &amp; Continuation'!D130</f>
        <v>PRTC02-14</v>
      </c>
      <c r="I488" s="243">
        <f>'Prep Testing &amp; Continuation'!E130</f>
        <v>0</v>
      </c>
      <c r="J488" s="243">
        <f>'Prep Testing &amp; Continuation'!F130</f>
        <v>0</v>
      </c>
      <c r="K488" s="243">
        <f>'Prep Testing &amp; Continuation'!G130</f>
        <v>0</v>
      </c>
      <c r="L488" s="243">
        <f>'Prep Testing &amp; Continuation'!H130</f>
        <v>0</v>
      </c>
      <c r="M488" s="243">
        <f>'Prep Testing &amp; Continuation'!I130</f>
        <v>0</v>
      </c>
      <c r="N488" s="243">
        <f>'Prep Testing &amp; Continuation'!J130</f>
        <v>0</v>
      </c>
      <c r="O488" s="243">
        <f>'Prep Testing &amp; Continuation'!K130</f>
        <v>0</v>
      </c>
      <c r="P488" s="243">
        <f>'Prep Testing &amp; Continuation'!L130</f>
        <v>0</v>
      </c>
      <c r="Q488" s="243">
        <f>'Prep Testing &amp; Continuation'!M130</f>
        <v>0</v>
      </c>
      <c r="R488" s="243">
        <f>'Prep Testing &amp; Continuation'!N130</f>
        <v>0</v>
      </c>
      <c r="S488" s="243">
        <f>'Prep Testing &amp; Continuation'!O130</f>
        <v>0</v>
      </c>
      <c r="T488" s="243">
        <f>'Prep Testing &amp; Continuation'!P130</f>
        <v>0</v>
      </c>
      <c r="U488" s="243">
        <f>'Prep Testing &amp; Continuation'!Q130</f>
        <v>0</v>
      </c>
      <c r="V488" s="243">
        <f>'Prep Testing &amp; Continuation'!R130</f>
        <v>0</v>
      </c>
      <c r="W488" s="243">
        <f>'Prep Testing &amp; Continuation'!S130</f>
        <v>0</v>
      </c>
      <c r="X488" s="243">
        <f>'Prep Testing &amp; Continuation'!T130</f>
        <v>0</v>
      </c>
      <c r="Y488" s="243">
        <f>'Prep Testing &amp; Continuation'!U130</f>
        <v>0</v>
      </c>
      <c r="Z488" s="243">
        <f>'Prep Testing &amp; Continuation'!V130</f>
        <v>0</v>
      </c>
      <c r="AA488" s="243">
        <f>'Prep Testing &amp; Continuation'!W130</f>
        <v>0</v>
      </c>
      <c r="AB488" s="243">
        <f>'Prep Testing &amp; Continuation'!X130</f>
        <v>0</v>
      </c>
      <c r="AC488" s="243">
        <f>'Prep Testing &amp; Continuation'!Y130</f>
        <v>0</v>
      </c>
      <c r="AD488" s="243">
        <f>'Prep Testing &amp; Continuation'!Z130</f>
        <v>0</v>
      </c>
      <c r="AE488" s="243">
        <f>'Prep Testing &amp; Continuation'!AA130</f>
        <v>0</v>
      </c>
      <c r="AF488" s="243">
        <f>'Prep Testing &amp; Continuation'!AB130</f>
        <v>0</v>
      </c>
      <c r="AG488" s="243">
        <f>'Prep Testing &amp; Continuation'!AC130</f>
        <v>0</v>
      </c>
      <c r="AH488" s="243">
        <f>'Prep Testing &amp; Continuation'!AD130</f>
        <v>0</v>
      </c>
      <c r="AI488" s="243">
        <f>'Prep Testing &amp; Continuation'!AE130</f>
        <v>0</v>
      </c>
      <c r="AJ488" s="243">
        <f>'Prep Testing &amp; Continuation'!AF130</f>
        <v>0</v>
      </c>
      <c r="AK488" s="243">
        <f>'Prep Testing &amp; Continuation'!AG130</f>
        <v>0</v>
      </c>
      <c r="AL488" s="243">
        <f>'Prep Testing &amp; Continuation'!AH130</f>
        <v>0</v>
      </c>
      <c r="AM488" s="226">
        <f t="shared" si="22"/>
        <v>0</v>
      </c>
      <c r="AN488" s="227" t="str">
        <f>'Prep Testing &amp; Continuation'!B$3</f>
        <v>PrEP Re-Testing &amp; Continuation version 2.0.0</v>
      </c>
      <c r="AO488" s="239">
        <f>'Prep Testing &amp; Continuation'!AH130</f>
        <v>0</v>
      </c>
    </row>
    <row r="489" spans="1:41" x14ac:dyDescent="0.45">
      <c r="A489" s="218" t="str">
        <f t="shared" si="23"/>
        <v>202205</v>
      </c>
      <c r="B489" s="219">
        <f>'Prep Partner Performance'!AE$2</f>
        <v>2022</v>
      </c>
      <c r="C489" s="220" t="str">
        <f>'Prep Partner Performance'!Z$2</f>
        <v>05</v>
      </c>
      <c r="D489" s="218">
        <f>'Prep Partner Performance'!G$2</f>
        <v>14943</v>
      </c>
      <c r="E489" s="217" t="str">
        <f>'Prep Partner Performance'!C$2</f>
        <v>Kisima Health Centre</v>
      </c>
      <c r="F489" s="243" t="str">
        <f>'Prep Testing &amp; Continuation'!B$126</f>
        <v>PrEP Re-Testing and continuation at 9 months</v>
      </c>
      <c r="G489" s="243" t="str">
        <f>'Prep Testing &amp; Continuation'!C131</f>
        <v>Number  of individuals diagnosed for STI at 9-months refill</v>
      </c>
      <c r="H489" s="243" t="str">
        <f>'Prep Testing &amp; Continuation'!D131</f>
        <v>PRTC02-15</v>
      </c>
      <c r="I489" s="243">
        <f>'Prep Testing &amp; Continuation'!E131</f>
        <v>0</v>
      </c>
      <c r="J489" s="243">
        <f>'Prep Testing &amp; Continuation'!F131</f>
        <v>0</v>
      </c>
      <c r="K489" s="243">
        <f>'Prep Testing &amp; Continuation'!G131</f>
        <v>0</v>
      </c>
      <c r="L489" s="243">
        <f>'Prep Testing &amp; Continuation'!H131</f>
        <v>0</v>
      </c>
      <c r="M489" s="243">
        <f>'Prep Testing &amp; Continuation'!I131</f>
        <v>0</v>
      </c>
      <c r="N489" s="243">
        <f>'Prep Testing &amp; Continuation'!J131</f>
        <v>0</v>
      </c>
      <c r="O489" s="243">
        <f>'Prep Testing &amp; Continuation'!K131</f>
        <v>0</v>
      </c>
      <c r="P489" s="243">
        <f>'Prep Testing &amp; Continuation'!L131</f>
        <v>0</v>
      </c>
      <c r="Q489" s="243">
        <f>'Prep Testing &amp; Continuation'!M131</f>
        <v>0</v>
      </c>
      <c r="R489" s="243">
        <f>'Prep Testing &amp; Continuation'!N131</f>
        <v>0</v>
      </c>
      <c r="S489" s="243">
        <f>'Prep Testing &amp; Continuation'!O131</f>
        <v>0</v>
      </c>
      <c r="T489" s="243">
        <f>'Prep Testing &amp; Continuation'!P131</f>
        <v>0</v>
      </c>
      <c r="U489" s="243">
        <f>'Prep Testing &amp; Continuation'!Q131</f>
        <v>0</v>
      </c>
      <c r="V489" s="243">
        <f>'Prep Testing &amp; Continuation'!R131</f>
        <v>0</v>
      </c>
      <c r="W489" s="243">
        <f>'Prep Testing &amp; Continuation'!S131</f>
        <v>0</v>
      </c>
      <c r="X489" s="243">
        <f>'Prep Testing &amp; Continuation'!T131</f>
        <v>0</v>
      </c>
      <c r="Y489" s="243">
        <f>'Prep Testing &amp; Continuation'!U131</f>
        <v>0</v>
      </c>
      <c r="Z489" s="243">
        <f>'Prep Testing &amp; Continuation'!V131</f>
        <v>0</v>
      </c>
      <c r="AA489" s="243">
        <f>'Prep Testing &amp; Continuation'!W131</f>
        <v>0</v>
      </c>
      <c r="AB489" s="243">
        <f>'Prep Testing &amp; Continuation'!X131</f>
        <v>0</v>
      </c>
      <c r="AC489" s="243">
        <f>'Prep Testing &amp; Continuation'!Y131</f>
        <v>0</v>
      </c>
      <c r="AD489" s="243">
        <f>'Prep Testing &amp; Continuation'!Z131</f>
        <v>0</v>
      </c>
      <c r="AE489" s="243">
        <f>'Prep Testing &amp; Continuation'!AA131</f>
        <v>0</v>
      </c>
      <c r="AF489" s="243">
        <f>'Prep Testing &amp; Continuation'!AB131</f>
        <v>0</v>
      </c>
      <c r="AG489" s="243">
        <f>'Prep Testing &amp; Continuation'!AC131</f>
        <v>0</v>
      </c>
      <c r="AH489" s="243">
        <f>'Prep Testing &amp; Continuation'!AD131</f>
        <v>0</v>
      </c>
      <c r="AI489" s="243">
        <f>'Prep Testing &amp; Continuation'!AE131</f>
        <v>0</v>
      </c>
      <c r="AJ489" s="243">
        <f>'Prep Testing &amp; Continuation'!AF131</f>
        <v>0</v>
      </c>
      <c r="AK489" s="243">
        <f>'Prep Testing &amp; Continuation'!AG131</f>
        <v>0</v>
      </c>
      <c r="AL489" s="243">
        <f>'Prep Testing &amp; Continuation'!AH131</f>
        <v>0</v>
      </c>
      <c r="AM489" s="226">
        <f t="shared" si="22"/>
        <v>0</v>
      </c>
      <c r="AN489" s="227" t="str">
        <f>'Prep Testing &amp; Continuation'!B$3</f>
        <v>PrEP Re-Testing &amp; Continuation version 2.0.0</v>
      </c>
      <c r="AO489" s="239">
        <f>'Prep Testing &amp; Continuation'!AH131</f>
        <v>0</v>
      </c>
    </row>
    <row r="490" spans="1:41" x14ac:dyDescent="0.45">
      <c r="A490" s="218" t="str">
        <f t="shared" si="23"/>
        <v>202205</v>
      </c>
      <c r="B490" s="219">
        <f>'Prep Partner Performance'!AE$2</f>
        <v>2022</v>
      </c>
      <c r="C490" s="220" t="str">
        <f>'Prep Partner Performance'!Z$2</f>
        <v>05</v>
      </c>
      <c r="D490" s="218">
        <f>'Prep Partner Performance'!G$2</f>
        <v>14943</v>
      </c>
      <c r="E490" s="217" t="str">
        <f>'Prep Partner Performance'!C$2</f>
        <v>Kisima Health Centre</v>
      </c>
      <c r="F490" s="243" t="str">
        <f>'Prep Testing &amp; Continuation'!B$126</f>
        <v>PrEP Re-Testing and continuation at 9 months</v>
      </c>
      <c r="G490" s="243" t="str">
        <f>'Prep Testing &amp; Continuation'!C132</f>
        <v>Number  of individuals at risk of HIV infection at 9-months refill</v>
      </c>
      <c r="H490" s="243" t="str">
        <f>'Prep Testing &amp; Continuation'!D132</f>
        <v>PRTC02-16</v>
      </c>
      <c r="I490" s="243">
        <f>'Prep Testing &amp; Continuation'!E132</f>
        <v>0</v>
      </c>
      <c r="J490" s="243">
        <f>'Prep Testing &amp; Continuation'!F132</f>
        <v>0</v>
      </c>
      <c r="K490" s="243">
        <f>'Prep Testing &amp; Continuation'!G132</f>
        <v>0</v>
      </c>
      <c r="L490" s="243">
        <f>'Prep Testing &amp; Continuation'!H132</f>
        <v>0</v>
      </c>
      <c r="M490" s="243">
        <f>'Prep Testing &amp; Continuation'!I132</f>
        <v>0</v>
      </c>
      <c r="N490" s="243">
        <f>'Prep Testing &amp; Continuation'!J132</f>
        <v>0</v>
      </c>
      <c r="O490" s="243">
        <f>'Prep Testing &amp; Continuation'!K132</f>
        <v>0</v>
      </c>
      <c r="P490" s="243">
        <f>'Prep Testing &amp; Continuation'!L132</f>
        <v>0</v>
      </c>
      <c r="Q490" s="243">
        <f>'Prep Testing &amp; Continuation'!M132</f>
        <v>0</v>
      </c>
      <c r="R490" s="243">
        <f>'Prep Testing &amp; Continuation'!N132</f>
        <v>0</v>
      </c>
      <c r="S490" s="243">
        <f>'Prep Testing &amp; Continuation'!O132</f>
        <v>0</v>
      </c>
      <c r="T490" s="243">
        <f>'Prep Testing &amp; Continuation'!P132</f>
        <v>0</v>
      </c>
      <c r="U490" s="243">
        <f>'Prep Testing &amp; Continuation'!Q132</f>
        <v>0</v>
      </c>
      <c r="V490" s="243">
        <f>'Prep Testing &amp; Continuation'!R132</f>
        <v>0</v>
      </c>
      <c r="W490" s="243">
        <f>'Prep Testing &amp; Continuation'!S132</f>
        <v>0</v>
      </c>
      <c r="X490" s="243">
        <f>'Prep Testing &amp; Continuation'!T132</f>
        <v>0</v>
      </c>
      <c r="Y490" s="243">
        <f>'Prep Testing &amp; Continuation'!U132</f>
        <v>0</v>
      </c>
      <c r="Z490" s="243">
        <f>'Prep Testing &amp; Continuation'!V132</f>
        <v>0</v>
      </c>
      <c r="AA490" s="243">
        <f>'Prep Testing &amp; Continuation'!W132</f>
        <v>0</v>
      </c>
      <c r="AB490" s="243">
        <f>'Prep Testing &amp; Continuation'!X132</f>
        <v>0</v>
      </c>
      <c r="AC490" s="243">
        <f>'Prep Testing &amp; Continuation'!Y132</f>
        <v>0</v>
      </c>
      <c r="AD490" s="243">
        <f>'Prep Testing &amp; Continuation'!Z132</f>
        <v>0</v>
      </c>
      <c r="AE490" s="243">
        <f>'Prep Testing &amp; Continuation'!AA132</f>
        <v>0</v>
      </c>
      <c r="AF490" s="243">
        <f>'Prep Testing &amp; Continuation'!AB132</f>
        <v>0</v>
      </c>
      <c r="AG490" s="243">
        <f>'Prep Testing &amp; Continuation'!AC132</f>
        <v>0</v>
      </c>
      <c r="AH490" s="243">
        <f>'Prep Testing &amp; Continuation'!AD132</f>
        <v>0</v>
      </c>
      <c r="AI490" s="243">
        <f>'Prep Testing &amp; Continuation'!AE132</f>
        <v>0</v>
      </c>
      <c r="AJ490" s="243">
        <f>'Prep Testing &amp; Continuation'!AF132</f>
        <v>0</v>
      </c>
      <c r="AK490" s="243">
        <f>'Prep Testing &amp; Continuation'!AG132</f>
        <v>0</v>
      </c>
      <c r="AL490" s="243">
        <f>'Prep Testing &amp; Continuation'!AH132</f>
        <v>0</v>
      </c>
      <c r="AM490" s="226">
        <f t="shared" si="22"/>
        <v>0</v>
      </c>
      <c r="AN490" s="227" t="str">
        <f>'Prep Testing &amp; Continuation'!B$3</f>
        <v>PrEP Re-Testing &amp; Continuation version 2.0.0</v>
      </c>
      <c r="AO490" s="239">
        <f>'Prep Testing &amp; Continuation'!AH132</f>
        <v>0</v>
      </c>
    </row>
    <row r="491" spans="1:41" x14ac:dyDescent="0.45">
      <c r="A491" s="218" t="str">
        <f t="shared" si="23"/>
        <v>202205</v>
      </c>
      <c r="B491" s="219">
        <f>'Prep Partner Performance'!AE$2</f>
        <v>2022</v>
      </c>
      <c r="C491" s="220" t="str">
        <f>'Prep Partner Performance'!Z$2</f>
        <v>05</v>
      </c>
      <c r="D491" s="218">
        <f>'Prep Partner Performance'!G$2</f>
        <v>14943</v>
      </c>
      <c r="E491" s="217" t="str">
        <f>'Prep Partner Performance'!C$2</f>
        <v>Kisima Health Centre</v>
      </c>
      <c r="F491" s="243" t="str">
        <f>'Prep Testing &amp; Continuation'!B133</f>
        <v>Adherence status of clients at 9-months</v>
      </c>
      <c r="G491" s="243" t="str">
        <f>'Prep Testing &amp; Continuation'!C133</f>
        <v>Good: missed 0 - 3 doses in past 9 months</v>
      </c>
      <c r="H491" s="243" t="str">
        <f>'Prep Testing &amp; Continuation'!D133</f>
        <v>PRTC02-17</v>
      </c>
      <c r="I491" s="243">
        <f>'Prep Testing &amp; Continuation'!E133</f>
        <v>0</v>
      </c>
      <c r="J491" s="243">
        <f>'Prep Testing &amp; Continuation'!F133</f>
        <v>0</v>
      </c>
      <c r="K491" s="243">
        <f>'Prep Testing &amp; Continuation'!G133</f>
        <v>0</v>
      </c>
      <c r="L491" s="243">
        <f>'Prep Testing &amp; Continuation'!H133</f>
        <v>0</v>
      </c>
      <c r="M491" s="243">
        <f>'Prep Testing &amp; Continuation'!I133</f>
        <v>0</v>
      </c>
      <c r="N491" s="243">
        <f>'Prep Testing &amp; Continuation'!J133</f>
        <v>0</v>
      </c>
      <c r="O491" s="243">
        <f>'Prep Testing &amp; Continuation'!K133</f>
        <v>0</v>
      </c>
      <c r="P491" s="243">
        <f>'Prep Testing &amp; Continuation'!L133</f>
        <v>0</v>
      </c>
      <c r="Q491" s="243">
        <f>'Prep Testing &amp; Continuation'!M133</f>
        <v>0</v>
      </c>
      <c r="R491" s="243">
        <f>'Prep Testing &amp; Continuation'!N133</f>
        <v>0</v>
      </c>
      <c r="S491" s="243">
        <f>'Prep Testing &amp; Continuation'!O133</f>
        <v>0</v>
      </c>
      <c r="T491" s="243">
        <f>'Prep Testing &amp; Continuation'!P133</f>
        <v>0</v>
      </c>
      <c r="U491" s="243">
        <f>'Prep Testing &amp; Continuation'!Q133</f>
        <v>0</v>
      </c>
      <c r="V491" s="243">
        <f>'Prep Testing &amp; Continuation'!R133</f>
        <v>0</v>
      </c>
      <c r="W491" s="243">
        <f>'Prep Testing &amp; Continuation'!S133</f>
        <v>0</v>
      </c>
      <c r="X491" s="243">
        <f>'Prep Testing &amp; Continuation'!T133</f>
        <v>0</v>
      </c>
      <c r="Y491" s="243">
        <f>'Prep Testing &amp; Continuation'!U133</f>
        <v>0</v>
      </c>
      <c r="Z491" s="243">
        <f>'Prep Testing &amp; Continuation'!V133</f>
        <v>0</v>
      </c>
      <c r="AA491" s="243">
        <f>'Prep Testing &amp; Continuation'!W133</f>
        <v>0</v>
      </c>
      <c r="AB491" s="243">
        <f>'Prep Testing &amp; Continuation'!X133</f>
        <v>0</v>
      </c>
      <c r="AC491" s="243">
        <f>'Prep Testing &amp; Continuation'!Y133</f>
        <v>0</v>
      </c>
      <c r="AD491" s="243">
        <f>'Prep Testing &amp; Continuation'!Z133</f>
        <v>0</v>
      </c>
      <c r="AE491" s="243">
        <f>'Prep Testing &amp; Continuation'!AA133</f>
        <v>0</v>
      </c>
      <c r="AF491" s="243">
        <f>'Prep Testing &amp; Continuation'!AB133</f>
        <v>0</v>
      </c>
      <c r="AG491" s="243">
        <f>'Prep Testing &amp; Continuation'!AC133</f>
        <v>0</v>
      </c>
      <c r="AH491" s="243">
        <f>'Prep Testing &amp; Continuation'!AD133</f>
        <v>0</v>
      </c>
      <c r="AI491" s="243">
        <f>'Prep Testing &amp; Continuation'!AE133</f>
        <v>0</v>
      </c>
      <c r="AJ491" s="243">
        <f>'Prep Testing &amp; Continuation'!AF133</f>
        <v>0</v>
      </c>
      <c r="AK491" s="243">
        <f>'Prep Testing &amp; Continuation'!AG133</f>
        <v>0</v>
      </c>
      <c r="AL491" s="243">
        <f>'Prep Testing &amp; Continuation'!AH133</f>
        <v>0</v>
      </c>
      <c r="AM491" s="226">
        <f t="shared" si="22"/>
        <v>0</v>
      </c>
      <c r="AN491" s="227" t="str">
        <f>'Prep Testing &amp; Continuation'!B$3</f>
        <v>PrEP Re-Testing &amp; Continuation version 2.0.0</v>
      </c>
      <c r="AO491" s="239">
        <f>'Prep Testing &amp; Continuation'!AH133</f>
        <v>0</v>
      </c>
    </row>
    <row r="492" spans="1:41" x14ac:dyDescent="0.45">
      <c r="A492" s="218" t="str">
        <f t="shared" si="23"/>
        <v>202205</v>
      </c>
      <c r="B492" s="219">
        <f>'Prep Partner Performance'!AE$2</f>
        <v>2022</v>
      </c>
      <c r="C492" s="220" t="str">
        <f>'Prep Partner Performance'!Z$2</f>
        <v>05</v>
      </c>
      <c r="D492" s="218">
        <f>'Prep Partner Performance'!G$2</f>
        <v>14943</v>
      </c>
      <c r="E492" s="217" t="str">
        <f>'Prep Partner Performance'!C$2</f>
        <v>Kisima Health Centre</v>
      </c>
      <c r="F492" s="243" t="str">
        <f>'Prep Testing &amp; Continuation'!B$133</f>
        <v>Adherence status of clients at 9-months</v>
      </c>
      <c r="G492" s="243" t="str">
        <f>'Prep Testing &amp; Continuation'!C134</f>
        <v>Fair: missed 4 - 5 doses in past 9 months</v>
      </c>
      <c r="H492" s="243" t="str">
        <f>'Prep Testing &amp; Continuation'!D134</f>
        <v>PRTC02-18</v>
      </c>
      <c r="I492" s="243">
        <f>'Prep Testing &amp; Continuation'!E134</f>
        <v>0</v>
      </c>
      <c r="J492" s="243">
        <f>'Prep Testing &amp; Continuation'!F134</f>
        <v>0</v>
      </c>
      <c r="K492" s="243">
        <f>'Prep Testing &amp; Continuation'!G134</f>
        <v>0</v>
      </c>
      <c r="L492" s="243">
        <f>'Prep Testing &amp; Continuation'!H134</f>
        <v>0</v>
      </c>
      <c r="M492" s="243">
        <f>'Prep Testing &amp; Continuation'!I134</f>
        <v>0</v>
      </c>
      <c r="N492" s="243">
        <f>'Prep Testing &amp; Continuation'!J134</f>
        <v>0</v>
      </c>
      <c r="O492" s="243">
        <f>'Prep Testing &amp; Continuation'!K134</f>
        <v>0</v>
      </c>
      <c r="P492" s="243">
        <f>'Prep Testing &amp; Continuation'!L134</f>
        <v>0</v>
      </c>
      <c r="Q492" s="243">
        <f>'Prep Testing &amp; Continuation'!M134</f>
        <v>0</v>
      </c>
      <c r="R492" s="243">
        <f>'Prep Testing &amp; Continuation'!N134</f>
        <v>0</v>
      </c>
      <c r="S492" s="243">
        <f>'Prep Testing &amp; Continuation'!O134</f>
        <v>0</v>
      </c>
      <c r="T492" s="243">
        <f>'Prep Testing &amp; Continuation'!P134</f>
        <v>0</v>
      </c>
      <c r="U492" s="243">
        <f>'Prep Testing &amp; Continuation'!Q134</f>
        <v>0</v>
      </c>
      <c r="V492" s="243">
        <f>'Prep Testing &amp; Continuation'!R134</f>
        <v>0</v>
      </c>
      <c r="W492" s="243">
        <f>'Prep Testing &amp; Continuation'!S134</f>
        <v>0</v>
      </c>
      <c r="X492" s="243">
        <f>'Prep Testing &amp; Continuation'!T134</f>
        <v>0</v>
      </c>
      <c r="Y492" s="243">
        <f>'Prep Testing &amp; Continuation'!U134</f>
        <v>0</v>
      </c>
      <c r="Z492" s="243">
        <f>'Prep Testing &amp; Continuation'!V134</f>
        <v>0</v>
      </c>
      <c r="AA492" s="243">
        <f>'Prep Testing &amp; Continuation'!W134</f>
        <v>0</v>
      </c>
      <c r="AB492" s="243">
        <f>'Prep Testing &amp; Continuation'!X134</f>
        <v>0</v>
      </c>
      <c r="AC492" s="243">
        <f>'Prep Testing &amp; Continuation'!Y134</f>
        <v>0</v>
      </c>
      <c r="AD492" s="243">
        <f>'Prep Testing &amp; Continuation'!Z134</f>
        <v>0</v>
      </c>
      <c r="AE492" s="243">
        <f>'Prep Testing &amp; Continuation'!AA134</f>
        <v>0</v>
      </c>
      <c r="AF492" s="243">
        <f>'Prep Testing &amp; Continuation'!AB134</f>
        <v>0</v>
      </c>
      <c r="AG492" s="243">
        <f>'Prep Testing &amp; Continuation'!AC134</f>
        <v>0</v>
      </c>
      <c r="AH492" s="243">
        <f>'Prep Testing &amp; Continuation'!AD134</f>
        <v>0</v>
      </c>
      <c r="AI492" s="243">
        <f>'Prep Testing &amp; Continuation'!AE134</f>
        <v>0</v>
      </c>
      <c r="AJ492" s="243">
        <f>'Prep Testing &amp; Continuation'!AF134</f>
        <v>0</v>
      </c>
      <c r="AK492" s="243">
        <f>'Prep Testing &amp; Continuation'!AG134</f>
        <v>0</v>
      </c>
      <c r="AL492" s="243">
        <f>'Prep Testing &amp; Continuation'!AH134</f>
        <v>0</v>
      </c>
      <c r="AM492" s="226">
        <f t="shared" si="22"/>
        <v>0</v>
      </c>
      <c r="AN492" s="227" t="str">
        <f>'Prep Testing &amp; Continuation'!B$3</f>
        <v>PrEP Re-Testing &amp; Continuation version 2.0.0</v>
      </c>
      <c r="AO492" s="239">
        <f>'Prep Testing &amp; Continuation'!AH134</f>
        <v>0</v>
      </c>
    </row>
    <row r="493" spans="1:41" x14ac:dyDescent="0.45">
      <c r="A493" s="218" t="str">
        <f t="shared" si="23"/>
        <v>202205</v>
      </c>
      <c r="B493" s="219">
        <f>'Prep Partner Performance'!AE$2</f>
        <v>2022</v>
      </c>
      <c r="C493" s="220" t="str">
        <f>'Prep Partner Performance'!Z$2</f>
        <v>05</v>
      </c>
      <c r="D493" s="218">
        <f>'Prep Partner Performance'!G$2</f>
        <v>14943</v>
      </c>
      <c r="E493" s="217" t="str">
        <f>'Prep Partner Performance'!C$2</f>
        <v>Kisima Health Centre</v>
      </c>
      <c r="F493" s="243" t="str">
        <f>'Prep Testing &amp; Continuation'!B$133</f>
        <v>Adherence status of clients at 9-months</v>
      </c>
      <c r="G493" s="243" t="str">
        <f>'Prep Testing &amp; Continuation'!C135</f>
        <v>Bad: missed 6 - 7 doses in past 9 months</v>
      </c>
      <c r="H493" s="243" t="str">
        <f>'Prep Testing &amp; Continuation'!D135</f>
        <v>PRTC02-19</v>
      </c>
      <c r="I493" s="243">
        <f>'Prep Testing &amp; Continuation'!E135</f>
        <v>0</v>
      </c>
      <c r="J493" s="243">
        <f>'Prep Testing &amp; Continuation'!F135</f>
        <v>0</v>
      </c>
      <c r="K493" s="243">
        <f>'Prep Testing &amp; Continuation'!G135</f>
        <v>0</v>
      </c>
      <c r="L493" s="243">
        <f>'Prep Testing &amp; Continuation'!H135</f>
        <v>0</v>
      </c>
      <c r="M493" s="243">
        <f>'Prep Testing &amp; Continuation'!I135</f>
        <v>0</v>
      </c>
      <c r="N493" s="243">
        <f>'Prep Testing &amp; Continuation'!J135</f>
        <v>0</v>
      </c>
      <c r="O493" s="243">
        <f>'Prep Testing &amp; Continuation'!K135</f>
        <v>0</v>
      </c>
      <c r="P493" s="243">
        <f>'Prep Testing &amp; Continuation'!L135</f>
        <v>0</v>
      </c>
      <c r="Q493" s="243">
        <f>'Prep Testing &amp; Continuation'!M135</f>
        <v>0</v>
      </c>
      <c r="R493" s="243">
        <f>'Prep Testing &amp; Continuation'!N135</f>
        <v>0</v>
      </c>
      <c r="S493" s="243">
        <f>'Prep Testing &amp; Continuation'!O135</f>
        <v>0</v>
      </c>
      <c r="T493" s="243">
        <f>'Prep Testing &amp; Continuation'!P135</f>
        <v>0</v>
      </c>
      <c r="U493" s="243">
        <f>'Prep Testing &amp; Continuation'!Q135</f>
        <v>0</v>
      </c>
      <c r="V493" s="243">
        <f>'Prep Testing &amp; Continuation'!R135</f>
        <v>0</v>
      </c>
      <c r="W493" s="243">
        <f>'Prep Testing &amp; Continuation'!S135</f>
        <v>0</v>
      </c>
      <c r="X493" s="243">
        <f>'Prep Testing &amp; Continuation'!T135</f>
        <v>0</v>
      </c>
      <c r="Y493" s="243">
        <f>'Prep Testing &amp; Continuation'!U135</f>
        <v>0</v>
      </c>
      <c r="Z493" s="243">
        <f>'Prep Testing &amp; Continuation'!V135</f>
        <v>0</v>
      </c>
      <c r="AA493" s="243">
        <f>'Prep Testing &amp; Continuation'!W135</f>
        <v>0</v>
      </c>
      <c r="AB493" s="243">
        <f>'Prep Testing &amp; Continuation'!X135</f>
        <v>0</v>
      </c>
      <c r="AC493" s="243">
        <f>'Prep Testing &amp; Continuation'!Y135</f>
        <v>0</v>
      </c>
      <c r="AD493" s="243">
        <f>'Prep Testing &amp; Continuation'!Z135</f>
        <v>0</v>
      </c>
      <c r="AE493" s="243">
        <f>'Prep Testing &amp; Continuation'!AA135</f>
        <v>0</v>
      </c>
      <c r="AF493" s="243">
        <f>'Prep Testing &amp; Continuation'!AB135</f>
        <v>0</v>
      </c>
      <c r="AG493" s="243">
        <f>'Prep Testing &amp; Continuation'!AC135</f>
        <v>0</v>
      </c>
      <c r="AH493" s="243">
        <f>'Prep Testing &amp; Continuation'!AD135</f>
        <v>0</v>
      </c>
      <c r="AI493" s="243">
        <f>'Prep Testing &amp; Continuation'!AE135</f>
        <v>0</v>
      </c>
      <c r="AJ493" s="243">
        <f>'Prep Testing &amp; Continuation'!AF135</f>
        <v>0</v>
      </c>
      <c r="AK493" s="243">
        <f>'Prep Testing &amp; Continuation'!AG135</f>
        <v>0</v>
      </c>
      <c r="AL493" s="243">
        <f>'Prep Testing &amp; Continuation'!AH135</f>
        <v>0</v>
      </c>
      <c r="AM493" s="226">
        <f t="shared" si="22"/>
        <v>0</v>
      </c>
      <c r="AN493" s="227" t="str">
        <f>'Prep Testing &amp; Continuation'!B$3</f>
        <v>PrEP Re-Testing &amp; Continuation version 2.0.0</v>
      </c>
      <c r="AO493" s="239">
        <f>'Prep Testing &amp; Continuation'!AH135</f>
        <v>0</v>
      </c>
    </row>
    <row r="494" spans="1:41" x14ac:dyDescent="0.45">
      <c r="A494" s="218" t="str">
        <f t="shared" si="23"/>
        <v>202205</v>
      </c>
      <c r="B494" s="219">
        <f>'Prep Partner Performance'!AE$2</f>
        <v>2022</v>
      </c>
      <c r="C494" s="220" t="str">
        <f>'Prep Partner Performance'!Z$2</f>
        <v>05</v>
      </c>
      <c r="D494" s="218">
        <f>'Prep Partner Performance'!G$2</f>
        <v>14943</v>
      </c>
      <c r="E494" s="217" t="str">
        <f>'Prep Partner Performance'!C$2</f>
        <v>Kisima Health Centre</v>
      </c>
      <c r="F494" s="243" t="str">
        <f>'Prep Testing &amp; Continuation'!B136</f>
        <v>Reasons for non-adherence among those with bad adherence at 9 months</v>
      </c>
      <c r="G494" s="243" t="str">
        <f>'Prep Testing &amp; Continuation'!C136</f>
        <v>Forgot</v>
      </c>
      <c r="H494" s="243" t="str">
        <f>'Prep Testing &amp; Continuation'!D136</f>
        <v>PRTC02-20</v>
      </c>
      <c r="I494" s="243">
        <f>'Prep Testing &amp; Continuation'!E136</f>
        <v>0</v>
      </c>
      <c r="J494" s="243">
        <f>'Prep Testing &amp; Continuation'!F136</f>
        <v>0</v>
      </c>
      <c r="K494" s="243">
        <f>'Prep Testing &amp; Continuation'!G136</f>
        <v>0</v>
      </c>
      <c r="L494" s="243">
        <f>'Prep Testing &amp; Continuation'!H136</f>
        <v>0</v>
      </c>
      <c r="M494" s="243">
        <f>'Prep Testing &amp; Continuation'!I136</f>
        <v>0</v>
      </c>
      <c r="N494" s="243">
        <f>'Prep Testing &amp; Continuation'!J136</f>
        <v>0</v>
      </c>
      <c r="O494" s="243">
        <f>'Prep Testing &amp; Continuation'!K136</f>
        <v>0</v>
      </c>
      <c r="P494" s="243">
        <f>'Prep Testing &amp; Continuation'!L136</f>
        <v>0</v>
      </c>
      <c r="Q494" s="243">
        <f>'Prep Testing &amp; Continuation'!M136</f>
        <v>0</v>
      </c>
      <c r="R494" s="243">
        <f>'Prep Testing &amp; Continuation'!N136</f>
        <v>0</v>
      </c>
      <c r="S494" s="243">
        <f>'Prep Testing &amp; Continuation'!O136</f>
        <v>0</v>
      </c>
      <c r="T494" s="243">
        <f>'Prep Testing &amp; Continuation'!P136</f>
        <v>0</v>
      </c>
      <c r="U494" s="243">
        <f>'Prep Testing &amp; Continuation'!Q136</f>
        <v>0</v>
      </c>
      <c r="V494" s="243">
        <f>'Prep Testing &amp; Continuation'!R136</f>
        <v>0</v>
      </c>
      <c r="W494" s="243">
        <f>'Prep Testing &amp; Continuation'!S136</f>
        <v>0</v>
      </c>
      <c r="X494" s="243">
        <f>'Prep Testing &amp; Continuation'!T136</f>
        <v>0</v>
      </c>
      <c r="Y494" s="243">
        <f>'Prep Testing &amp; Continuation'!U136</f>
        <v>0</v>
      </c>
      <c r="Z494" s="243">
        <f>'Prep Testing &amp; Continuation'!V136</f>
        <v>0</v>
      </c>
      <c r="AA494" s="243">
        <f>'Prep Testing &amp; Continuation'!W136</f>
        <v>0</v>
      </c>
      <c r="AB494" s="243">
        <f>'Prep Testing &amp; Continuation'!X136</f>
        <v>0</v>
      </c>
      <c r="AC494" s="243">
        <f>'Prep Testing &amp; Continuation'!Y136</f>
        <v>0</v>
      </c>
      <c r="AD494" s="243">
        <f>'Prep Testing &amp; Continuation'!Z136</f>
        <v>0</v>
      </c>
      <c r="AE494" s="243">
        <f>'Prep Testing &amp; Continuation'!AA136</f>
        <v>0</v>
      </c>
      <c r="AF494" s="243">
        <f>'Prep Testing &amp; Continuation'!AB136</f>
        <v>0</v>
      </c>
      <c r="AG494" s="243">
        <f>'Prep Testing &amp; Continuation'!AC136</f>
        <v>0</v>
      </c>
      <c r="AH494" s="243">
        <f>'Prep Testing &amp; Continuation'!AD136</f>
        <v>0</v>
      </c>
      <c r="AI494" s="243">
        <f>'Prep Testing &amp; Continuation'!AE136</f>
        <v>0</v>
      </c>
      <c r="AJ494" s="243">
        <f>'Prep Testing &amp; Continuation'!AF136</f>
        <v>0</v>
      </c>
      <c r="AK494" s="243">
        <f>'Prep Testing &amp; Continuation'!AG136</f>
        <v>0</v>
      </c>
      <c r="AL494" s="243">
        <f>'Prep Testing &amp; Continuation'!AH136</f>
        <v>0</v>
      </c>
      <c r="AM494" s="226">
        <f t="shared" si="22"/>
        <v>0</v>
      </c>
      <c r="AN494" s="227" t="str">
        <f>'Prep Testing &amp; Continuation'!B$3</f>
        <v>PrEP Re-Testing &amp; Continuation version 2.0.0</v>
      </c>
      <c r="AO494" s="239">
        <f>'Prep Testing &amp; Continuation'!AH136</f>
        <v>0</v>
      </c>
    </row>
    <row r="495" spans="1:41" x14ac:dyDescent="0.45">
      <c r="A495" s="218" t="str">
        <f t="shared" si="23"/>
        <v>202205</v>
      </c>
      <c r="B495" s="219">
        <f>'Prep Partner Performance'!AE$2</f>
        <v>2022</v>
      </c>
      <c r="C495" s="220" t="str">
        <f>'Prep Partner Performance'!Z$2</f>
        <v>05</v>
      </c>
      <c r="D495" s="218">
        <f>'Prep Partner Performance'!G$2</f>
        <v>14943</v>
      </c>
      <c r="E495" s="217" t="str">
        <f>'Prep Partner Performance'!C$2</f>
        <v>Kisima Health Centre</v>
      </c>
      <c r="F495" s="243" t="str">
        <f>'Prep Testing &amp; Continuation'!B$136</f>
        <v>Reasons for non-adherence among those with bad adherence at 9 months</v>
      </c>
      <c r="G495" s="243" t="str">
        <f>'Prep Testing &amp; Continuation'!C137</f>
        <v>Lost/out of pills</v>
      </c>
      <c r="H495" s="243" t="str">
        <f>'Prep Testing &amp; Continuation'!D137</f>
        <v>PRTC02-21</v>
      </c>
      <c r="I495" s="243">
        <f>'Prep Testing &amp; Continuation'!E137</f>
        <v>0</v>
      </c>
      <c r="J495" s="243">
        <f>'Prep Testing &amp; Continuation'!F137</f>
        <v>0</v>
      </c>
      <c r="K495" s="243">
        <f>'Prep Testing &amp; Continuation'!G137</f>
        <v>0</v>
      </c>
      <c r="L495" s="243">
        <f>'Prep Testing &amp; Continuation'!H137</f>
        <v>0</v>
      </c>
      <c r="M495" s="243">
        <f>'Prep Testing &amp; Continuation'!I137</f>
        <v>0</v>
      </c>
      <c r="N495" s="243">
        <f>'Prep Testing &amp; Continuation'!J137</f>
        <v>0</v>
      </c>
      <c r="O495" s="243">
        <f>'Prep Testing &amp; Continuation'!K137</f>
        <v>0</v>
      </c>
      <c r="P495" s="243">
        <f>'Prep Testing &amp; Continuation'!L137</f>
        <v>0</v>
      </c>
      <c r="Q495" s="243">
        <f>'Prep Testing &amp; Continuation'!M137</f>
        <v>0</v>
      </c>
      <c r="R495" s="243">
        <f>'Prep Testing &amp; Continuation'!N137</f>
        <v>0</v>
      </c>
      <c r="S495" s="243">
        <f>'Prep Testing &amp; Continuation'!O137</f>
        <v>0</v>
      </c>
      <c r="T495" s="243">
        <f>'Prep Testing &amp; Continuation'!P137</f>
        <v>0</v>
      </c>
      <c r="U495" s="243">
        <f>'Prep Testing &amp; Continuation'!Q137</f>
        <v>0</v>
      </c>
      <c r="V495" s="243">
        <f>'Prep Testing &amp; Continuation'!R137</f>
        <v>0</v>
      </c>
      <c r="W495" s="243">
        <f>'Prep Testing &amp; Continuation'!S137</f>
        <v>0</v>
      </c>
      <c r="X495" s="243">
        <f>'Prep Testing &amp; Continuation'!T137</f>
        <v>0</v>
      </c>
      <c r="Y495" s="243">
        <f>'Prep Testing &amp; Continuation'!U137</f>
        <v>0</v>
      </c>
      <c r="Z495" s="243">
        <f>'Prep Testing &amp; Continuation'!V137</f>
        <v>0</v>
      </c>
      <c r="AA495" s="243">
        <f>'Prep Testing &amp; Continuation'!W137</f>
        <v>0</v>
      </c>
      <c r="AB495" s="243">
        <f>'Prep Testing &amp; Continuation'!X137</f>
        <v>0</v>
      </c>
      <c r="AC495" s="243">
        <f>'Prep Testing &amp; Continuation'!Y137</f>
        <v>0</v>
      </c>
      <c r="AD495" s="243">
        <f>'Prep Testing &amp; Continuation'!Z137</f>
        <v>0</v>
      </c>
      <c r="AE495" s="243">
        <f>'Prep Testing &amp; Continuation'!AA137</f>
        <v>0</v>
      </c>
      <c r="AF495" s="243">
        <f>'Prep Testing &amp; Continuation'!AB137</f>
        <v>0</v>
      </c>
      <c r="AG495" s="243">
        <f>'Prep Testing &amp; Continuation'!AC137</f>
        <v>0</v>
      </c>
      <c r="AH495" s="243">
        <f>'Prep Testing &amp; Continuation'!AD137</f>
        <v>0</v>
      </c>
      <c r="AI495" s="243">
        <f>'Prep Testing &amp; Continuation'!AE137</f>
        <v>0</v>
      </c>
      <c r="AJ495" s="243">
        <f>'Prep Testing &amp; Continuation'!AF137</f>
        <v>0</v>
      </c>
      <c r="AK495" s="243">
        <f>'Prep Testing &amp; Continuation'!AG137</f>
        <v>0</v>
      </c>
      <c r="AL495" s="243">
        <f>'Prep Testing &amp; Continuation'!AH137</f>
        <v>0</v>
      </c>
      <c r="AM495" s="226">
        <f t="shared" si="22"/>
        <v>0</v>
      </c>
      <c r="AN495" s="227" t="str">
        <f>'Prep Testing &amp; Continuation'!B$3</f>
        <v>PrEP Re-Testing &amp; Continuation version 2.0.0</v>
      </c>
      <c r="AO495" s="239">
        <f>'Prep Testing &amp; Continuation'!AH137</f>
        <v>0</v>
      </c>
    </row>
    <row r="496" spans="1:41" x14ac:dyDescent="0.45">
      <c r="A496" s="218" t="str">
        <f t="shared" si="23"/>
        <v>202205</v>
      </c>
      <c r="B496" s="219">
        <f>'Prep Partner Performance'!AE$2</f>
        <v>2022</v>
      </c>
      <c r="C496" s="220" t="str">
        <f>'Prep Partner Performance'!Z$2</f>
        <v>05</v>
      </c>
      <c r="D496" s="218">
        <f>'Prep Partner Performance'!G$2</f>
        <v>14943</v>
      </c>
      <c r="E496" s="217" t="str">
        <f>'Prep Partner Performance'!C$2</f>
        <v>Kisima Health Centre</v>
      </c>
      <c r="F496" s="243" t="str">
        <f>'Prep Testing &amp; Continuation'!B$136</f>
        <v>Reasons for non-adherence among those with bad adherence at 9 months</v>
      </c>
      <c r="G496" s="243" t="str">
        <f>'Prep Testing &amp; Continuation'!C138</f>
        <v>Separated from HIV + Partner</v>
      </c>
      <c r="H496" s="243" t="str">
        <f>'Prep Testing &amp; Continuation'!D138</f>
        <v>PRTC02-22</v>
      </c>
      <c r="I496" s="243">
        <f>'Prep Testing &amp; Continuation'!E138</f>
        <v>0</v>
      </c>
      <c r="J496" s="243">
        <f>'Prep Testing &amp; Continuation'!F138</f>
        <v>0</v>
      </c>
      <c r="K496" s="243">
        <f>'Prep Testing &amp; Continuation'!G138</f>
        <v>0</v>
      </c>
      <c r="L496" s="243">
        <f>'Prep Testing &amp; Continuation'!H138</f>
        <v>0</v>
      </c>
      <c r="M496" s="243">
        <f>'Prep Testing &amp; Continuation'!I138</f>
        <v>0</v>
      </c>
      <c r="N496" s="243">
        <f>'Prep Testing &amp; Continuation'!J138</f>
        <v>0</v>
      </c>
      <c r="O496" s="243">
        <f>'Prep Testing &amp; Continuation'!K138</f>
        <v>0</v>
      </c>
      <c r="P496" s="243">
        <f>'Prep Testing &amp; Continuation'!L138</f>
        <v>0</v>
      </c>
      <c r="Q496" s="243">
        <f>'Prep Testing &amp; Continuation'!M138</f>
        <v>0</v>
      </c>
      <c r="R496" s="243">
        <f>'Prep Testing &amp; Continuation'!N138</f>
        <v>0</v>
      </c>
      <c r="S496" s="243">
        <f>'Prep Testing &amp; Continuation'!O138</f>
        <v>0</v>
      </c>
      <c r="T496" s="243">
        <f>'Prep Testing &amp; Continuation'!P138</f>
        <v>0</v>
      </c>
      <c r="U496" s="243">
        <f>'Prep Testing &amp; Continuation'!Q138</f>
        <v>0</v>
      </c>
      <c r="V496" s="243">
        <f>'Prep Testing &amp; Continuation'!R138</f>
        <v>0</v>
      </c>
      <c r="W496" s="243">
        <f>'Prep Testing &amp; Continuation'!S138</f>
        <v>0</v>
      </c>
      <c r="X496" s="243">
        <f>'Prep Testing &amp; Continuation'!T138</f>
        <v>0</v>
      </c>
      <c r="Y496" s="243">
        <f>'Prep Testing &amp; Continuation'!U138</f>
        <v>0</v>
      </c>
      <c r="Z496" s="243">
        <f>'Prep Testing &amp; Continuation'!V138</f>
        <v>0</v>
      </c>
      <c r="AA496" s="243">
        <f>'Prep Testing &amp; Continuation'!W138</f>
        <v>0</v>
      </c>
      <c r="AB496" s="243">
        <f>'Prep Testing &amp; Continuation'!X138</f>
        <v>0</v>
      </c>
      <c r="AC496" s="243">
        <f>'Prep Testing &amp; Continuation'!Y138</f>
        <v>0</v>
      </c>
      <c r="AD496" s="243">
        <f>'Prep Testing &amp; Continuation'!Z138</f>
        <v>0</v>
      </c>
      <c r="AE496" s="243">
        <f>'Prep Testing &amp; Continuation'!AA138</f>
        <v>0</v>
      </c>
      <c r="AF496" s="243">
        <f>'Prep Testing &amp; Continuation'!AB138</f>
        <v>0</v>
      </c>
      <c r="AG496" s="243">
        <f>'Prep Testing &amp; Continuation'!AC138</f>
        <v>0</v>
      </c>
      <c r="AH496" s="243">
        <f>'Prep Testing &amp; Continuation'!AD138</f>
        <v>0</v>
      </c>
      <c r="AI496" s="243">
        <f>'Prep Testing &amp; Continuation'!AE138</f>
        <v>0</v>
      </c>
      <c r="AJ496" s="243">
        <f>'Prep Testing &amp; Continuation'!AF138</f>
        <v>0</v>
      </c>
      <c r="AK496" s="243">
        <f>'Prep Testing &amp; Continuation'!AG138</f>
        <v>0</v>
      </c>
      <c r="AL496" s="243">
        <f>'Prep Testing &amp; Continuation'!AH138</f>
        <v>0</v>
      </c>
      <c r="AM496" s="226">
        <f t="shared" si="22"/>
        <v>0</v>
      </c>
      <c r="AN496" s="227" t="str">
        <f>'Prep Testing &amp; Continuation'!B$3</f>
        <v>PrEP Re-Testing &amp; Continuation version 2.0.0</v>
      </c>
      <c r="AO496" s="239">
        <f>'Prep Testing &amp; Continuation'!AH138</f>
        <v>0</v>
      </c>
    </row>
    <row r="497" spans="1:41" x14ac:dyDescent="0.45">
      <c r="A497" s="218" t="str">
        <f t="shared" si="23"/>
        <v>202205</v>
      </c>
      <c r="B497" s="219">
        <f>'Prep Partner Performance'!AE$2</f>
        <v>2022</v>
      </c>
      <c r="C497" s="220" t="str">
        <f>'Prep Partner Performance'!Z$2</f>
        <v>05</v>
      </c>
      <c r="D497" s="218">
        <f>'Prep Partner Performance'!G$2</f>
        <v>14943</v>
      </c>
      <c r="E497" s="217" t="str">
        <f>'Prep Partner Performance'!C$2</f>
        <v>Kisima Health Centre</v>
      </c>
      <c r="F497" s="243" t="str">
        <f>'Prep Testing &amp; Continuation'!B$136</f>
        <v>Reasons for non-adherence among those with bad adherence at 9 months</v>
      </c>
      <c r="G497" s="243" t="str">
        <f>'Prep Testing &amp; Continuation'!C139</f>
        <v>No perceived risk</v>
      </c>
      <c r="H497" s="243" t="str">
        <f>'Prep Testing &amp; Continuation'!D139</f>
        <v>PRTC02-23</v>
      </c>
      <c r="I497" s="243">
        <f>'Prep Testing &amp; Continuation'!E139</f>
        <v>0</v>
      </c>
      <c r="J497" s="243">
        <f>'Prep Testing &amp; Continuation'!F139</f>
        <v>0</v>
      </c>
      <c r="K497" s="243">
        <f>'Prep Testing &amp; Continuation'!G139</f>
        <v>0</v>
      </c>
      <c r="L497" s="243">
        <f>'Prep Testing &amp; Continuation'!H139</f>
        <v>0</v>
      </c>
      <c r="M497" s="243">
        <f>'Prep Testing &amp; Continuation'!I139</f>
        <v>0</v>
      </c>
      <c r="N497" s="243">
        <f>'Prep Testing &amp; Continuation'!J139</f>
        <v>0</v>
      </c>
      <c r="O497" s="243">
        <f>'Prep Testing &amp; Continuation'!K139</f>
        <v>0</v>
      </c>
      <c r="P497" s="243">
        <f>'Prep Testing &amp; Continuation'!L139</f>
        <v>0</v>
      </c>
      <c r="Q497" s="243">
        <f>'Prep Testing &amp; Continuation'!M139</f>
        <v>0</v>
      </c>
      <c r="R497" s="243">
        <f>'Prep Testing &amp; Continuation'!N139</f>
        <v>0</v>
      </c>
      <c r="S497" s="243">
        <f>'Prep Testing &amp; Continuation'!O139</f>
        <v>0</v>
      </c>
      <c r="T497" s="243">
        <f>'Prep Testing &amp; Continuation'!P139</f>
        <v>0</v>
      </c>
      <c r="U497" s="243">
        <f>'Prep Testing &amp; Continuation'!Q139</f>
        <v>0</v>
      </c>
      <c r="V497" s="243">
        <f>'Prep Testing &amp; Continuation'!R139</f>
        <v>0</v>
      </c>
      <c r="W497" s="243">
        <f>'Prep Testing &amp; Continuation'!S139</f>
        <v>0</v>
      </c>
      <c r="X497" s="243">
        <f>'Prep Testing &amp; Continuation'!T139</f>
        <v>0</v>
      </c>
      <c r="Y497" s="243">
        <f>'Prep Testing &amp; Continuation'!U139</f>
        <v>0</v>
      </c>
      <c r="Z497" s="243">
        <f>'Prep Testing &amp; Continuation'!V139</f>
        <v>0</v>
      </c>
      <c r="AA497" s="243">
        <f>'Prep Testing &amp; Continuation'!W139</f>
        <v>0</v>
      </c>
      <c r="AB497" s="243">
        <f>'Prep Testing &amp; Continuation'!X139</f>
        <v>0</v>
      </c>
      <c r="AC497" s="243">
        <f>'Prep Testing &amp; Continuation'!Y139</f>
        <v>0</v>
      </c>
      <c r="AD497" s="243">
        <f>'Prep Testing &amp; Continuation'!Z139</f>
        <v>0</v>
      </c>
      <c r="AE497" s="243">
        <f>'Prep Testing &amp; Continuation'!AA139</f>
        <v>0</v>
      </c>
      <c r="AF497" s="243">
        <f>'Prep Testing &amp; Continuation'!AB139</f>
        <v>0</v>
      </c>
      <c r="AG497" s="243">
        <f>'Prep Testing &amp; Continuation'!AC139</f>
        <v>0</v>
      </c>
      <c r="AH497" s="243">
        <f>'Prep Testing &amp; Continuation'!AD139</f>
        <v>0</v>
      </c>
      <c r="AI497" s="243">
        <f>'Prep Testing &amp; Continuation'!AE139</f>
        <v>0</v>
      </c>
      <c r="AJ497" s="243">
        <f>'Prep Testing &amp; Continuation'!AF139</f>
        <v>0</v>
      </c>
      <c r="AK497" s="243">
        <f>'Prep Testing &amp; Continuation'!AG139</f>
        <v>0</v>
      </c>
      <c r="AL497" s="243">
        <f>'Prep Testing &amp; Continuation'!AH139</f>
        <v>0</v>
      </c>
      <c r="AM497" s="226">
        <f t="shared" si="22"/>
        <v>0</v>
      </c>
      <c r="AN497" s="227" t="str">
        <f>'Prep Testing &amp; Continuation'!B$3</f>
        <v>PrEP Re-Testing &amp; Continuation version 2.0.0</v>
      </c>
      <c r="AO497" s="239">
        <f>'Prep Testing &amp; Continuation'!AH139</f>
        <v>0</v>
      </c>
    </row>
    <row r="498" spans="1:41" x14ac:dyDescent="0.45">
      <c r="A498" s="218" t="str">
        <f t="shared" si="23"/>
        <v>202205</v>
      </c>
      <c r="B498" s="219">
        <f>'Prep Partner Performance'!AE$2</f>
        <v>2022</v>
      </c>
      <c r="C498" s="220" t="str">
        <f>'Prep Partner Performance'!Z$2</f>
        <v>05</v>
      </c>
      <c r="D498" s="218">
        <f>'Prep Partner Performance'!G$2</f>
        <v>14943</v>
      </c>
      <c r="E498" s="217" t="str">
        <f>'Prep Partner Performance'!C$2</f>
        <v>Kisima Health Centre</v>
      </c>
      <c r="F498" s="243" t="str">
        <f>'Prep Testing &amp; Continuation'!B$136</f>
        <v>Reasons for non-adherence among those with bad adherence at 9 months</v>
      </c>
      <c r="G498" s="243" t="str">
        <f>'Prep Testing &amp; Continuation'!C140</f>
        <v>Side effects</v>
      </c>
      <c r="H498" s="243" t="str">
        <f>'Prep Testing &amp; Continuation'!D140</f>
        <v>PRTC02-24</v>
      </c>
      <c r="I498" s="243">
        <f>'Prep Testing &amp; Continuation'!E140</f>
        <v>0</v>
      </c>
      <c r="J498" s="243">
        <f>'Prep Testing &amp; Continuation'!F140</f>
        <v>0</v>
      </c>
      <c r="K498" s="243">
        <f>'Prep Testing &amp; Continuation'!G140</f>
        <v>0</v>
      </c>
      <c r="L498" s="243">
        <f>'Prep Testing &amp; Continuation'!H140</f>
        <v>0</v>
      </c>
      <c r="M498" s="243">
        <f>'Prep Testing &amp; Continuation'!I140</f>
        <v>0</v>
      </c>
      <c r="N498" s="243">
        <f>'Prep Testing &amp; Continuation'!J140</f>
        <v>0</v>
      </c>
      <c r="O498" s="243">
        <f>'Prep Testing &amp; Continuation'!K140</f>
        <v>0</v>
      </c>
      <c r="P498" s="243">
        <f>'Prep Testing &amp; Continuation'!L140</f>
        <v>0</v>
      </c>
      <c r="Q498" s="243">
        <f>'Prep Testing &amp; Continuation'!M140</f>
        <v>0</v>
      </c>
      <c r="R498" s="243">
        <f>'Prep Testing &amp; Continuation'!N140</f>
        <v>0</v>
      </c>
      <c r="S498" s="243">
        <f>'Prep Testing &amp; Continuation'!O140</f>
        <v>0</v>
      </c>
      <c r="T498" s="243">
        <f>'Prep Testing &amp; Continuation'!P140</f>
        <v>0</v>
      </c>
      <c r="U498" s="243">
        <f>'Prep Testing &amp; Continuation'!Q140</f>
        <v>0</v>
      </c>
      <c r="V498" s="243">
        <f>'Prep Testing &amp; Continuation'!R140</f>
        <v>0</v>
      </c>
      <c r="W498" s="243">
        <f>'Prep Testing &amp; Continuation'!S140</f>
        <v>0</v>
      </c>
      <c r="X498" s="243">
        <f>'Prep Testing &amp; Continuation'!T140</f>
        <v>0</v>
      </c>
      <c r="Y498" s="243">
        <f>'Prep Testing &amp; Continuation'!U140</f>
        <v>0</v>
      </c>
      <c r="Z498" s="243">
        <f>'Prep Testing &amp; Continuation'!V140</f>
        <v>0</v>
      </c>
      <c r="AA498" s="243">
        <f>'Prep Testing &amp; Continuation'!W140</f>
        <v>0</v>
      </c>
      <c r="AB498" s="243">
        <f>'Prep Testing &amp; Continuation'!X140</f>
        <v>0</v>
      </c>
      <c r="AC498" s="243">
        <f>'Prep Testing &amp; Continuation'!Y140</f>
        <v>0</v>
      </c>
      <c r="AD498" s="243">
        <f>'Prep Testing &amp; Continuation'!Z140</f>
        <v>0</v>
      </c>
      <c r="AE498" s="243">
        <f>'Prep Testing &amp; Continuation'!AA140</f>
        <v>0</v>
      </c>
      <c r="AF498" s="243">
        <f>'Prep Testing &amp; Continuation'!AB140</f>
        <v>0</v>
      </c>
      <c r="AG498" s="243">
        <f>'Prep Testing &amp; Continuation'!AC140</f>
        <v>0</v>
      </c>
      <c r="AH498" s="243">
        <f>'Prep Testing &amp; Continuation'!AD140</f>
        <v>0</v>
      </c>
      <c r="AI498" s="243">
        <f>'Prep Testing &amp; Continuation'!AE140</f>
        <v>0</v>
      </c>
      <c r="AJ498" s="243">
        <f>'Prep Testing &amp; Continuation'!AF140</f>
        <v>0</v>
      </c>
      <c r="AK498" s="243">
        <f>'Prep Testing &amp; Continuation'!AG140</f>
        <v>0</v>
      </c>
      <c r="AL498" s="243">
        <f>'Prep Testing &amp; Continuation'!AH140</f>
        <v>0</v>
      </c>
      <c r="AM498" s="226">
        <f t="shared" si="22"/>
        <v>0</v>
      </c>
      <c r="AN498" s="227" t="str">
        <f>'Prep Testing &amp; Continuation'!B$3</f>
        <v>PrEP Re-Testing &amp; Continuation version 2.0.0</v>
      </c>
      <c r="AO498" s="239">
        <f>'Prep Testing &amp; Continuation'!AH140</f>
        <v>0</v>
      </c>
    </row>
    <row r="499" spans="1:41" x14ac:dyDescent="0.45">
      <c r="A499" s="218" t="str">
        <f t="shared" si="23"/>
        <v>202205</v>
      </c>
      <c r="B499" s="219">
        <f>'Prep Partner Performance'!AE$2</f>
        <v>2022</v>
      </c>
      <c r="C499" s="220" t="str">
        <f>'Prep Partner Performance'!Z$2</f>
        <v>05</v>
      </c>
      <c r="D499" s="218">
        <f>'Prep Partner Performance'!G$2</f>
        <v>14943</v>
      </c>
      <c r="E499" s="217" t="str">
        <f>'Prep Partner Performance'!C$2</f>
        <v>Kisima Health Centre</v>
      </c>
      <c r="F499" s="243" t="str">
        <f>'Prep Testing &amp; Continuation'!B$136</f>
        <v>Reasons for non-adherence among those with bad adherence at 9 months</v>
      </c>
      <c r="G499" s="243" t="str">
        <f>'Prep Testing &amp; Continuation'!C141</f>
        <v>Sick</v>
      </c>
      <c r="H499" s="243" t="str">
        <f>'Prep Testing &amp; Continuation'!D141</f>
        <v>PRTC02-25</v>
      </c>
      <c r="I499" s="243">
        <f>'Prep Testing &amp; Continuation'!E141</f>
        <v>0</v>
      </c>
      <c r="J499" s="243">
        <f>'Prep Testing &amp; Continuation'!F141</f>
        <v>0</v>
      </c>
      <c r="K499" s="243">
        <f>'Prep Testing &amp; Continuation'!G141</f>
        <v>0</v>
      </c>
      <c r="L499" s="243">
        <f>'Prep Testing &amp; Continuation'!H141</f>
        <v>0</v>
      </c>
      <c r="M499" s="243">
        <f>'Prep Testing &amp; Continuation'!I141</f>
        <v>0</v>
      </c>
      <c r="N499" s="243">
        <f>'Prep Testing &amp; Continuation'!J141</f>
        <v>0</v>
      </c>
      <c r="O499" s="243">
        <f>'Prep Testing &amp; Continuation'!K141</f>
        <v>0</v>
      </c>
      <c r="P499" s="243">
        <f>'Prep Testing &amp; Continuation'!L141</f>
        <v>0</v>
      </c>
      <c r="Q499" s="243">
        <f>'Prep Testing &amp; Continuation'!M141</f>
        <v>0</v>
      </c>
      <c r="R499" s="243">
        <f>'Prep Testing &amp; Continuation'!N141</f>
        <v>0</v>
      </c>
      <c r="S499" s="243">
        <f>'Prep Testing &amp; Continuation'!O141</f>
        <v>0</v>
      </c>
      <c r="T499" s="243">
        <f>'Prep Testing &amp; Continuation'!P141</f>
        <v>0</v>
      </c>
      <c r="U499" s="243">
        <f>'Prep Testing &amp; Continuation'!Q141</f>
        <v>0</v>
      </c>
      <c r="V499" s="243">
        <f>'Prep Testing &amp; Continuation'!R141</f>
        <v>0</v>
      </c>
      <c r="W499" s="243">
        <f>'Prep Testing &amp; Continuation'!S141</f>
        <v>0</v>
      </c>
      <c r="X499" s="243">
        <f>'Prep Testing &amp; Continuation'!T141</f>
        <v>0</v>
      </c>
      <c r="Y499" s="243">
        <f>'Prep Testing &amp; Continuation'!U141</f>
        <v>0</v>
      </c>
      <c r="Z499" s="243">
        <f>'Prep Testing &amp; Continuation'!V141</f>
        <v>0</v>
      </c>
      <c r="AA499" s="243">
        <f>'Prep Testing &amp; Continuation'!W141</f>
        <v>0</v>
      </c>
      <c r="AB499" s="243">
        <f>'Prep Testing &amp; Continuation'!X141</f>
        <v>0</v>
      </c>
      <c r="AC499" s="243">
        <f>'Prep Testing &amp; Continuation'!Y141</f>
        <v>0</v>
      </c>
      <c r="AD499" s="243">
        <f>'Prep Testing &amp; Continuation'!Z141</f>
        <v>0</v>
      </c>
      <c r="AE499" s="243">
        <f>'Prep Testing &amp; Continuation'!AA141</f>
        <v>0</v>
      </c>
      <c r="AF499" s="243">
        <f>'Prep Testing &amp; Continuation'!AB141</f>
        <v>0</v>
      </c>
      <c r="AG499" s="243">
        <f>'Prep Testing &amp; Continuation'!AC141</f>
        <v>0</v>
      </c>
      <c r="AH499" s="243">
        <f>'Prep Testing &amp; Continuation'!AD141</f>
        <v>0</v>
      </c>
      <c r="AI499" s="243">
        <f>'Prep Testing &amp; Continuation'!AE141</f>
        <v>0</v>
      </c>
      <c r="AJ499" s="243">
        <f>'Prep Testing &amp; Continuation'!AF141</f>
        <v>0</v>
      </c>
      <c r="AK499" s="243">
        <f>'Prep Testing &amp; Continuation'!AG141</f>
        <v>0</v>
      </c>
      <c r="AL499" s="243">
        <f>'Prep Testing &amp; Continuation'!AH141</f>
        <v>0</v>
      </c>
      <c r="AM499" s="226">
        <f t="shared" si="22"/>
        <v>0</v>
      </c>
      <c r="AN499" s="227" t="str">
        <f>'Prep Testing &amp; Continuation'!B$3</f>
        <v>PrEP Re-Testing &amp; Continuation version 2.0.0</v>
      </c>
      <c r="AO499" s="239">
        <f>'Prep Testing &amp; Continuation'!AH141</f>
        <v>0</v>
      </c>
    </row>
    <row r="500" spans="1:41" x14ac:dyDescent="0.45">
      <c r="A500" s="218" t="str">
        <f t="shared" si="23"/>
        <v>202205</v>
      </c>
      <c r="B500" s="219">
        <f>'Prep Partner Performance'!AE$2</f>
        <v>2022</v>
      </c>
      <c r="C500" s="220" t="str">
        <f>'Prep Partner Performance'!Z$2</f>
        <v>05</v>
      </c>
      <c r="D500" s="218">
        <f>'Prep Partner Performance'!G$2</f>
        <v>14943</v>
      </c>
      <c r="E500" s="217" t="str">
        <f>'Prep Partner Performance'!C$2</f>
        <v>Kisima Health Centre</v>
      </c>
      <c r="F500" s="243" t="str">
        <f>'Prep Testing &amp; Continuation'!B$136</f>
        <v>Reasons for non-adherence among those with bad adherence at 9 months</v>
      </c>
      <c r="G500" s="243" t="str">
        <f>'Prep Testing &amp; Continuation'!C142</f>
        <v>Stigma</v>
      </c>
      <c r="H500" s="243" t="str">
        <f>'Prep Testing &amp; Continuation'!D142</f>
        <v>PRTC02-26</v>
      </c>
      <c r="I500" s="243">
        <f>'Prep Testing &amp; Continuation'!E142</f>
        <v>0</v>
      </c>
      <c r="J500" s="243">
        <f>'Prep Testing &amp; Continuation'!F142</f>
        <v>0</v>
      </c>
      <c r="K500" s="243">
        <f>'Prep Testing &amp; Continuation'!G142</f>
        <v>0</v>
      </c>
      <c r="L500" s="243">
        <f>'Prep Testing &amp; Continuation'!H142</f>
        <v>0</v>
      </c>
      <c r="M500" s="243">
        <f>'Prep Testing &amp; Continuation'!I142</f>
        <v>0</v>
      </c>
      <c r="N500" s="243">
        <f>'Prep Testing &amp; Continuation'!J142</f>
        <v>0</v>
      </c>
      <c r="O500" s="243">
        <f>'Prep Testing &amp; Continuation'!K142</f>
        <v>0</v>
      </c>
      <c r="P500" s="243">
        <f>'Prep Testing &amp; Continuation'!L142</f>
        <v>0</v>
      </c>
      <c r="Q500" s="243">
        <f>'Prep Testing &amp; Continuation'!M142</f>
        <v>0</v>
      </c>
      <c r="R500" s="243">
        <f>'Prep Testing &amp; Continuation'!N142</f>
        <v>0</v>
      </c>
      <c r="S500" s="243">
        <f>'Prep Testing &amp; Continuation'!O142</f>
        <v>0</v>
      </c>
      <c r="T500" s="243">
        <f>'Prep Testing &amp; Continuation'!P142</f>
        <v>0</v>
      </c>
      <c r="U500" s="243">
        <f>'Prep Testing &amp; Continuation'!Q142</f>
        <v>0</v>
      </c>
      <c r="V500" s="243">
        <f>'Prep Testing &amp; Continuation'!R142</f>
        <v>0</v>
      </c>
      <c r="W500" s="243">
        <f>'Prep Testing &amp; Continuation'!S142</f>
        <v>0</v>
      </c>
      <c r="X500" s="243">
        <f>'Prep Testing &amp; Continuation'!T142</f>
        <v>0</v>
      </c>
      <c r="Y500" s="243">
        <f>'Prep Testing &amp; Continuation'!U142</f>
        <v>0</v>
      </c>
      <c r="Z500" s="243">
        <f>'Prep Testing &amp; Continuation'!V142</f>
        <v>0</v>
      </c>
      <c r="AA500" s="243">
        <f>'Prep Testing &amp; Continuation'!W142</f>
        <v>0</v>
      </c>
      <c r="AB500" s="243">
        <f>'Prep Testing &amp; Continuation'!X142</f>
        <v>0</v>
      </c>
      <c r="AC500" s="243">
        <f>'Prep Testing &amp; Continuation'!Y142</f>
        <v>0</v>
      </c>
      <c r="AD500" s="243">
        <f>'Prep Testing &amp; Continuation'!Z142</f>
        <v>0</v>
      </c>
      <c r="AE500" s="243">
        <f>'Prep Testing &amp; Continuation'!AA142</f>
        <v>0</v>
      </c>
      <c r="AF500" s="243">
        <f>'Prep Testing &amp; Continuation'!AB142</f>
        <v>0</v>
      </c>
      <c r="AG500" s="243">
        <f>'Prep Testing &amp; Continuation'!AC142</f>
        <v>0</v>
      </c>
      <c r="AH500" s="243">
        <f>'Prep Testing &amp; Continuation'!AD142</f>
        <v>0</v>
      </c>
      <c r="AI500" s="243">
        <f>'Prep Testing &amp; Continuation'!AE142</f>
        <v>0</v>
      </c>
      <c r="AJ500" s="243">
        <f>'Prep Testing &amp; Continuation'!AF142</f>
        <v>0</v>
      </c>
      <c r="AK500" s="243">
        <f>'Prep Testing &amp; Continuation'!AG142</f>
        <v>0</v>
      </c>
      <c r="AL500" s="243">
        <f>'Prep Testing &amp; Continuation'!AH142</f>
        <v>0</v>
      </c>
      <c r="AM500" s="226">
        <f t="shared" si="22"/>
        <v>0</v>
      </c>
      <c r="AN500" s="227" t="str">
        <f>'Prep Testing &amp; Continuation'!B$3</f>
        <v>PrEP Re-Testing &amp; Continuation version 2.0.0</v>
      </c>
      <c r="AO500" s="239">
        <f>'Prep Testing &amp; Continuation'!AH142</f>
        <v>0</v>
      </c>
    </row>
    <row r="501" spans="1:41" x14ac:dyDescent="0.45">
      <c r="A501" s="218" t="str">
        <f t="shared" si="23"/>
        <v>202205</v>
      </c>
      <c r="B501" s="219">
        <f>'Prep Partner Performance'!AE$2</f>
        <v>2022</v>
      </c>
      <c r="C501" s="220" t="str">
        <f>'Prep Partner Performance'!Z$2</f>
        <v>05</v>
      </c>
      <c r="D501" s="218">
        <f>'Prep Partner Performance'!G$2</f>
        <v>14943</v>
      </c>
      <c r="E501" s="217" t="str">
        <f>'Prep Partner Performance'!C$2</f>
        <v>Kisima Health Centre</v>
      </c>
      <c r="F501" s="243" t="str">
        <f>'Prep Testing &amp; Continuation'!B$136</f>
        <v>Reasons for non-adherence among those with bad adherence at 9 months</v>
      </c>
      <c r="G501" s="243" t="str">
        <f>'Prep Testing &amp; Continuation'!C143</f>
        <v>Pill burden</v>
      </c>
      <c r="H501" s="243" t="str">
        <f>'Prep Testing &amp; Continuation'!D143</f>
        <v>PRTC02-27</v>
      </c>
      <c r="I501" s="243">
        <f>'Prep Testing &amp; Continuation'!E143</f>
        <v>0</v>
      </c>
      <c r="J501" s="243">
        <f>'Prep Testing &amp; Continuation'!F143</f>
        <v>0</v>
      </c>
      <c r="K501" s="243">
        <f>'Prep Testing &amp; Continuation'!G143</f>
        <v>0</v>
      </c>
      <c r="L501" s="243">
        <f>'Prep Testing &amp; Continuation'!H143</f>
        <v>0</v>
      </c>
      <c r="M501" s="243">
        <f>'Prep Testing &amp; Continuation'!I143</f>
        <v>0</v>
      </c>
      <c r="N501" s="243">
        <f>'Prep Testing &amp; Continuation'!J143</f>
        <v>0</v>
      </c>
      <c r="O501" s="243">
        <f>'Prep Testing &amp; Continuation'!K143</f>
        <v>0</v>
      </c>
      <c r="P501" s="243">
        <f>'Prep Testing &amp; Continuation'!L143</f>
        <v>0</v>
      </c>
      <c r="Q501" s="243">
        <f>'Prep Testing &amp; Continuation'!M143</f>
        <v>0</v>
      </c>
      <c r="R501" s="243">
        <f>'Prep Testing &amp; Continuation'!N143</f>
        <v>0</v>
      </c>
      <c r="S501" s="243">
        <f>'Prep Testing &amp; Continuation'!O143</f>
        <v>0</v>
      </c>
      <c r="T501" s="243">
        <f>'Prep Testing &amp; Continuation'!P143</f>
        <v>0</v>
      </c>
      <c r="U501" s="243">
        <f>'Prep Testing &amp; Continuation'!Q143</f>
        <v>0</v>
      </c>
      <c r="V501" s="243">
        <f>'Prep Testing &amp; Continuation'!R143</f>
        <v>0</v>
      </c>
      <c r="W501" s="243">
        <f>'Prep Testing &amp; Continuation'!S143</f>
        <v>0</v>
      </c>
      <c r="X501" s="243">
        <f>'Prep Testing &amp; Continuation'!T143</f>
        <v>0</v>
      </c>
      <c r="Y501" s="243">
        <f>'Prep Testing &amp; Continuation'!U143</f>
        <v>0</v>
      </c>
      <c r="Z501" s="243">
        <f>'Prep Testing &amp; Continuation'!V143</f>
        <v>0</v>
      </c>
      <c r="AA501" s="243">
        <f>'Prep Testing &amp; Continuation'!W143</f>
        <v>0</v>
      </c>
      <c r="AB501" s="243">
        <f>'Prep Testing &amp; Continuation'!X143</f>
        <v>0</v>
      </c>
      <c r="AC501" s="243">
        <f>'Prep Testing &amp; Continuation'!Y143</f>
        <v>0</v>
      </c>
      <c r="AD501" s="243">
        <f>'Prep Testing &amp; Continuation'!Z143</f>
        <v>0</v>
      </c>
      <c r="AE501" s="243">
        <f>'Prep Testing &amp; Continuation'!AA143</f>
        <v>0</v>
      </c>
      <c r="AF501" s="243">
        <f>'Prep Testing &amp; Continuation'!AB143</f>
        <v>0</v>
      </c>
      <c r="AG501" s="243">
        <f>'Prep Testing &amp; Continuation'!AC143</f>
        <v>0</v>
      </c>
      <c r="AH501" s="243">
        <f>'Prep Testing &amp; Continuation'!AD143</f>
        <v>0</v>
      </c>
      <c r="AI501" s="243">
        <f>'Prep Testing &amp; Continuation'!AE143</f>
        <v>0</v>
      </c>
      <c r="AJ501" s="243">
        <f>'Prep Testing &amp; Continuation'!AF143</f>
        <v>0</v>
      </c>
      <c r="AK501" s="243">
        <f>'Prep Testing &amp; Continuation'!AG143</f>
        <v>0</v>
      </c>
      <c r="AL501" s="243">
        <f>'Prep Testing &amp; Continuation'!AH143</f>
        <v>0</v>
      </c>
      <c r="AM501" s="226">
        <f t="shared" si="22"/>
        <v>0</v>
      </c>
      <c r="AN501" s="227" t="str">
        <f>'Prep Testing &amp; Continuation'!B$3</f>
        <v>PrEP Re-Testing &amp; Continuation version 2.0.0</v>
      </c>
      <c r="AO501" s="239">
        <f>'Prep Testing &amp; Continuation'!AH143</f>
        <v>0</v>
      </c>
    </row>
    <row r="502" spans="1:41" x14ac:dyDescent="0.45">
      <c r="A502" s="218" t="str">
        <f t="shared" si="23"/>
        <v>202205</v>
      </c>
      <c r="B502" s="219">
        <f>'Prep Partner Performance'!AE$2</f>
        <v>2022</v>
      </c>
      <c r="C502" s="220" t="str">
        <f>'Prep Partner Performance'!Z$2</f>
        <v>05</v>
      </c>
      <c r="D502" s="218">
        <f>'Prep Partner Performance'!G$2</f>
        <v>14943</v>
      </c>
      <c r="E502" s="217" t="str">
        <f>'Prep Partner Performance'!C$2</f>
        <v>Kisima Health Centre</v>
      </c>
      <c r="F502" s="243" t="str">
        <f>'Prep Testing &amp; Continuation'!B$136</f>
        <v>Reasons for non-adherence among those with bad adherence at 9 months</v>
      </c>
      <c r="G502" s="243" t="str">
        <f>'Prep Testing &amp; Continuation'!C144</f>
        <v>Shared with others</v>
      </c>
      <c r="H502" s="243" t="str">
        <f>'Prep Testing &amp; Continuation'!D144</f>
        <v>PRTC02-28</v>
      </c>
      <c r="I502" s="243">
        <f>'Prep Testing &amp; Continuation'!E144</f>
        <v>0</v>
      </c>
      <c r="J502" s="243">
        <f>'Prep Testing &amp; Continuation'!F144</f>
        <v>0</v>
      </c>
      <c r="K502" s="243">
        <f>'Prep Testing &amp; Continuation'!G144</f>
        <v>0</v>
      </c>
      <c r="L502" s="243">
        <f>'Prep Testing &amp; Continuation'!H144</f>
        <v>0</v>
      </c>
      <c r="M502" s="243">
        <f>'Prep Testing &amp; Continuation'!I144</f>
        <v>0</v>
      </c>
      <c r="N502" s="243">
        <f>'Prep Testing &amp; Continuation'!J144</f>
        <v>0</v>
      </c>
      <c r="O502" s="243">
        <f>'Prep Testing &amp; Continuation'!K144</f>
        <v>0</v>
      </c>
      <c r="P502" s="243">
        <f>'Prep Testing &amp; Continuation'!L144</f>
        <v>0</v>
      </c>
      <c r="Q502" s="243">
        <f>'Prep Testing &amp; Continuation'!M144</f>
        <v>0</v>
      </c>
      <c r="R502" s="243">
        <f>'Prep Testing &amp; Continuation'!N144</f>
        <v>0</v>
      </c>
      <c r="S502" s="243">
        <f>'Prep Testing &amp; Continuation'!O144</f>
        <v>0</v>
      </c>
      <c r="T502" s="243">
        <f>'Prep Testing &amp; Continuation'!P144</f>
        <v>0</v>
      </c>
      <c r="U502" s="243">
        <f>'Prep Testing &amp; Continuation'!Q144</f>
        <v>0</v>
      </c>
      <c r="V502" s="243">
        <f>'Prep Testing &amp; Continuation'!R144</f>
        <v>0</v>
      </c>
      <c r="W502" s="243">
        <f>'Prep Testing &amp; Continuation'!S144</f>
        <v>0</v>
      </c>
      <c r="X502" s="243">
        <f>'Prep Testing &amp; Continuation'!T144</f>
        <v>0</v>
      </c>
      <c r="Y502" s="243">
        <f>'Prep Testing &amp; Continuation'!U144</f>
        <v>0</v>
      </c>
      <c r="Z502" s="243">
        <f>'Prep Testing &amp; Continuation'!V144</f>
        <v>0</v>
      </c>
      <c r="AA502" s="243">
        <f>'Prep Testing &amp; Continuation'!W144</f>
        <v>0</v>
      </c>
      <c r="AB502" s="243">
        <f>'Prep Testing &amp; Continuation'!X144</f>
        <v>0</v>
      </c>
      <c r="AC502" s="243">
        <f>'Prep Testing &amp; Continuation'!Y144</f>
        <v>0</v>
      </c>
      <c r="AD502" s="243">
        <f>'Prep Testing &amp; Continuation'!Z144</f>
        <v>0</v>
      </c>
      <c r="AE502" s="243">
        <f>'Prep Testing &amp; Continuation'!AA144</f>
        <v>0</v>
      </c>
      <c r="AF502" s="243">
        <f>'Prep Testing &amp; Continuation'!AB144</f>
        <v>0</v>
      </c>
      <c r="AG502" s="243">
        <f>'Prep Testing &amp; Continuation'!AC144</f>
        <v>0</v>
      </c>
      <c r="AH502" s="243">
        <f>'Prep Testing &amp; Continuation'!AD144</f>
        <v>0</v>
      </c>
      <c r="AI502" s="243">
        <f>'Prep Testing &amp; Continuation'!AE144</f>
        <v>0</v>
      </c>
      <c r="AJ502" s="243">
        <f>'Prep Testing &amp; Continuation'!AF144</f>
        <v>0</v>
      </c>
      <c r="AK502" s="243">
        <f>'Prep Testing &amp; Continuation'!AG144</f>
        <v>0</v>
      </c>
      <c r="AL502" s="243">
        <f>'Prep Testing &amp; Continuation'!AH144</f>
        <v>0</v>
      </c>
      <c r="AM502" s="226">
        <f t="shared" si="22"/>
        <v>0</v>
      </c>
      <c r="AN502" s="227" t="str">
        <f>'Prep Testing &amp; Continuation'!B$3</f>
        <v>PrEP Re-Testing &amp; Continuation version 2.0.0</v>
      </c>
      <c r="AO502" s="239">
        <f>'Prep Testing &amp; Continuation'!AH144</f>
        <v>0</v>
      </c>
    </row>
    <row r="503" spans="1:41" x14ac:dyDescent="0.45">
      <c r="A503" s="218" t="str">
        <f t="shared" si="23"/>
        <v>202205</v>
      </c>
      <c r="B503" s="219">
        <f>'Prep Partner Performance'!AE$2</f>
        <v>2022</v>
      </c>
      <c r="C503" s="220" t="str">
        <f>'Prep Partner Performance'!Z$2</f>
        <v>05</v>
      </c>
      <c r="D503" s="218">
        <f>'Prep Partner Performance'!G$2</f>
        <v>14943</v>
      </c>
      <c r="E503" s="217" t="str">
        <f>'Prep Partner Performance'!C$2</f>
        <v>Kisima Health Centre</v>
      </c>
      <c r="F503" s="243" t="str">
        <f>'Prep Testing &amp; Continuation'!B$136</f>
        <v>Reasons for non-adherence among those with bad adherence at 9 months</v>
      </c>
      <c r="G503" s="243" t="str">
        <f>'Prep Testing &amp; Continuation'!C145</f>
        <v>None</v>
      </c>
      <c r="H503" s="243" t="str">
        <f>'Prep Testing &amp; Continuation'!D145</f>
        <v>PRTC02-29</v>
      </c>
      <c r="I503" s="243">
        <f>'Prep Testing &amp; Continuation'!E145</f>
        <v>0</v>
      </c>
      <c r="J503" s="243">
        <f>'Prep Testing &amp; Continuation'!F145</f>
        <v>0</v>
      </c>
      <c r="K503" s="243">
        <f>'Prep Testing &amp; Continuation'!G145</f>
        <v>0</v>
      </c>
      <c r="L503" s="243">
        <f>'Prep Testing &amp; Continuation'!H145</f>
        <v>0</v>
      </c>
      <c r="M503" s="243">
        <f>'Prep Testing &amp; Continuation'!I145</f>
        <v>0</v>
      </c>
      <c r="N503" s="243">
        <f>'Prep Testing &amp; Continuation'!J145</f>
        <v>0</v>
      </c>
      <c r="O503" s="243">
        <f>'Prep Testing &amp; Continuation'!K145</f>
        <v>0</v>
      </c>
      <c r="P503" s="243">
        <f>'Prep Testing &amp; Continuation'!L145</f>
        <v>0</v>
      </c>
      <c r="Q503" s="243">
        <f>'Prep Testing &amp; Continuation'!M145</f>
        <v>0</v>
      </c>
      <c r="R503" s="243">
        <f>'Prep Testing &amp; Continuation'!N145</f>
        <v>0</v>
      </c>
      <c r="S503" s="243">
        <f>'Prep Testing &amp; Continuation'!O145</f>
        <v>0</v>
      </c>
      <c r="T503" s="243">
        <f>'Prep Testing &amp; Continuation'!P145</f>
        <v>0</v>
      </c>
      <c r="U503" s="243">
        <f>'Prep Testing &amp; Continuation'!Q145</f>
        <v>0</v>
      </c>
      <c r="V503" s="243">
        <f>'Prep Testing &amp; Continuation'!R145</f>
        <v>0</v>
      </c>
      <c r="W503" s="243">
        <f>'Prep Testing &amp; Continuation'!S145</f>
        <v>0</v>
      </c>
      <c r="X503" s="243">
        <f>'Prep Testing &amp; Continuation'!T145</f>
        <v>0</v>
      </c>
      <c r="Y503" s="243">
        <f>'Prep Testing &amp; Continuation'!U145</f>
        <v>0</v>
      </c>
      <c r="Z503" s="243">
        <f>'Prep Testing &amp; Continuation'!V145</f>
        <v>0</v>
      </c>
      <c r="AA503" s="243">
        <f>'Prep Testing &amp; Continuation'!W145</f>
        <v>0</v>
      </c>
      <c r="AB503" s="243">
        <f>'Prep Testing &amp; Continuation'!X145</f>
        <v>0</v>
      </c>
      <c r="AC503" s="243">
        <f>'Prep Testing &amp; Continuation'!Y145</f>
        <v>0</v>
      </c>
      <c r="AD503" s="243">
        <f>'Prep Testing &amp; Continuation'!Z145</f>
        <v>0</v>
      </c>
      <c r="AE503" s="243">
        <f>'Prep Testing &amp; Continuation'!AA145</f>
        <v>0</v>
      </c>
      <c r="AF503" s="243">
        <f>'Prep Testing &amp; Continuation'!AB145</f>
        <v>0</v>
      </c>
      <c r="AG503" s="243">
        <f>'Prep Testing &amp; Continuation'!AC145</f>
        <v>0</v>
      </c>
      <c r="AH503" s="243">
        <f>'Prep Testing &amp; Continuation'!AD145</f>
        <v>0</v>
      </c>
      <c r="AI503" s="243">
        <f>'Prep Testing &amp; Continuation'!AE145</f>
        <v>0</v>
      </c>
      <c r="AJ503" s="243">
        <f>'Prep Testing &amp; Continuation'!AF145</f>
        <v>0</v>
      </c>
      <c r="AK503" s="243">
        <f>'Prep Testing &amp; Continuation'!AG145</f>
        <v>0</v>
      </c>
      <c r="AL503" s="243">
        <f>'Prep Testing &amp; Continuation'!AH145</f>
        <v>0</v>
      </c>
      <c r="AM503" s="226">
        <f t="shared" si="22"/>
        <v>0</v>
      </c>
      <c r="AN503" s="227" t="str">
        <f>'Prep Testing &amp; Continuation'!B$3</f>
        <v>PrEP Re-Testing &amp; Continuation version 2.0.0</v>
      </c>
      <c r="AO503" s="239">
        <f>'Prep Testing &amp; Continuation'!AH145</f>
        <v>0</v>
      </c>
    </row>
    <row r="504" spans="1:41" x14ac:dyDescent="0.45">
      <c r="A504" s="218" t="str">
        <f t="shared" si="23"/>
        <v>202205</v>
      </c>
      <c r="B504" s="219">
        <f>'Prep Partner Performance'!AE$2</f>
        <v>2022</v>
      </c>
      <c r="C504" s="220" t="str">
        <f>'Prep Partner Performance'!Z$2</f>
        <v>05</v>
      </c>
      <c r="D504" s="218">
        <f>'Prep Partner Performance'!G$2</f>
        <v>14943</v>
      </c>
      <c r="E504" s="217" t="str">
        <f>'Prep Partner Performance'!C$2</f>
        <v>Kisima Health Centre</v>
      </c>
      <c r="F504" s="243" t="str">
        <f>'Prep Testing &amp; Continuation'!B$136</f>
        <v>Reasons for non-adherence among those with bad adherence at 9 months</v>
      </c>
      <c r="G504" s="243" t="str">
        <f>'Prep Testing &amp; Continuation'!C146</f>
        <v>Other</v>
      </c>
      <c r="H504" s="243" t="str">
        <f>'Prep Testing &amp; Continuation'!D146</f>
        <v>PRTC02-30</v>
      </c>
      <c r="I504" s="243">
        <f>'Prep Testing &amp; Continuation'!E146</f>
        <v>0</v>
      </c>
      <c r="J504" s="243">
        <f>'Prep Testing &amp; Continuation'!F146</f>
        <v>0</v>
      </c>
      <c r="K504" s="243">
        <f>'Prep Testing &amp; Continuation'!G146</f>
        <v>0</v>
      </c>
      <c r="L504" s="243">
        <f>'Prep Testing &amp; Continuation'!H146</f>
        <v>0</v>
      </c>
      <c r="M504" s="243">
        <f>'Prep Testing &amp; Continuation'!I146</f>
        <v>0</v>
      </c>
      <c r="N504" s="243">
        <f>'Prep Testing &amp; Continuation'!J146</f>
        <v>0</v>
      </c>
      <c r="O504" s="243">
        <f>'Prep Testing &amp; Continuation'!K146</f>
        <v>0</v>
      </c>
      <c r="P504" s="243">
        <f>'Prep Testing &amp; Continuation'!L146</f>
        <v>0</v>
      </c>
      <c r="Q504" s="243">
        <f>'Prep Testing &amp; Continuation'!M146</f>
        <v>0</v>
      </c>
      <c r="R504" s="243">
        <f>'Prep Testing &amp; Continuation'!N146</f>
        <v>0</v>
      </c>
      <c r="S504" s="243">
        <f>'Prep Testing &amp; Continuation'!O146</f>
        <v>0</v>
      </c>
      <c r="T504" s="243">
        <f>'Prep Testing &amp; Continuation'!P146</f>
        <v>0</v>
      </c>
      <c r="U504" s="243">
        <f>'Prep Testing &amp; Continuation'!Q146</f>
        <v>0</v>
      </c>
      <c r="V504" s="243">
        <f>'Prep Testing &amp; Continuation'!R146</f>
        <v>0</v>
      </c>
      <c r="W504" s="243">
        <f>'Prep Testing &amp; Continuation'!S146</f>
        <v>0</v>
      </c>
      <c r="X504" s="243">
        <f>'Prep Testing &amp; Continuation'!T146</f>
        <v>0</v>
      </c>
      <c r="Y504" s="243">
        <f>'Prep Testing &amp; Continuation'!U146</f>
        <v>0</v>
      </c>
      <c r="Z504" s="243">
        <f>'Prep Testing &amp; Continuation'!V146</f>
        <v>0</v>
      </c>
      <c r="AA504" s="243">
        <f>'Prep Testing &amp; Continuation'!W146</f>
        <v>0</v>
      </c>
      <c r="AB504" s="243">
        <f>'Prep Testing &amp; Continuation'!X146</f>
        <v>0</v>
      </c>
      <c r="AC504" s="243">
        <f>'Prep Testing &amp; Continuation'!Y146</f>
        <v>0</v>
      </c>
      <c r="AD504" s="243">
        <f>'Prep Testing &amp; Continuation'!Z146</f>
        <v>0</v>
      </c>
      <c r="AE504" s="243">
        <f>'Prep Testing &amp; Continuation'!AA146</f>
        <v>0</v>
      </c>
      <c r="AF504" s="243">
        <f>'Prep Testing &amp; Continuation'!AB146</f>
        <v>0</v>
      </c>
      <c r="AG504" s="243">
        <f>'Prep Testing &amp; Continuation'!AC146</f>
        <v>0</v>
      </c>
      <c r="AH504" s="243">
        <f>'Prep Testing &amp; Continuation'!AD146</f>
        <v>0</v>
      </c>
      <c r="AI504" s="243">
        <f>'Prep Testing &amp; Continuation'!AE146</f>
        <v>0</v>
      </c>
      <c r="AJ504" s="243">
        <f>'Prep Testing &amp; Continuation'!AF146</f>
        <v>0</v>
      </c>
      <c r="AK504" s="243">
        <f>'Prep Testing &amp; Continuation'!AG146</f>
        <v>0</v>
      </c>
      <c r="AL504" s="243">
        <f>'Prep Testing &amp; Continuation'!AH146</f>
        <v>0</v>
      </c>
      <c r="AM504" s="226">
        <f t="shared" si="22"/>
        <v>0</v>
      </c>
      <c r="AN504" s="227" t="str">
        <f>'Prep Testing &amp; Continuation'!B$3</f>
        <v>PrEP Re-Testing &amp; Continuation version 2.0.0</v>
      </c>
      <c r="AO504" s="239">
        <f>'Prep Testing &amp; Continuation'!AH146</f>
        <v>0</v>
      </c>
    </row>
    <row r="505" spans="1:41" x14ac:dyDescent="0.45">
      <c r="A505" s="218" t="str">
        <f t="shared" si="23"/>
        <v>202205</v>
      </c>
      <c r="B505" s="219">
        <f>'Prep Partner Performance'!AE$2</f>
        <v>2022</v>
      </c>
      <c r="C505" s="220" t="str">
        <f>'Prep Partner Performance'!Z$2</f>
        <v>05</v>
      </c>
      <c r="D505" s="218">
        <f>'Prep Partner Performance'!G$2</f>
        <v>14943</v>
      </c>
      <c r="E505" s="217" t="str">
        <f>'Prep Partner Performance'!C$2</f>
        <v>Kisima Health Centre</v>
      </c>
      <c r="F505" s="243" t="str">
        <f>'Prep Testing &amp; Continuation'!B$136</f>
        <v>Reasons for non-adherence among those with bad adherence at 9 months</v>
      </c>
      <c r="G505" s="243" t="str">
        <f>'Prep Testing &amp; Continuation'!C147</f>
        <v>Total Reasons for non Adherance among those with bad adherence</v>
      </c>
      <c r="H505" s="243" t="str">
        <f>'Prep Testing &amp; Continuation'!D147</f>
        <v>PRTC02-31</v>
      </c>
      <c r="I505" s="243">
        <f>'Prep Testing &amp; Continuation'!E147</f>
        <v>0</v>
      </c>
      <c r="J505" s="243">
        <f>'Prep Testing &amp; Continuation'!F147</f>
        <v>0</v>
      </c>
      <c r="K505" s="243">
        <f>'Prep Testing &amp; Continuation'!G147</f>
        <v>0</v>
      </c>
      <c r="L505" s="243">
        <f>'Prep Testing &amp; Continuation'!H147</f>
        <v>0</v>
      </c>
      <c r="M505" s="243">
        <f>'Prep Testing &amp; Continuation'!I147</f>
        <v>0</v>
      </c>
      <c r="N505" s="243">
        <f>'Prep Testing &amp; Continuation'!J147</f>
        <v>0</v>
      </c>
      <c r="O505" s="243">
        <f>'Prep Testing &amp; Continuation'!K147</f>
        <v>0</v>
      </c>
      <c r="P505" s="243">
        <f>'Prep Testing &amp; Continuation'!L147</f>
        <v>0</v>
      </c>
      <c r="Q505" s="243">
        <f>'Prep Testing &amp; Continuation'!M147</f>
        <v>0</v>
      </c>
      <c r="R505" s="243">
        <f>'Prep Testing &amp; Continuation'!N147</f>
        <v>0</v>
      </c>
      <c r="S505" s="243">
        <f>'Prep Testing &amp; Continuation'!O147</f>
        <v>0</v>
      </c>
      <c r="T505" s="243">
        <f>'Prep Testing &amp; Continuation'!P147</f>
        <v>0</v>
      </c>
      <c r="U505" s="243">
        <f>'Prep Testing &amp; Continuation'!Q147</f>
        <v>0</v>
      </c>
      <c r="V505" s="243">
        <f>'Prep Testing &amp; Continuation'!R147</f>
        <v>0</v>
      </c>
      <c r="W505" s="243">
        <f>'Prep Testing &amp; Continuation'!S147</f>
        <v>0</v>
      </c>
      <c r="X505" s="243">
        <f>'Prep Testing &amp; Continuation'!T147</f>
        <v>0</v>
      </c>
      <c r="Y505" s="243">
        <f>'Prep Testing &amp; Continuation'!U147</f>
        <v>0</v>
      </c>
      <c r="Z505" s="243">
        <f>'Prep Testing &amp; Continuation'!V147</f>
        <v>0</v>
      </c>
      <c r="AA505" s="243">
        <f>'Prep Testing &amp; Continuation'!W147</f>
        <v>0</v>
      </c>
      <c r="AB505" s="243">
        <f>'Prep Testing &amp; Continuation'!X147</f>
        <v>0</v>
      </c>
      <c r="AC505" s="243">
        <f>'Prep Testing &amp; Continuation'!Y147</f>
        <v>0</v>
      </c>
      <c r="AD505" s="243">
        <f>'Prep Testing &amp; Continuation'!Z147</f>
        <v>0</v>
      </c>
      <c r="AE505" s="243">
        <f>'Prep Testing &amp; Continuation'!AA147</f>
        <v>0</v>
      </c>
      <c r="AF505" s="243">
        <f>'Prep Testing &amp; Continuation'!AB147</f>
        <v>0</v>
      </c>
      <c r="AG505" s="243">
        <f>'Prep Testing &amp; Continuation'!AC147</f>
        <v>0</v>
      </c>
      <c r="AH505" s="243">
        <f>'Prep Testing &amp; Continuation'!AD147</f>
        <v>0</v>
      </c>
      <c r="AI505" s="243">
        <f>'Prep Testing &amp; Continuation'!AE147</f>
        <v>0</v>
      </c>
      <c r="AJ505" s="243">
        <f>'Prep Testing &amp; Continuation'!AF147</f>
        <v>0</v>
      </c>
      <c r="AK505" s="243">
        <f>'Prep Testing &amp; Continuation'!AG147</f>
        <v>0</v>
      </c>
      <c r="AL505" s="243">
        <f>'Prep Testing &amp; Continuation'!AH147</f>
        <v>0</v>
      </c>
      <c r="AM505" s="226">
        <f t="shared" si="22"/>
        <v>0</v>
      </c>
      <c r="AN505" s="227" t="str">
        <f>'Prep Testing &amp; Continuation'!B$3</f>
        <v>PrEP Re-Testing &amp; Continuation version 2.0.0</v>
      </c>
      <c r="AO505" s="239">
        <f>'Prep Testing &amp; Continuation'!AH147</f>
        <v>0</v>
      </c>
    </row>
    <row r="506" spans="1:41" x14ac:dyDescent="0.45">
      <c r="A506" s="218" t="str">
        <f t="shared" si="23"/>
        <v>202205</v>
      </c>
      <c r="B506" s="219">
        <f>'Prep Partner Performance'!AE$2</f>
        <v>2022</v>
      </c>
      <c r="C506" s="220" t="str">
        <f>'Prep Partner Performance'!Z$2</f>
        <v>05</v>
      </c>
      <c r="D506" s="218">
        <f>'Prep Partner Performance'!G$2</f>
        <v>14943</v>
      </c>
      <c r="E506" s="217" t="str">
        <f>'Prep Partner Performance'!C$2</f>
        <v>Kisima Health Centre</v>
      </c>
      <c r="F506" s="243" t="str">
        <f>'Prep Testing &amp; Continuation'!B148</f>
        <v>Adherence Counselling</v>
      </c>
      <c r="G506" s="243" t="str">
        <f>'Prep Testing &amp; Continuation'!C148</f>
        <v>Number  of individuals done for adherence counselling at 9-months refill</v>
      </c>
      <c r="H506" s="243" t="str">
        <f>'Prep Testing &amp; Continuation'!D148</f>
        <v>PRTC02-32</v>
      </c>
      <c r="I506" s="243">
        <f>'Prep Testing &amp; Continuation'!E148</f>
        <v>0</v>
      </c>
      <c r="J506" s="243">
        <f>'Prep Testing &amp; Continuation'!F148</f>
        <v>0</v>
      </c>
      <c r="K506" s="243">
        <f>'Prep Testing &amp; Continuation'!G148</f>
        <v>0</v>
      </c>
      <c r="L506" s="243">
        <f>'Prep Testing &amp; Continuation'!H148</f>
        <v>0</v>
      </c>
      <c r="M506" s="243">
        <f>'Prep Testing &amp; Continuation'!I148</f>
        <v>0</v>
      </c>
      <c r="N506" s="243">
        <f>'Prep Testing &amp; Continuation'!J148</f>
        <v>0</v>
      </c>
      <c r="O506" s="243">
        <f>'Prep Testing &amp; Continuation'!K148</f>
        <v>0</v>
      </c>
      <c r="P506" s="243">
        <f>'Prep Testing &amp; Continuation'!L148</f>
        <v>0</v>
      </c>
      <c r="Q506" s="243">
        <f>'Prep Testing &amp; Continuation'!M148</f>
        <v>0</v>
      </c>
      <c r="R506" s="243">
        <f>'Prep Testing &amp; Continuation'!N148</f>
        <v>0</v>
      </c>
      <c r="S506" s="243">
        <f>'Prep Testing &amp; Continuation'!O148</f>
        <v>0</v>
      </c>
      <c r="T506" s="243">
        <f>'Prep Testing &amp; Continuation'!P148</f>
        <v>0</v>
      </c>
      <c r="U506" s="243">
        <f>'Prep Testing &amp; Continuation'!Q148</f>
        <v>0</v>
      </c>
      <c r="V506" s="243">
        <f>'Prep Testing &amp; Continuation'!R148</f>
        <v>0</v>
      </c>
      <c r="W506" s="243">
        <f>'Prep Testing &amp; Continuation'!S148</f>
        <v>0</v>
      </c>
      <c r="X506" s="243">
        <f>'Prep Testing &amp; Continuation'!T148</f>
        <v>0</v>
      </c>
      <c r="Y506" s="243">
        <f>'Prep Testing &amp; Continuation'!U148</f>
        <v>0</v>
      </c>
      <c r="Z506" s="243">
        <f>'Prep Testing &amp; Continuation'!V148</f>
        <v>0</v>
      </c>
      <c r="AA506" s="243">
        <f>'Prep Testing &amp; Continuation'!W148</f>
        <v>0</v>
      </c>
      <c r="AB506" s="243">
        <f>'Prep Testing &amp; Continuation'!X148</f>
        <v>0</v>
      </c>
      <c r="AC506" s="243">
        <f>'Prep Testing &amp; Continuation'!Y148</f>
        <v>0</v>
      </c>
      <c r="AD506" s="243">
        <f>'Prep Testing &amp; Continuation'!Z148</f>
        <v>0</v>
      </c>
      <c r="AE506" s="243">
        <f>'Prep Testing &amp; Continuation'!AA148</f>
        <v>0</v>
      </c>
      <c r="AF506" s="243">
        <f>'Prep Testing &amp; Continuation'!AB148</f>
        <v>0</v>
      </c>
      <c r="AG506" s="243">
        <f>'Prep Testing &amp; Continuation'!AC148</f>
        <v>0</v>
      </c>
      <c r="AH506" s="243">
        <f>'Prep Testing &amp; Continuation'!AD148</f>
        <v>0</v>
      </c>
      <c r="AI506" s="243">
        <f>'Prep Testing &amp; Continuation'!AE148</f>
        <v>0</v>
      </c>
      <c r="AJ506" s="243">
        <f>'Prep Testing &amp; Continuation'!AF148</f>
        <v>0</v>
      </c>
      <c r="AK506" s="243">
        <f>'Prep Testing &amp; Continuation'!AG148</f>
        <v>0</v>
      </c>
      <c r="AL506" s="243">
        <f>'Prep Testing &amp; Continuation'!AH148</f>
        <v>0</v>
      </c>
      <c r="AM506" s="226">
        <f t="shared" si="22"/>
        <v>0</v>
      </c>
      <c r="AN506" s="227" t="str">
        <f>'Prep Testing &amp; Continuation'!B$3</f>
        <v>PrEP Re-Testing &amp; Continuation version 2.0.0</v>
      </c>
      <c r="AO506" s="239">
        <f>'Prep Testing &amp; Continuation'!AH148</f>
        <v>0</v>
      </c>
    </row>
    <row r="507" spans="1:41" x14ac:dyDescent="0.45">
      <c r="A507" s="218" t="str">
        <f t="shared" si="23"/>
        <v>202205</v>
      </c>
      <c r="B507" s="219">
        <f>'Prep Partner Performance'!AE$2</f>
        <v>2022</v>
      </c>
      <c r="C507" s="220" t="str">
        <f>'Prep Partner Performance'!Z$2</f>
        <v>05</v>
      </c>
      <c r="D507" s="218">
        <f>'Prep Partner Performance'!G$2</f>
        <v>14943</v>
      </c>
      <c r="E507" s="217" t="str">
        <f>'Prep Partner Performance'!C$2</f>
        <v>Kisima Health Centre</v>
      </c>
      <c r="F507" s="243" t="str">
        <f>'Prep Testing &amp; Continuation'!B149</f>
        <v>Condom Provision</v>
      </c>
      <c r="G507" s="243" t="str">
        <f>'Prep Testing &amp; Continuation'!C149</f>
        <v>Number  of individuals issued with condoms at 9-months refill</v>
      </c>
      <c r="H507" s="243" t="str">
        <f>'Prep Testing &amp; Continuation'!D149</f>
        <v>PRTC02-33</v>
      </c>
      <c r="I507" s="243">
        <f>'Prep Testing &amp; Continuation'!E149</f>
        <v>0</v>
      </c>
      <c r="J507" s="243">
        <f>'Prep Testing &amp; Continuation'!F149</f>
        <v>0</v>
      </c>
      <c r="K507" s="243">
        <f>'Prep Testing &amp; Continuation'!G149</f>
        <v>0</v>
      </c>
      <c r="L507" s="243">
        <f>'Prep Testing &amp; Continuation'!H149</f>
        <v>0</v>
      </c>
      <c r="M507" s="243">
        <f>'Prep Testing &amp; Continuation'!I149</f>
        <v>0</v>
      </c>
      <c r="N507" s="243">
        <f>'Prep Testing &amp; Continuation'!J149</f>
        <v>0</v>
      </c>
      <c r="O507" s="243">
        <f>'Prep Testing &amp; Continuation'!K149</f>
        <v>0</v>
      </c>
      <c r="P507" s="243">
        <f>'Prep Testing &amp; Continuation'!L149</f>
        <v>0</v>
      </c>
      <c r="Q507" s="243">
        <f>'Prep Testing &amp; Continuation'!M149</f>
        <v>0</v>
      </c>
      <c r="R507" s="243">
        <f>'Prep Testing &amp; Continuation'!N149</f>
        <v>0</v>
      </c>
      <c r="S507" s="243">
        <f>'Prep Testing &amp; Continuation'!O149</f>
        <v>0</v>
      </c>
      <c r="T507" s="243">
        <f>'Prep Testing &amp; Continuation'!P149</f>
        <v>0</v>
      </c>
      <c r="U507" s="243">
        <f>'Prep Testing &amp; Continuation'!Q149</f>
        <v>0</v>
      </c>
      <c r="V507" s="243">
        <f>'Prep Testing &amp; Continuation'!R149</f>
        <v>0</v>
      </c>
      <c r="W507" s="243">
        <f>'Prep Testing &amp; Continuation'!S149</f>
        <v>0</v>
      </c>
      <c r="X507" s="243">
        <f>'Prep Testing &amp; Continuation'!T149</f>
        <v>0</v>
      </c>
      <c r="Y507" s="243">
        <f>'Prep Testing &amp; Continuation'!U149</f>
        <v>0</v>
      </c>
      <c r="Z507" s="243">
        <f>'Prep Testing &amp; Continuation'!V149</f>
        <v>0</v>
      </c>
      <c r="AA507" s="243">
        <f>'Prep Testing &amp; Continuation'!W149</f>
        <v>0</v>
      </c>
      <c r="AB507" s="243">
        <f>'Prep Testing &amp; Continuation'!X149</f>
        <v>0</v>
      </c>
      <c r="AC507" s="243">
        <f>'Prep Testing &amp; Continuation'!Y149</f>
        <v>0</v>
      </c>
      <c r="AD507" s="243">
        <f>'Prep Testing &amp; Continuation'!Z149</f>
        <v>0</v>
      </c>
      <c r="AE507" s="243">
        <f>'Prep Testing &amp; Continuation'!AA149</f>
        <v>0</v>
      </c>
      <c r="AF507" s="243">
        <f>'Prep Testing &amp; Continuation'!AB149</f>
        <v>0</v>
      </c>
      <c r="AG507" s="243">
        <f>'Prep Testing &amp; Continuation'!AC149</f>
        <v>0</v>
      </c>
      <c r="AH507" s="243">
        <f>'Prep Testing &amp; Continuation'!AD149</f>
        <v>0</v>
      </c>
      <c r="AI507" s="243">
        <f>'Prep Testing &amp; Continuation'!AE149</f>
        <v>0</v>
      </c>
      <c r="AJ507" s="243">
        <f>'Prep Testing &amp; Continuation'!AF149</f>
        <v>0</v>
      </c>
      <c r="AK507" s="243">
        <f>'Prep Testing &amp; Continuation'!AG149</f>
        <v>0</v>
      </c>
      <c r="AL507" s="243">
        <f>'Prep Testing &amp; Continuation'!AH149</f>
        <v>0</v>
      </c>
      <c r="AM507" s="226">
        <f t="shared" si="22"/>
        <v>0</v>
      </c>
      <c r="AN507" s="227" t="str">
        <f>'Prep Testing &amp; Continuation'!B$3</f>
        <v>PrEP Re-Testing &amp; Continuation version 2.0.0</v>
      </c>
      <c r="AO507" s="239">
        <f>'Prep Testing &amp; Continuation'!AH149</f>
        <v>0</v>
      </c>
    </row>
    <row r="508" spans="1:41" x14ac:dyDescent="0.45">
      <c r="A508" s="218" t="str">
        <f t="shared" si="23"/>
        <v>202205</v>
      </c>
      <c r="B508" s="219">
        <f>'Prep Partner Performance'!AE$2</f>
        <v>2022</v>
      </c>
      <c r="C508" s="220" t="str">
        <f>'Prep Partner Performance'!Z$2</f>
        <v>05</v>
      </c>
      <c r="D508" s="218">
        <f>'Prep Partner Performance'!G$2</f>
        <v>14943</v>
      </c>
      <c r="E508" s="217" t="str">
        <f>'Prep Partner Performance'!C$2</f>
        <v>Kisima Health Centre</v>
      </c>
      <c r="F508" s="243" t="str">
        <f>'Prep Testing &amp; Continuation'!B150</f>
        <v>PrEP status at 9-months refill</v>
      </c>
      <c r="G508" s="243" t="str">
        <f>'Prep Testing &amp; Continuation'!C150</f>
        <v>Continue (Those who are still on PrEP)</v>
      </c>
      <c r="H508" s="243" t="str">
        <f>'Prep Testing &amp; Continuation'!D150</f>
        <v>PRTC02-34</v>
      </c>
      <c r="I508" s="243">
        <f>'Prep Testing &amp; Continuation'!E150</f>
        <v>0</v>
      </c>
      <c r="J508" s="243">
        <f>'Prep Testing &amp; Continuation'!F150</f>
        <v>0</v>
      </c>
      <c r="K508" s="243">
        <f>'Prep Testing &amp; Continuation'!G150</f>
        <v>0</v>
      </c>
      <c r="L508" s="243">
        <f>'Prep Testing &amp; Continuation'!H150</f>
        <v>0</v>
      </c>
      <c r="M508" s="243">
        <f>'Prep Testing &amp; Continuation'!I150</f>
        <v>0</v>
      </c>
      <c r="N508" s="243">
        <f>'Prep Testing &amp; Continuation'!J150</f>
        <v>0</v>
      </c>
      <c r="O508" s="243">
        <f>'Prep Testing &amp; Continuation'!K150</f>
        <v>0</v>
      </c>
      <c r="P508" s="243">
        <f>'Prep Testing &amp; Continuation'!L150</f>
        <v>0</v>
      </c>
      <c r="Q508" s="243">
        <f>'Prep Testing &amp; Continuation'!M150</f>
        <v>0</v>
      </c>
      <c r="R508" s="243">
        <f>'Prep Testing &amp; Continuation'!N150</f>
        <v>0</v>
      </c>
      <c r="S508" s="243">
        <f>'Prep Testing &amp; Continuation'!O150</f>
        <v>0</v>
      </c>
      <c r="T508" s="243">
        <f>'Prep Testing &amp; Continuation'!P150</f>
        <v>0</v>
      </c>
      <c r="U508" s="243">
        <f>'Prep Testing &amp; Continuation'!Q150</f>
        <v>0</v>
      </c>
      <c r="V508" s="243">
        <f>'Prep Testing &amp; Continuation'!R150</f>
        <v>0</v>
      </c>
      <c r="W508" s="243">
        <f>'Prep Testing &amp; Continuation'!S150</f>
        <v>0</v>
      </c>
      <c r="X508" s="243">
        <f>'Prep Testing &amp; Continuation'!T150</f>
        <v>0</v>
      </c>
      <c r="Y508" s="243">
        <f>'Prep Testing &amp; Continuation'!U150</f>
        <v>0</v>
      </c>
      <c r="Z508" s="243">
        <f>'Prep Testing &amp; Continuation'!V150</f>
        <v>0</v>
      </c>
      <c r="AA508" s="243">
        <f>'Prep Testing &amp; Continuation'!W150</f>
        <v>0</v>
      </c>
      <c r="AB508" s="243">
        <f>'Prep Testing &amp; Continuation'!X150</f>
        <v>0</v>
      </c>
      <c r="AC508" s="243">
        <f>'Prep Testing &amp; Continuation'!Y150</f>
        <v>0</v>
      </c>
      <c r="AD508" s="243">
        <f>'Prep Testing &amp; Continuation'!Z150</f>
        <v>0</v>
      </c>
      <c r="AE508" s="243">
        <f>'Prep Testing &amp; Continuation'!AA150</f>
        <v>0</v>
      </c>
      <c r="AF508" s="243">
        <f>'Prep Testing &amp; Continuation'!AB150</f>
        <v>0</v>
      </c>
      <c r="AG508" s="243">
        <f>'Prep Testing &amp; Continuation'!AC150</f>
        <v>0</v>
      </c>
      <c r="AH508" s="243">
        <f>'Prep Testing &amp; Continuation'!AD150</f>
        <v>0</v>
      </c>
      <c r="AI508" s="243">
        <f>'Prep Testing &amp; Continuation'!AE150</f>
        <v>0</v>
      </c>
      <c r="AJ508" s="243">
        <f>'Prep Testing &amp; Continuation'!AF150</f>
        <v>0</v>
      </c>
      <c r="AK508" s="243">
        <f>'Prep Testing &amp; Continuation'!AG150</f>
        <v>0</v>
      </c>
      <c r="AL508" s="243">
        <f>'Prep Testing &amp; Continuation'!AH150</f>
        <v>0</v>
      </c>
      <c r="AM508" s="226">
        <f t="shared" si="22"/>
        <v>0</v>
      </c>
      <c r="AN508" s="227" t="str">
        <f>'Prep Testing &amp; Continuation'!B$3</f>
        <v>PrEP Re-Testing &amp; Continuation version 2.0.0</v>
      </c>
      <c r="AO508" s="239">
        <f>'Prep Testing &amp; Continuation'!AH150</f>
        <v>0</v>
      </c>
    </row>
    <row r="509" spans="1:41" x14ac:dyDescent="0.45">
      <c r="A509" s="218" t="str">
        <f t="shared" si="23"/>
        <v>202205</v>
      </c>
      <c r="B509" s="219">
        <f>'Prep Partner Performance'!AE$2</f>
        <v>2022</v>
      </c>
      <c r="C509" s="220" t="str">
        <f>'Prep Partner Performance'!Z$2</f>
        <v>05</v>
      </c>
      <c r="D509" s="218">
        <f>'Prep Partner Performance'!G$2</f>
        <v>14943</v>
      </c>
      <c r="E509" s="217" t="str">
        <f>'Prep Partner Performance'!C$2</f>
        <v>Kisima Health Centre</v>
      </c>
      <c r="F509" s="243" t="str">
        <f>'Prep Testing &amp; Continuation'!B$150</f>
        <v>PrEP status at 9-months refill</v>
      </c>
      <c r="G509" s="243" t="str">
        <f>'Prep Testing &amp; Continuation'!C151</f>
        <v>Restart (Those who had previsouly stopped PrEP and restarted)</v>
      </c>
      <c r="H509" s="243" t="str">
        <f>'Prep Testing &amp; Continuation'!D151</f>
        <v>PRTC02-35</v>
      </c>
      <c r="I509" s="243">
        <f>'Prep Testing &amp; Continuation'!E151</f>
        <v>0</v>
      </c>
      <c r="J509" s="243">
        <f>'Prep Testing &amp; Continuation'!F151</f>
        <v>0</v>
      </c>
      <c r="K509" s="243">
        <f>'Prep Testing &amp; Continuation'!G151</f>
        <v>0</v>
      </c>
      <c r="L509" s="243">
        <f>'Prep Testing &amp; Continuation'!H151</f>
        <v>0</v>
      </c>
      <c r="M509" s="243">
        <f>'Prep Testing &amp; Continuation'!I151</f>
        <v>0</v>
      </c>
      <c r="N509" s="243">
        <f>'Prep Testing &amp; Continuation'!J151</f>
        <v>0</v>
      </c>
      <c r="O509" s="243">
        <f>'Prep Testing &amp; Continuation'!K151</f>
        <v>0</v>
      </c>
      <c r="P509" s="243">
        <f>'Prep Testing &amp; Continuation'!L151</f>
        <v>0</v>
      </c>
      <c r="Q509" s="243">
        <f>'Prep Testing &amp; Continuation'!M151</f>
        <v>0</v>
      </c>
      <c r="R509" s="243">
        <f>'Prep Testing &amp; Continuation'!N151</f>
        <v>0</v>
      </c>
      <c r="S509" s="243">
        <f>'Prep Testing &amp; Continuation'!O151</f>
        <v>0</v>
      </c>
      <c r="T509" s="243">
        <f>'Prep Testing &amp; Continuation'!P151</f>
        <v>0</v>
      </c>
      <c r="U509" s="243">
        <f>'Prep Testing &amp; Continuation'!Q151</f>
        <v>0</v>
      </c>
      <c r="V509" s="243">
        <f>'Prep Testing &amp; Continuation'!R151</f>
        <v>0</v>
      </c>
      <c r="W509" s="243">
        <f>'Prep Testing &amp; Continuation'!S151</f>
        <v>0</v>
      </c>
      <c r="X509" s="243">
        <f>'Prep Testing &amp; Continuation'!T151</f>
        <v>0</v>
      </c>
      <c r="Y509" s="243">
        <f>'Prep Testing &amp; Continuation'!U151</f>
        <v>0</v>
      </c>
      <c r="Z509" s="243">
        <f>'Prep Testing &amp; Continuation'!V151</f>
        <v>0</v>
      </c>
      <c r="AA509" s="243">
        <f>'Prep Testing &amp; Continuation'!W151</f>
        <v>0</v>
      </c>
      <c r="AB509" s="243">
        <f>'Prep Testing &amp; Continuation'!X151</f>
        <v>0</v>
      </c>
      <c r="AC509" s="243">
        <f>'Prep Testing &amp; Continuation'!Y151</f>
        <v>0</v>
      </c>
      <c r="AD509" s="243">
        <f>'Prep Testing &amp; Continuation'!Z151</f>
        <v>0</v>
      </c>
      <c r="AE509" s="243">
        <f>'Prep Testing &amp; Continuation'!AA151</f>
        <v>0</v>
      </c>
      <c r="AF509" s="243">
        <f>'Prep Testing &amp; Continuation'!AB151</f>
        <v>0</v>
      </c>
      <c r="AG509" s="243">
        <f>'Prep Testing &amp; Continuation'!AC151</f>
        <v>0</v>
      </c>
      <c r="AH509" s="243">
        <f>'Prep Testing &amp; Continuation'!AD151</f>
        <v>0</v>
      </c>
      <c r="AI509" s="243">
        <f>'Prep Testing &amp; Continuation'!AE151</f>
        <v>0</v>
      </c>
      <c r="AJ509" s="243">
        <f>'Prep Testing &amp; Continuation'!AF151</f>
        <v>0</v>
      </c>
      <c r="AK509" s="243">
        <f>'Prep Testing &amp; Continuation'!AG151</f>
        <v>0</v>
      </c>
      <c r="AL509" s="243">
        <f>'Prep Testing &amp; Continuation'!AH151</f>
        <v>0</v>
      </c>
      <c r="AM509" s="226">
        <f t="shared" si="22"/>
        <v>0</v>
      </c>
      <c r="AN509" s="227" t="str">
        <f>'Prep Testing &amp; Continuation'!B$3</f>
        <v>PrEP Re-Testing &amp; Continuation version 2.0.0</v>
      </c>
      <c r="AO509" s="239">
        <f>'Prep Testing &amp; Continuation'!AH151</f>
        <v>0</v>
      </c>
    </row>
    <row r="510" spans="1:41" x14ac:dyDescent="0.45">
      <c r="A510" s="218" t="str">
        <f t="shared" si="23"/>
        <v>202205</v>
      </c>
      <c r="B510" s="219">
        <f>'Prep Partner Performance'!AE$2</f>
        <v>2022</v>
      </c>
      <c r="C510" s="220" t="str">
        <f>'Prep Partner Performance'!Z$2</f>
        <v>05</v>
      </c>
      <c r="D510" s="218">
        <f>'Prep Partner Performance'!G$2</f>
        <v>14943</v>
      </c>
      <c r="E510" s="217" t="str">
        <f>'Prep Partner Performance'!C$2</f>
        <v>Kisima Health Centre</v>
      </c>
      <c r="F510" s="243" t="str">
        <f>'Prep Testing &amp; Continuation'!B$150</f>
        <v>PrEP status at 9-months refill</v>
      </c>
      <c r="G510" s="243" t="str">
        <f>'Prep Testing &amp; Continuation'!C152</f>
        <v>Discontinue (Those who had stopped PrEP)</v>
      </c>
      <c r="H510" s="243" t="str">
        <f>'Prep Testing &amp; Continuation'!D152</f>
        <v>PRTC02-36</v>
      </c>
      <c r="I510" s="243">
        <f>'Prep Testing &amp; Continuation'!E152</f>
        <v>0</v>
      </c>
      <c r="J510" s="243">
        <f>'Prep Testing &amp; Continuation'!F152</f>
        <v>0</v>
      </c>
      <c r="K510" s="243">
        <f>'Prep Testing &amp; Continuation'!G152</f>
        <v>0</v>
      </c>
      <c r="L510" s="243">
        <f>'Prep Testing &amp; Continuation'!H152</f>
        <v>0</v>
      </c>
      <c r="M510" s="243">
        <f>'Prep Testing &amp; Continuation'!I152</f>
        <v>0</v>
      </c>
      <c r="N510" s="243">
        <f>'Prep Testing &amp; Continuation'!J152</f>
        <v>0</v>
      </c>
      <c r="O510" s="243">
        <f>'Prep Testing &amp; Continuation'!K152</f>
        <v>0</v>
      </c>
      <c r="P510" s="243">
        <f>'Prep Testing &amp; Continuation'!L152</f>
        <v>0</v>
      </c>
      <c r="Q510" s="243">
        <f>'Prep Testing &amp; Continuation'!M152</f>
        <v>0</v>
      </c>
      <c r="R510" s="243">
        <f>'Prep Testing &amp; Continuation'!N152</f>
        <v>0</v>
      </c>
      <c r="S510" s="243">
        <f>'Prep Testing &amp; Continuation'!O152</f>
        <v>0</v>
      </c>
      <c r="T510" s="243">
        <f>'Prep Testing &amp; Continuation'!P152</f>
        <v>0</v>
      </c>
      <c r="U510" s="243">
        <f>'Prep Testing &amp; Continuation'!Q152</f>
        <v>0</v>
      </c>
      <c r="V510" s="243">
        <f>'Prep Testing &amp; Continuation'!R152</f>
        <v>0</v>
      </c>
      <c r="W510" s="243">
        <f>'Prep Testing &amp; Continuation'!S152</f>
        <v>0</v>
      </c>
      <c r="X510" s="243">
        <f>'Prep Testing &amp; Continuation'!T152</f>
        <v>0</v>
      </c>
      <c r="Y510" s="243">
        <f>'Prep Testing &amp; Continuation'!U152</f>
        <v>0</v>
      </c>
      <c r="Z510" s="243">
        <f>'Prep Testing &amp; Continuation'!V152</f>
        <v>0</v>
      </c>
      <c r="AA510" s="243">
        <f>'Prep Testing &amp; Continuation'!W152</f>
        <v>0</v>
      </c>
      <c r="AB510" s="243">
        <f>'Prep Testing &amp; Continuation'!X152</f>
        <v>0</v>
      </c>
      <c r="AC510" s="243">
        <f>'Prep Testing &amp; Continuation'!Y152</f>
        <v>0</v>
      </c>
      <c r="AD510" s="243">
        <f>'Prep Testing &amp; Continuation'!Z152</f>
        <v>0</v>
      </c>
      <c r="AE510" s="243">
        <f>'Prep Testing &amp; Continuation'!AA152</f>
        <v>0</v>
      </c>
      <c r="AF510" s="243">
        <f>'Prep Testing &amp; Continuation'!AB152</f>
        <v>0</v>
      </c>
      <c r="AG510" s="243">
        <f>'Prep Testing &amp; Continuation'!AC152</f>
        <v>0</v>
      </c>
      <c r="AH510" s="243">
        <f>'Prep Testing &amp; Continuation'!AD152</f>
        <v>0</v>
      </c>
      <c r="AI510" s="243">
        <f>'Prep Testing &amp; Continuation'!AE152</f>
        <v>0</v>
      </c>
      <c r="AJ510" s="243">
        <f>'Prep Testing &amp; Continuation'!AF152</f>
        <v>0</v>
      </c>
      <c r="AK510" s="243">
        <f>'Prep Testing &amp; Continuation'!AG152</f>
        <v>0</v>
      </c>
      <c r="AL510" s="243">
        <f>'Prep Testing &amp; Continuation'!AH152</f>
        <v>0</v>
      </c>
      <c r="AM510" s="226">
        <f t="shared" si="22"/>
        <v>0</v>
      </c>
      <c r="AN510" s="227" t="str">
        <f>'Prep Testing &amp; Continuation'!B$3</f>
        <v>PrEP Re-Testing &amp; Continuation version 2.0.0</v>
      </c>
      <c r="AO510" s="239">
        <f>'Prep Testing &amp; Continuation'!AH152</f>
        <v>0</v>
      </c>
    </row>
    <row r="511" spans="1:41" x14ac:dyDescent="0.45">
      <c r="A511" s="218" t="str">
        <f t="shared" si="23"/>
        <v>202205</v>
      </c>
      <c r="B511" s="219">
        <f>'Prep Partner Performance'!AE$2</f>
        <v>2022</v>
      </c>
      <c r="C511" s="220" t="str">
        <f>'Prep Partner Performance'!Z$2</f>
        <v>05</v>
      </c>
      <c r="D511" s="218">
        <f>'Prep Partner Performance'!G$2</f>
        <v>14943</v>
      </c>
      <c r="E511" s="217" t="str">
        <f>'Prep Partner Performance'!C$2</f>
        <v>Kisima Health Centre</v>
      </c>
      <c r="F511" s="243" t="str">
        <f>'Prep Testing &amp; Continuation'!B153</f>
        <v>Reasons for discontinuation among those who discontinue at 9 months</v>
      </c>
      <c r="G511" s="243" t="str">
        <f>'Prep Testing &amp; Continuation'!C153</f>
        <v>HIV test is positive</v>
      </c>
      <c r="H511" s="243" t="str">
        <f>'Prep Testing &amp; Continuation'!D153</f>
        <v>PRTC02-37</v>
      </c>
      <c r="I511" s="243">
        <f>'Prep Testing &amp; Continuation'!E153</f>
        <v>0</v>
      </c>
      <c r="J511" s="243">
        <f>'Prep Testing &amp; Continuation'!F153</f>
        <v>0</v>
      </c>
      <c r="K511" s="243">
        <f>'Prep Testing &amp; Continuation'!G153</f>
        <v>0</v>
      </c>
      <c r="L511" s="243">
        <f>'Prep Testing &amp; Continuation'!H153</f>
        <v>0</v>
      </c>
      <c r="M511" s="243">
        <f>'Prep Testing &amp; Continuation'!I153</f>
        <v>0</v>
      </c>
      <c r="N511" s="243">
        <f>'Prep Testing &amp; Continuation'!J153</f>
        <v>0</v>
      </c>
      <c r="O511" s="243">
        <f>'Prep Testing &amp; Continuation'!K153</f>
        <v>0</v>
      </c>
      <c r="P511" s="243">
        <f>'Prep Testing &amp; Continuation'!L153</f>
        <v>0</v>
      </c>
      <c r="Q511" s="243">
        <f>'Prep Testing &amp; Continuation'!M153</f>
        <v>0</v>
      </c>
      <c r="R511" s="243">
        <f>'Prep Testing &amp; Continuation'!N153</f>
        <v>0</v>
      </c>
      <c r="S511" s="243">
        <f>'Prep Testing &amp; Continuation'!O153</f>
        <v>0</v>
      </c>
      <c r="T511" s="243">
        <f>'Prep Testing &amp; Continuation'!P153</f>
        <v>0</v>
      </c>
      <c r="U511" s="243">
        <f>'Prep Testing &amp; Continuation'!Q153</f>
        <v>0</v>
      </c>
      <c r="V511" s="243">
        <f>'Prep Testing &amp; Continuation'!R153</f>
        <v>0</v>
      </c>
      <c r="W511" s="243">
        <f>'Prep Testing &amp; Continuation'!S153</f>
        <v>0</v>
      </c>
      <c r="X511" s="243">
        <f>'Prep Testing &amp; Continuation'!T153</f>
        <v>0</v>
      </c>
      <c r="Y511" s="243">
        <f>'Prep Testing &amp; Continuation'!U153</f>
        <v>0</v>
      </c>
      <c r="Z511" s="243">
        <f>'Prep Testing &amp; Continuation'!V153</f>
        <v>0</v>
      </c>
      <c r="AA511" s="243">
        <f>'Prep Testing &amp; Continuation'!W153</f>
        <v>0</v>
      </c>
      <c r="AB511" s="243">
        <f>'Prep Testing &amp; Continuation'!X153</f>
        <v>0</v>
      </c>
      <c r="AC511" s="243">
        <f>'Prep Testing &amp; Continuation'!Y153</f>
        <v>0</v>
      </c>
      <c r="AD511" s="243">
        <f>'Prep Testing &amp; Continuation'!Z153</f>
        <v>0</v>
      </c>
      <c r="AE511" s="243">
        <f>'Prep Testing &amp; Continuation'!AA153</f>
        <v>0</v>
      </c>
      <c r="AF511" s="243">
        <f>'Prep Testing &amp; Continuation'!AB153</f>
        <v>0</v>
      </c>
      <c r="AG511" s="243">
        <f>'Prep Testing &amp; Continuation'!AC153</f>
        <v>0</v>
      </c>
      <c r="AH511" s="243">
        <f>'Prep Testing &amp; Continuation'!AD153</f>
        <v>0</v>
      </c>
      <c r="AI511" s="243">
        <f>'Prep Testing &amp; Continuation'!AE153</f>
        <v>0</v>
      </c>
      <c r="AJ511" s="243">
        <f>'Prep Testing &amp; Continuation'!AF153</f>
        <v>0</v>
      </c>
      <c r="AK511" s="243">
        <f>'Prep Testing &amp; Continuation'!AG153</f>
        <v>0</v>
      </c>
      <c r="AL511" s="243">
        <f>'Prep Testing &amp; Continuation'!AH153</f>
        <v>0</v>
      </c>
      <c r="AM511" s="226">
        <f t="shared" si="22"/>
        <v>0</v>
      </c>
      <c r="AN511" s="227" t="str">
        <f>'Prep Testing &amp; Continuation'!B$3</f>
        <v>PrEP Re-Testing &amp; Continuation version 2.0.0</v>
      </c>
      <c r="AO511" s="239">
        <f>'Prep Testing &amp; Continuation'!AH153</f>
        <v>0</v>
      </c>
    </row>
    <row r="512" spans="1:41" x14ac:dyDescent="0.45">
      <c r="A512" s="218" t="str">
        <f t="shared" si="23"/>
        <v>202205</v>
      </c>
      <c r="B512" s="219">
        <f>'Prep Partner Performance'!AE$2</f>
        <v>2022</v>
      </c>
      <c r="C512" s="220" t="str">
        <f>'Prep Partner Performance'!Z$2</f>
        <v>05</v>
      </c>
      <c r="D512" s="218">
        <f>'Prep Partner Performance'!G$2</f>
        <v>14943</v>
      </c>
      <c r="E512" s="217" t="str">
        <f>'Prep Partner Performance'!C$2</f>
        <v>Kisima Health Centre</v>
      </c>
      <c r="F512" s="243" t="str">
        <f>'Prep Testing &amp; Continuation'!B$153</f>
        <v>Reasons for discontinuation among those who discontinue at 9 months</v>
      </c>
      <c r="G512" s="243" t="str">
        <f>'Prep Testing &amp; Continuation'!C154</f>
        <v>Low risk of HIV</v>
      </c>
      <c r="H512" s="243" t="str">
        <f>'Prep Testing &amp; Continuation'!D154</f>
        <v>PRTC02-38</v>
      </c>
      <c r="I512" s="243">
        <f>'Prep Testing &amp; Continuation'!E154</f>
        <v>0</v>
      </c>
      <c r="J512" s="243">
        <f>'Prep Testing &amp; Continuation'!F154</f>
        <v>0</v>
      </c>
      <c r="K512" s="243">
        <f>'Prep Testing &amp; Continuation'!G154</f>
        <v>0</v>
      </c>
      <c r="L512" s="243">
        <f>'Prep Testing &amp; Continuation'!H154</f>
        <v>0</v>
      </c>
      <c r="M512" s="243">
        <f>'Prep Testing &amp; Continuation'!I154</f>
        <v>0</v>
      </c>
      <c r="N512" s="243">
        <f>'Prep Testing &amp; Continuation'!J154</f>
        <v>0</v>
      </c>
      <c r="O512" s="243">
        <f>'Prep Testing &amp; Continuation'!K154</f>
        <v>0</v>
      </c>
      <c r="P512" s="243">
        <f>'Prep Testing &amp; Continuation'!L154</f>
        <v>0</v>
      </c>
      <c r="Q512" s="243">
        <f>'Prep Testing &amp; Continuation'!M154</f>
        <v>0</v>
      </c>
      <c r="R512" s="243">
        <f>'Prep Testing &amp; Continuation'!N154</f>
        <v>0</v>
      </c>
      <c r="S512" s="243">
        <f>'Prep Testing &amp; Continuation'!O154</f>
        <v>0</v>
      </c>
      <c r="T512" s="243">
        <f>'Prep Testing &amp; Continuation'!P154</f>
        <v>0</v>
      </c>
      <c r="U512" s="243">
        <f>'Prep Testing &amp; Continuation'!Q154</f>
        <v>0</v>
      </c>
      <c r="V512" s="243">
        <f>'Prep Testing &amp; Continuation'!R154</f>
        <v>0</v>
      </c>
      <c r="W512" s="243">
        <f>'Prep Testing &amp; Continuation'!S154</f>
        <v>0</v>
      </c>
      <c r="X512" s="243">
        <f>'Prep Testing &amp; Continuation'!T154</f>
        <v>0</v>
      </c>
      <c r="Y512" s="243">
        <f>'Prep Testing &amp; Continuation'!U154</f>
        <v>0</v>
      </c>
      <c r="Z512" s="243">
        <f>'Prep Testing &amp; Continuation'!V154</f>
        <v>0</v>
      </c>
      <c r="AA512" s="243">
        <f>'Prep Testing &amp; Continuation'!W154</f>
        <v>0</v>
      </c>
      <c r="AB512" s="243">
        <f>'Prep Testing &amp; Continuation'!X154</f>
        <v>0</v>
      </c>
      <c r="AC512" s="243">
        <f>'Prep Testing &amp; Continuation'!Y154</f>
        <v>0</v>
      </c>
      <c r="AD512" s="243">
        <f>'Prep Testing &amp; Continuation'!Z154</f>
        <v>0</v>
      </c>
      <c r="AE512" s="243">
        <f>'Prep Testing &amp; Continuation'!AA154</f>
        <v>0</v>
      </c>
      <c r="AF512" s="243">
        <f>'Prep Testing &amp; Continuation'!AB154</f>
        <v>0</v>
      </c>
      <c r="AG512" s="243">
        <f>'Prep Testing &amp; Continuation'!AC154</f>
        <v>0</v>
      </c>
      <c r="AH512" s="243">
        <f>'Prep Testing &amp; Continuation'!AD154</f>
        <v>0</v>
      </c>
      <c r="AI512" s="243">
        <f>'Prep Testing &amp; Continuation'!AE154</f>
        <v>0</v>
      </c>
      <c r="AJ512" s="243">
        <f>'Prep Testing &amp; Continuation'!AF154</f>
        <v>0</v>
      </c>
      <c r="AK512" s="243">
        <f>'Prep Testing &amp; Continuation'!AG154</f>
        <v>0</v>
      </c>
      <c r="AL512" s="243">
        <f>'Prep Testing &amp; Continuation'!AH154</f>
        <v>0</v>
      </c>
      <c r="AM512" s="226">
        <f t="shared" ref="AM512:AM555" si="24">SUM(I512:AL512)</f>
        <v>0</v>
      </c>
      <c r="AN512" s="227" t="str">
        <f>'Prep Testing &amp; Continuation'!B$3</f>
        <v>PrEP Re-Testing &amp; Continuation version 2.0.0</v>
      </c>
      <c r="AO512" s="239">
        <f>'Prep Testing &amp; Continuation'!AH154</f>
        <v>0</v>
      </c>
    </row>
    <row r="513" spans="1:41" x14ac:dyDescent="0.45">
      <c r="A513" s="218" t="str">
        <f t="shared" si="23"/>
        <v>202205</v>
      </c>
      <c r="B513" s="219">
        <f>'Prep Partner Performance'!AE$2</f>
        <v>2022</v>
      </c>
      <c r="C513" s="220" t="str">
        <f>'Prep Partner Performance'!Z$2</f>
        <v>05</v>
      </c>
      <c r="D513" s="218">
        <f>'Prep Partner Performance'!G$2</f>
        <v>14943</v>
      </c>
      <c r="E513" s="217" t="str">
        <f>'Prep Partner Performance'!C$2</f>
        <v>Kisima Health Centre</v>
      </c>
      <c r="F513" s="243" t="str">
        <f>'Prep Testing &amp; Continuation'!B$153</f>
        <v>Reasons for discontinuation among those who discontinue at 9 months</v>
      </c>
      <c r="G513" s="243" t="str">
        <f>'Prep Testing &amp; Continuation'!C155</f>
        <v>Renal Dysfunction</v>
      </c>
      <c r="H513" s="243" t="str">
        <f>'Prep Testing &amp; Continuation'!D155</f>
        <v>PRTC02-39</v>
      </c>
      <c r="I513" s="243">
        <f>'Prep Testing &amp; Continuation'!E155</f>
        <v>0</v>
      </c>
      <c r="J513" s="243">
        <f>'Prep Testing &amp; Continuation'!F155</f>
        <v>0</v>
      </c>
      <c r="K513" s="243">
        <f>'Prep Testing &amp; Continuation'!G155</f>
        <v>0</v>
      </c>
      <c r="L513" s="243">
        <f>'Prep Testing &amp; Continuation'!H155</f>
        <v>0</v>
      </c>
      <c r="M513" s="243">
        <f>'Prep Testing &amp; Continuation'!I155</f>
        <v>0</v>
      </c>
      <c r="N513" s="243">
        <f>'Prep Testing &amp; Continuation'!J155</f>
        <v>0</v>
      </c>
      <c r="O513" s="243">
        <f>'Prep Testing &amp; Continuation'!K155</f>
        <v>0</v>
      </c>
      <c r="P513" s="243">
        <f>'Prep Testing &amp; Continuation'!L155</f>
        <v>0</v>
      </c>
      <c r="Q513" s="243">
        <f>'Prep Testing &amp; Continuation'!M155</f>
        <v>0</v>
      </c>
      <c r="R513" s="243">
        <f>'Prep Testing &amp; Continuation'!N155</f>
        <v>0</v>
      </c>
      <c r="S513" s="243">
        <f>'Prep Testing &amp; Continuation'!O155</f>
        <v>0</v>
      </c>
      <c r="T513" s="243">
        <f>'Prep Testing &amp; Continuation'!P155</f>
        <v>0</v>
      </c>
      <c r="U513" s="243">
        <f>'Prep Testing &amp; Continuation'!Q155</f>
        <v>0</v>
      </c>
      <c r="V513" s="243">
        <f>'Prep Testing &amp; Continuation'!R155</f>
        <v>0</v>
      </c>
      <c r="W513" s="243">
        <f>'Prep Testing &amp; Continuation'!S155</f>
        <v>0</v>
      </c>
      <c r="X513" s="243">
        <f>'Prep Testing &amp; Continuation'!T155</f>
        <v>0</v>
      </c>
      <c r="Y513" s="243">
        <f>'Prep Testing &amp; Continuation'!U155</f>
        <v>0</v>
      </c>
      <c r="Z513" s="243">
        <f>'Prep Testing &amp; Continuation'!V155</f>
        <v>0</v>
      </c>
      <c r="AA513" s="243">
        <f>'Prep Testing &amp; Continuation'!W155</f>
        <v>0</v>
      </c>
      <c r="AB513" s="243">
        <f>'Prep Testing &amp; Continuation'!X155</f>
        <v>0</v>
      </c>
      <c r="AC513" s="243">
        <f>'Prep Testing &amp; Continuation'!Y155</f>
        <v>0</v>
      </c>
      <c r="AD513" s="243">
        <f>'Prep Testing &amp; Continuation'!Z155</f>
        <v>0</v>
      </c>
      <c r="AE513" s="243">
        <f>'Prep Testing &amp; Continuation'!AA155</f>
        <v>0</v>
      </c>
      <c r="AF513" s="243">
        <f>'Prep Testing &amp; Continuation'!AB155</f>
        <v>0</v>
      </c>
      <c r="AG513" s="243">
        <f>'Prep Testing &amp; Continuation'!AC155</f>
        <v>0</v>
      </c>
      <c r="AH513" s="243">
        <f>'Prep Testing &amp; Continuation'!AD155</f>
        <v>0</v>
      </c>
      <c r="AI513" s="243">
        <f>'Prep Testing &amp; Continuation'!AE155</f>
        <v>0</v>
      </c>
      <c r="AJ513" s="243">
        <f>'Prep Testing &amp; Continuation'!AF155</f>
        <v>0</v>
      </c>
      <c r="AK513" s="243">
        <f>'Prep Testing &amp; Continuation'!AG155</f>
        <v>0</v>
      </c>
      <c r="AL513" s="243">
        <f>'Prep Testing &amp; Continuation'!AH155</f>
        <v>0</v>
      </c>
      <c r="AM513" s="226">
        <f t="shared" si="24"/>
        <v>0</v>
      </c>
      <c r="AN513" s="227" t="str">
        <f>'Prep Testing &amp; Continuation'!B$3</f>
        <v>PrEP Re-Testing &amp; Continuation version 2.0.0</v>
      </c>
      <c r="AO513" s="239">
        <f>'Prep Testing &amp; Continuation'!AH155</f>
        <v>0</v>
      </c>
    </row>
    <row r="514" spans="1:41" x14ac:dyDescent="0.45">
      <c r="A514" s="218" t="str">
        <f t="shared" si="23"/>
        <v>202205</v>
      </c>
      <c r="B514" s="219">
        <f>'Prep Partner Performance'!AE$2</f>
        <v>2022</v>
      </c>
      <c r="C514" s="220" t="str">
        <f>'Prep Partner Performance'!Z$2</f>
        <v>05</v>
      </c>
      <c r="D514" s="218">
        <f>'Prep Partner Performance'!G$2</f>
        <v>14943</v>
      </c>
      <c r="E514" s="217" t="str">
        <f>'Prep Partner Performance'!C$2</f>
        <v>Kisima Health Centre</v>
      </c>
      <c r="F514" s="243" t="str">
        <f>'Prep Testing &amp; Continuation'!B$153</f>
        <v>Reasons for discontinuation among those who discontinue at 9 months</v>
      </c>
      <c r="G514" s="243" t="str">
        <f>'Prep Testing &amp; Continuation'!C156</f>
        <v>Client request</v>
      </c>
      <c r="H514" s="243" t="str">
        <f>'Prep Testing &amp; Continuation'!D156</f>
        <v>PRTC02-40</v>
      </c>
      <c r="I514" s="243">
        <f>'Prep Testing &amp; Continuation'!E156</f>
        <v>0</v>
      </c>
      <c r="J514" s="243">
        <f>'Prep Testing &amp; Continuation'!F156</f>
        <v>0</v>
      </c>
      <c r="K514" s="243">
        <f>'Prep Testing &amp; Continuation'!G156</f>
        <v>0</v>
      </c>
      <c r="L514" s="243">
        <f>'Prep Testing &amp; Continuation'!H156</f>
        <v>0</v>
      </c>
      <c r="M514" s="243">
        <f>'Prep Testing &amp; Continuation'!I156</f>
        <v>0</v>
      </c>
      <c r="N514" s="243">
        <f>'Prep Testing &amp; Continuation'!J156</f>
        <v>0</v>
      </c>
      <c r="O514" s="243">
        <f>'Prep Testing &amp; Continuation'!K156</f>
        <v>0</v>
      </c>
      <c r="P514" s="243">
        <f>'Prep Testing &amp; Continuation'!L156</f>
        <v>0</v>
      </c>
      <c r="Q514" s="243">
        <f>'Prep Testing &amp; Continuation'!M156</f>
        <v>0</v>
      </c>
      <c r="R514" s="243">
        <f>'Prep Testing &amp; Continuation'!N156</f>
        <v>0</v>
      </c>
      <c r="S514" s="243">
        <f>'Prep Testing &amp; Continuation'!O156</f>
        <v>0</v>
      </c>
      <c r="T514" s="243">
        <f>'Prep Testing &amp; Continuation'!P156</f>
        <v>0</v>
      </c>
      <c r="U514" s="243">
        <f>'Prep Testing &amp; Continuation'!Q156</f>
        <v>0</v>
      </c>
      <c r="V514" s="243">
        <f>'Prep Testing &amp; Continuation'!R156</f>
        <v>0</v>
      </c>
      <c r="W514" s="243">
        <f>'Prep Testing &amp; Continuation'!S156</f>
        <v>0</v>
      </c>
      <c r="X514" s="243">
        <f>'Prep Testing &amp; Continuation'!T156</f>
        <v>0</v>
      </c>
      <c r="Y514" s="243">
        <f>'Prep Testing &amp; Continuation'!U156</f>
        <v>0</v>
      </c>
      <c r="Z514" s="243">
        <f>'Prep Testing &amp; Continuation'!V156</f>
        <v>0</v>
      </c>
      <c r="AA514" s="243">
        <f>'Prep Testing &amp; Continuation'!W156</f>
        <v>0</v>
      </c>
      <c r="AB514" s="243">
        <f>'Prep Testing &amp; Continuation'!X156</f>
        <v>0</v>
      </c>
      <c r="AC514" s="243">
        <f>'Prep Testing &amp; Continuation'!Y156</f>
        <v>0</v>
      </c>
      <c r="AD514" s="243">
        <f>'Prep Testing &amp; Continuation'!Z156</f>
        <v>0</v>
      </c>
      <c r="AE514" s="243">
        <f>'Prep Testing &amp; Continuation'!AA156</f>
        <v>0</v>
      </c>
      <c r="AF514" s="243">
        <f>'Prep Testing &amp; Continuation'!AB156</f>
        <v>0</v>
      </c>
      <c r="AG514" s="243">
        <f>'Prep Testing &amp; Continuation'!AC156</f>
        <v>0</v>
      </c>
      <c r="AH514" s="243">
        <f>'Prep Testing &amp; Continuation'!AD156</f>
        <v>0</v>
      </c>
      <c r="AI514" s="243">
        <f>'Prep Testing &amp; Continuation'!AE156</f>
        <v>0</v>
      </c>
      <c r="AJ514" s="243">
        <f>'Prep Testing &amp; Continuation'!AF156</f>
        <v>0</v>
      </c>
      <c r="AK514" s="243">
        <f>'Prep Testing &amp; Continuation'!AG156</f>
        <v>0</v>
      </c>
      <c r="AL514" s="243">
        <f>'Prep Testing &amp; Continuation'!AH156</f>
        <v>0</v>
      </c>
      <c r="AM514" s="226">
        <f t="shared" si="24"/>
        <v>0</v>
      </c>
      <c r="AN514" s="227" t="str">
        <f>'Prep Testing &amp; Continuation'!B$3</f>
        <v>PrEP Re-Testing &amp; Continuation version 2.0.0</v>
      </c>
      <c r="AO514" s="239">
        <f>'Prep Testing &amp; Continuation'!AH156</f>
        <v>0</v>
      </c>
    </row>
    <row r="515" spans="1:41" x14ac:dyDescent="0.45">
      <c r="A515" s="218" t="str">
        <f t="shared" si="23"/>
        <v>202205</v>
      </c>
      <c r="B515" s="219">
        <f>'Prep Partner Performance'!AE$2</f>
        <v>2022</v>
      </c>
      <c r="C515" s="220" t="str">
        <f>'Prep Partner Performance'!Z$2</f>
        <v>05</v>
      </c>
      <c r="D515" s="218">
        <f>'Prep Partner Performance'!G$2</f>
        <v>14943</v>
      </c>
      <c r="E515" s="217" t="str">
        <f>'Prep Partner Performance'!C$2</f>
        <v>Kisima Health Centre</v>
      </c>
      <c r="F515" s="243" t="str">
        <f>'Prep Testing &amp; Continuation'!B$153</f>
        <v>Reasons for discontinuation among those who discontinue at 9 months</v>
      </c>
      <c r="G515" s="243" t="str">
        <f>'Prep Testing &amp; Continuation'!C157</f>
        <v>Non-adherence</v>
      </c>
      <c r="H515" s="243" t="str">
        <f>'Prep Testing &amp; Continuation'!D157</f>
        <v>PRTC02-41</v>
      </c>
      <c r="I515" s="243">
        <f>'Prep Testing &amp; Continuation'!E157</f>
        <v>0</v>
      </c>
      <c r="J515" s="243">
        <f>'Prep Testing &amp; Continuation'!F157</f>
        <v>0</v>
      </c>
      <c r="K515" s="243">
        <f>'Prep Testing &amp; Continuation'!G157</f>
        <v>0</v>
      </c>
      <c r="L515" s="243">
        <f>'Prep Testing &amp; Continuation'!H157</f>
        <v>0</v>
      </c>
      <c r="M515" s="243">
        <f>'Prep Testing &amp; Continuation'!I157</f>
        <v>0</v>
      </c>
      <c r="N515" s="243">
        <f>'Prep Testing &amp; Continuation'!J157</f>
        <v>0</v>
      </c>
      <c r="O515" s="243">
        <f>'Prep Testing &amp; Continuation'!K157</f>
        <v>0</v>
      </c>
      <c r="P515" s="243">
        <f>'Prep Testing &amp; Continuation'!L157</f>
        <v>0</v>
      </c>
      <c r="Q515" s="243">
        <f>'Prep Testing &amp; Continuation'!M157</f>
        <v>0</v>
      </c>
      <c r="R515" s="243">
        <f>'Prep Testing &amp; Continuation'!N157</f>
        <v>0</v>
      </c>
      <c r="S515" s="243">
        <f>'Prep Testing &amp; Continuation'!O157</f>
        <v>0</v>
      </c>
      <c r="T515" s="243">
        <f>'Prep Testing &amp; Continuation'!P157</f>
        <v>0</v>
      </c>
      <c r="U515" s="243">
        <f>'Prep Testing &amp; Continuation'!Q157</f>
        <v>0</v>
      </c>
      <c r="V515" s="243">
        <f>'Prep Testing &amp; Continuation'!R157</f>
        <v>0</v>
      </c>
      <c r="W515" s="243">
        <f>'Prep Testing &amp; Continuation'!S157</f>
        <v>0</v>
      </c>
      <c r="X515" s="243">
        <f>'Prep Testing &amp; Continuation'!T157</f>
        <v>0</v>
      </c>
      <c r="Y515" s="243">
        <f>'Prep Testing &amp; Continuation'!U157</f>
        <v>0</v>
      </c>
      <c r="Z515" s="243">
        <f>'Prep Testing &amp; Continuation'!V157</f>
        <v>0</v>
      </c>
      <c r="AA515" s="243">
        <f>'Prep Testing &amp; Continuation'!W157</f>
        <v>0</v>
      </c>
      <c r="AB515" s="243">
        <f>'Prep Testing &amp; Continuation'!X157</f>
        <v>0</v>
      </c>
      <c r="AC515" s="243">
        <f>'Prep Testing &amp; Continuation'!Y157</f>
        <v>0</v>
      </c>
      <c r="AD515" s="243">
        <f>'Prep Testing &amp; Continuation'!Z157</f>
        <v>0</v>
      </c>
      <c r="AE515" s="243">
        <f>'Prep Testing &amp; Continuation'!AA157</f>
        <v>0</v>
      </c>
      <c r="AF515" s="243">
        <f>'Prep Testing &amp; Continuation'!AB157</f>
        <v>0</v>
      </c>
      <c r="AG515" s="243">
        <f>'Prep Testing &amp; Continuation'!AC157</f>
        <v>0</v>
      </c>
      <c r="AH515" s="243">
        <f>'Prep Testing &amp; Continuation'!AD157</f>
        <v>0</v>
      </c>
      <c r="AI515" s="243">
        <f>'Prep Testing &amp; Continuation'!AE157</f>
        <v>0</v>
      </c>
      <c r="AJ515" s="243">
        <f>'Prep Testing &amp; Continuation'!AF157</f>
        <v>0</v>
      </c>
      <c r="AK515" s="243">
        <f>'Prep Testing &amp; Continuation'!AG157</f>
        <v>0</v>
      </c>
      <c r="AL515" s="243">
        <f>'Prep Testing &amp; Continuation'!AH157</f>
        <v>0</v>
      </c>
      <c r="AM515" s="226">
        <f t="shared" si="24"/>
        <v>0</v>
      </c>
      <c r="AN515" s="227" t="str">
        <f>'Prep Testing &amp; Continuation'!B$3</f>
        <v>PrEP Re-Testing &amp; Continuation version 2.0.0</v>
      </c>
      <c r="AO515" s="239">
        <f>'Prep Testing &amp; Continuation'!AH157</f>
        <v>0</v>
      </c>
    </row>
    <row r="516" spans="1:41" x14ac:dyDescent="0.45">
      <c r="A516" s="218" t="str">
        <f t="shared" si="23"/>
        <v>202205</v>
      </c>
      <c r="B516" s="219">
        <f>'Prep Partner Performance'!AE$2</f>
        <v>2022</v>
      </c>
      <c r="C516" s="220" t="str">
        <f>'Prep Partner Performance'!Z$2</f>
        <v>05</v>
      </c>
      <c r="D516" s="218">
        <f>'Prep Partner Performance'!G$2</f>
        <v>14943</v>
      </c>
      <c r="E516" s="217" t="str">
        <f>'Prep Partner Performance'!C$2</f>
        <v>Kisima Health Centre</v>
      </c>
      <c r="F516" s="243" t="str">
        <f>'Prep Testing &amp; Continuation'!B$153</f>
        <v>Reasons for discontinuation among those who discontinue at 9 months</v>
      </c>
      <c r="G516" s="243" t="str">
        <f>'Prep Testing &amp; Continuation'!C158</f>
        <v>Viral suppression of HIV + partner</v>
      </c>
      <c r="H516" s="243" t="str">
        <f>'Prep Testing &amp; Continuation'!D158</f>
        <v>PRTC02-42</v>
      </c>
      <c r="I516" s="243">
        <f>'Prep Testing &amp; Continuation'!E158</f>
        <v>0</v>
      </c>
      <c r="J516" s="243">
        <f>'Prep Testing &amp; Continuation'!F158</f>
        <v>0</v>
      </c>
      <c r="K516" s="243">
        <f>'Prep Testing &amp; Continuation'!G158</f>
        <v>0</v>
      </c>
      <c r="L516" s="243">
        <f>'Prep Testing &amp; Continuation'!H158</f>
        <v>0</v>
      </c>
      <c r="M516" s="243">
        <f>'Prep Testing &amp; Continuation'!I158</f>
        <v>0</v>
      </c>
      <c r="N516" s="243">
        <f>'Prep Testing &amp; Continuation'!J158</f>
        <v>0</v>
      </c>
      <c r="O516" s="243">
        <f>'Prep Testing &amp; Continuation'!K158</f>
        <v>0</v>
      </c>
      <c r="P516" s="243">
        <f>'Prep Testing &amp; Continuation'!L158</f>
        <v>0</v>
      </c>
      <c r="Q516" s="243">
        <f>'Prep Testing &amp; Continuation'!M158</f>
        <v>0</v>
      </c>
      <c r="R516" s="243">
        <f>'Prep Testing &amp; Continuation'!N158</f>
        <v>0</v>
      </c>
      <c r="S516" s="243">
        <f>'Prep Testing &amp; Continuation'!O158</f>
        <v>0</v>
      </c>
      <c r="T516" s="243">
        <f>'Prep Testing &amp; Continuation'!P158</f>
        <v>0</v>
      </c>
      <c r="U516" s="243">
        <f>'Prep Testing &amp; Continuation'!Q158</f>
        <v>0</v>
      </c>
      <c r="V516" s="243">
        <f>'Prep Testing &amp; Continuation'!R158</f>
        <v>0</v>
      </c>
      <c r="W516" s="243">
        <f>'Prep Testing &amp; Continuation'!S158</f>
        <v>0</v>
      </c>
      <c r="X516" s="243">
        <f>'Prep Testing &amp; Continuation'!T158</f>
        <v>0</v>
      </c>
      <c r="Y516" s="243">
        <f>'Prep Testing &amp; Continuation'!U158</f>
        <v>0</v>
      </c>
      <c r="Z516" s="243">
        <f>'Prep Testing &amp; Continuation'!V158</f>
        <v>0</v>
      </c>
      <c r="AA516" s="243">
        <f>'Prep Testing &amp; Continuation'!W158</f>
        <v>0</v>
      </c>
      <c r="AB516" s="243">
        <f>'Prep Testing &amp; Continuation'!X158</f>
        <v>0</v>
      </c>
      <c r="AC516" s="243">
        <f>'Prep Testing &amp; Continuation'!Y158</f>
        <v>0</v>
      </c>
      <c r="AD516" s="243">
        <f>'Prep Testing &amp; Continuation'!Z158</f>
        <v>0</v>
      </c>
      <c r="AE516" s="243">
        <f>'Prep Testing &amp; Continuation'!AA158</f>
        <v>0</v>
      </c>
      <c r="AF516" s="243">
        <f>'Prep Testing &amp; Continuation'!AB158</f>
        <v>0</v>
      </c>
      <c r="AG516" s="243">
        <f>'Prep Testing &amp; Continuation'!AC158</f>
        <v>0</v>
      </c>
      <c r="AH516" s="243">
        <f>'Prep Testing &amp; Continuation'!AD158</f>
        <v>0</v>
      </c>
      <c r="AI516" s="243">
        <f>'Prep Testing &amp; Continuation'!AE158</f>
        <v>0</v>
      </c>
      <c r="AJ516" s="243">
        <f>'Prep Testing &amp; Continuation'!AF158</f>
        <v>0</v>
      </c>
      <c r="AK516" s="243">
        <f>'Prep Testing &amp; Continuation'!AG158</f>
        <v>0</v>
      </c>
      <c r="AL516" s="243">
        <f>'Prep Testing &amp; Continuation'!AH158</f>
        <v>0</v>
      </c>
      <c r="AM516" s="226">
        <f t="shared" si="24"/>
        <v>0</v>
      </c>
      <c r="AN516" s="227" t="str">
        <f>'Prep Testing &amp; Continuation'!B$3</f>
        <v>PrEP Re-Testing &amp; Continuation version 2.0.0</v>
      </c>
      <c r="AO516" s="239">
        <f>'Prep Testing &amp; Continuation'!AH158</f>
        <v>0</v>
      </c>
    </row>
    <row r="517" spans="1:41" x14ac:dyDescent="0.45">
      <c r="A517" s="218" t="str">
        <f t="shared" si="23"/>
        <v>202205</v>
      </c>
      <c r="B517" s="219">
        <f>'Prep Partner Performance'!AE$2</f>
        <v>2022</v>
      </c>
      <c r="C517" s="220" t="str">
        <f>'Prep Partner Performance'!Z$2</f>
        <v>05</v>
      </c>
      <c r="D517" s="218">
        <f>'Prep Partner Performance'!G$2</f>
        <v>14943</v>
      </c>
      <c r="E517" s="217" t="str">
        <f>'Prep Partner Performance'!C$2</f>
        <v>Kisima Health Centre</v>
      </c>
      <c r="F517" s="243" t="str">
        <f>'Prep Testing &amp; Continuation'!B$153</f>
        <v>Reasons for discontinuation among those who discontinue at 9 months</v>
      </c>
      <c r="G517" s="243" t="str">
        <f>'Prep Testing &amp; Continuation'!C159</f>
        <v>Too many HIV tests</v>
      </c>
      <c r="H517" s="243" t="str">
        <f>'Prep Testing &amp; Continuation'!D159</f>
        <v>PRTC02-43</v>
      </c>
      <c r="I517" s="243">
        <f>'Prep Testing &amp; Continuation'!E159</f>
        <v>0</v>
      </c>
      <c r="J517" s="243">
        <f>'Prep Testing &amp; Continuation'!F159</f>
        <v>0</v>
      </c>
      <c r="K517" s="243">
        <f>'Prep Testing &amp; Continuation'!G159</f>
        <v>0</v>
      </c>
      <c r="L517" s="243">
        <f>'Prep Testing &amp; Continuation'!H159</f>
        <v>0</v>
      </c>
      <c r="M517" s="243">
        <f>'Prep Testing &amp; Continuation'!I159</f>
        <v>0</v>
      </c>
      <c r="N517" s="243">
        <f>'Prep Testing &amp; Continuation'!J159</f>
        <v>0</v>
      </c>
      <c r="O517" s="243">
        <f>'Prep Testing &amp; Continuation'!K159</f>
        <v>0</v>
      </c>
      <c r="P517" s="243">
        <f>'Prep Testing &amp; Continuation'!L159</f>
        <v>0</v>
      </c>
      <c r="Q517" s="243">
        <f>'Prep Testing &amp; Continuation'!M159</f>
        <v>0</v>
      </c>
      <c r="R517" s="243">
        <f>'Prep Testing &amp; Continuation'!N159</f>
        <v>0</v>
      </c>
      <c r="S517" s="243">
        <f>'Prep Testing &amp; Continuation'!O159</f>
        <v>0</v>
      </c>
      <c r="T517" s="243">
        <f>'Prep Testing &amp; Continuation'!P159</f>
        <v>0</v>
      </c>
      <c r="U517" s="243">
        <f>'Prep Testing &amp; Continuation'!Q159</f>
        <v>0</v>
      </c>
      <c r="V517" s="243">
        <f>'Prep Testing &amp; Continuation'!R159</f>
        <v>0</v>
      </c>
      <c r="W517" s="243">
        <f>'Prep Testing &amp; Continuation'!S159</f>
        <v>0</v>
      </c>
      <c r="X517" s="243">
        <f>'Prep Testing &amp; Continuation'!T159</f>
        <v>0</v>
      </c>
      <c r="Y517" s="243">
        <f>'Prep Testing &amp; Continuation'!U159</f>
        <v>0</v>
      </c>
      <c r="Z517" s="243">
        <f>'Prep Testing &amp; Continuation'!V159</f>
        <v>0</v>
      </c>
      <c r="AA517" s="243">
        <f>'Prep Testing &amp; Continuation'!W159</f>
        <v>0</v>
      </c>
      <c r="AB517" s="243">
        <f>'Prep Testing &amp; Continuation'!X159</f>
        <v>0</v>
      </c>
      <c r="AC517" s="243">
        <f>'Prep Testing &amp; Continuation'!Y159</f>
        <v>0</v>
      </c>
      <c r="AD517" s="243">
        <f>'Prep Testing &amp; Continuation'!Z159</f>
        <v>0</v>
      </c>
      <c r="AE517" s="243">
        <f>'Prep Testing &amp; Continuation'!AA159</f>
        <v>0</v>
      </c>
      <c r="AF517" s="243">
        <f>'Prep Testing &amp; Continuation'!AB159</f>
        <v>0</v>
      </c>
      <c r="AG517" s="243">
        <f>'Prep Testing &amp; Continuation'!AC159</f>
        <v>0</v>
      </c>
      <c r="AH517" s="243">
        <f>'Prep Testing &amp; Continuation'!AD159</f>
        <v>0</v>
      </c>
      <c r="AI517" s="243">
        <f>'Prep Testing &amp; Continuation'!AE159</f>
        <v>0</v>
      </c>
      <c r="AJ517" s="243">
        <f>'Prep Testing &amp; Continuation'!AF159</f>
        <v>0</v>
      </c>
      <c r="AK517" s="243">
        <f>'Prep Testing &amp; Continuation'!AG159</f>
        <v>0</v>
      </c>
      <c r="AL517" s="243">
        <f>'Prep Testing &amp; Continuation'!AH159</f>
        <v>0</v>
      </c>
      <c r="AM517" s="226">
        <f t="shared" si="24"/>
        <v>0</v>
      </c>
      <c r="AN517" s="227" t="str">
        <f>'Prep Testing &amp; Continuation'!B$3</f>
        <v>PrEP Re-Testing &amp; Continuation version 2.0.0</v>
      </c>
      <c r="AO517" s="239">
        <f>'Prep Testing &amp; Continuation'!AH159</f>
        <v>0</v>
      </c>
    </row>
    <row r="518" spans="1:41" x14ac:dyDescent="0.45">
      <c r="A518" s="218" t="str">
        <f t="shared" si="23"/>
        <v>202205</v>
      </c>
      <c r="B518" s="219">
        <f>'Prep Partner Performance'!AE$2</f>
        <v>2022</v>
      </c>
      <c r="C518" s="220" t="str">
        <f>'Prep Partner Performance'!Z$2</f>
        <v>05</v>
      </c>
      <c r="D518" s="218">
        <f>'Prep Partner Performance'!G$2</f>
        <v>14943</v>
      </c>
      <c r="E518" s="217" t="str">
        <f>'Prep Partner Performance'!C$2</f>
        <v>Kisima Health Centre</v>
      </c>
      <c r="F518" s="243" t="str">
        <f>'Prep Testing &amp; Continuation'!B$153</f>
        <v>Reasons for discontinuation among those who discontinue at 9 months</v>
      </c>
      <c r="G518" s="243" t="str">
        <f>'Prep Testing &amp; Continuation'!C160</f>
        <v>Other</v>
      </c>
      <c r="H518" s="243" t="str">
        <f>'Prep Testing &amp; Continuation'!D160</f>
        <v>PRTC02-44</v>
      </c>
      <c r="I518" s="243">
        <f>'Prep Testing &amp; Continuation'!E160</f>
        <v>0</v>
      </c>
      <c r="J518" s="243">
        <f>'Prep Testing &amp; Continuation'!F160</f>
        <v>0</v>
      </c>
      <c r="K518" s="243">
        <f>'Prep Testing &amp; Continuation'!G160</f>
        <v>0</v>
      </c>
      <c r="L518" s="243">
        <f>'Prep Testing &amp; Continuation'!H160</f>
        <v>0</v>
      </c>
      <c r="M518" s="243">
        <f>'Prep Testing &amp; Continuation'!I160</f>
        <v>0</v>
      </c>
      <c r="N518" s="243">
        <f>'Prep Testing &amp; Continuation'!J160</f>
        <v>0</v>
      </c>
      <c r="O518" s="243">
        <f>'Prep Testing &amp; Continuation'!K160</f>
        <v>0</v>
      </c>
      <c r="P518" s="243">
        <f>'Prep Testing &amp; Continuation'!L160</f>
        <v>0</v>
      </c>
      <c r="Q518" s="243">
        <f>'Prep Testing &amp; Continuation'!M160</f>
        <v>0</v>
      </c>
      <c r="R518" s="243">
        <f>'Prep Testing &amp; Continuation'!N160</f>
        <v>0</v>
      </c>
      <c r="S518" s="243">
        <f>'Prep Testing &amp; Continuation'!O160</f>
        <v>0</v>
      </c>
      <c r="T518" s="243">
        <f>'Prep Testing &amp; Continuation'!P160</f>
        <v>0</v>
      </c>
      <c r="U518" s="243">
        <f>'Prep Testing &amp; Continuation'!Q160</f>
        <v>0</v>
      </c>
      <c r="V518" s="243">
        <f>'Prep Testing &amp; Continuation'!R160</f>
        <v>0</v>
      </c>
      <c r="W518" s="243">
        <f>'Prep Testing &amp; Continuation'!S160</f>
        <v>0</v>
      </c>
      <c r="X518" s="243">
        <f>'Prep Testing &amp; Continuation'!T160</f>
        <v>0</v>
      </c>
      <c r="Y518" s="243">
        <f>'Prep Testing &amp; Continuation'!U160</f>
        <v>0</v>
      </c>
      <c r="Z518" s="243">
        <f>'Prep Testing &amp; Continuation'!V160</f>
        <v>0</v>
      </c>
      <c r="AA518" s="243">
        <f>'Prep Testing &amp; Continuation'!W160</f>
        <v>0</v>
      </c>
      <c r="AB518" s="243">
        <f>'Prep Testing &amp; Continuation'!X160</f>
        <v>0</v>
      </c>
      <c r="AC518" s="243">
        <f>'Prep Testing &amp; Continuation'!Y160</f>
        <v>0</v>
      </c>
      <c r="AD518" s="243">
        <f>'Prep Testing &amp; Continuation'!Z160</f>
        <v>0</v>
      </c>
      <c r="AE518" s="243">
        <f>'Prep Testing &amp; Continuation'!AA160</f>
        <v>0</v>
      </c>
      <c r="AF518" s="243">
        <f>'Prep Testing &amp; Continuation'!AB160</f>
        <v>0</v>
      </c>
      <c r="AG518" s="243">
        <f>'Prep Testing &amp; Continuation'!AC160</f>
        <v>0</v>
      </c>
      <c r="AH518" s="243">
        <f>'Prep Testing &amp; Continuation'!AD160</f>
        <v>0</v>
      </c>
      <c r="AI518" s="243">
        <f>'Prep Testing &amp; Continuation'!AE160</f>
        <v>0</v>
      </c>
      <c r="AJ518" s="243">
        <f>'Prep Testing &amp; Continuation'!AF160</f>
        <v>0</v>
      </c>
      <c r="AK518" s="243">
        <f>'Prep Testing &amp; Continuation'!AG160</f>
        <v>0</v>
      </c>
      <c r="AL518" s="243">
        <f>'Prep Testing &amp; Continuation'!AH160</f>
        <v>0</v>
      </c>
      <c r="AM518" s="226">
        <f t="shared" si="24"/>
        <v>0</v>
      </c>
      <c r="AN518" s="227" t="str">
        <f>'Prep Testing &amp; Continuation'!B$3</f>
        <v>PrEP Re-Testing &amp; Continuation version 2.0.0</v>
      </c>
      <c r="AO518" s="239">
        <f>'Prep Testing &amp; Continuation'!AH160</f>
        <v>0</v>
      </c>
    </row>
    <row r="519" spans="1:41" s="236" customFormat="1" x14ac:dyDescent="0.45">
      <c r="A519" s="232" t="str">
        <f t="shared" si="23"/>
        <v>202205</v>
      </c>
      <c r="B519" s="233">
        <f>'Prep Partner Performance'!AE$2</f>
        <v>2022</v>
      </c>
      <c r="C519" s="234" t="str">
        <f>'Prep Partner Performance'!Z$2</f>
        <v>05</v>
      </c>
      <c r="D519" s="232">
        <f>'Prep Partner Performance'!G$2</f>
        <v>14943</v>
      </c>
      <c r="E519" s="235" t="str">
        <f>'Prep Partner Performance'!C$2</f>
        <v>Kisima Health Centre</v>
      </c>
      <c r="F519" s="240" t="str">
        <f>'Prep Testing &amp; Continuation'!B$153</f>
        <v>Reasons for discontinuation among those who discontinue at 9 months</v>
      </c>
      <c r="G519" s="240" t="str">
        <f>'Prep Testing &amp; Continuation'!C161</f>
        <v>Total Reasons for Prep Discontinuation amonth those who discontinue</v>
      </c>
      <c r="H519" s="240" t="str">
        <f>'Prep Testing &amp; Continuation'!D161</f>
        <v>PRTC02-45</v>
      </c>
      <c r="I519" s="240">
        <f>'Prep Testing &amp; Continuation'!E161</f>
        <v>0</v>
      </c>
      <c r="J519" s="240">
        <f>'Prep Testing &amp; Continuation'!F161</f>
        <v>0</v>
      </c>
      <c r="K519" s="240">
        <f>'Prep Testing &amp; Continuation'!G161</f>
        <v>0</v>
      </c>
      <c r="L519" s="240">
        <f>'Prep Testing &amp; Continuation'!H161</f>
        <v>0</v>
      </c>
      <c r="M519" s="240">
        <f>'Prep Testing &amp; Continuation'!I161</f>
        <v>0</v>
      </c>
      <c r="N519" s="240">
        <f>'Prep Testing &amp; Continuation'!J161</f>
        <v>0</v>
      </c>
      <c r="O519" s="240">
        <f>'Prep Testing &amp; Continuation'!K161</f>
        <v>0</v>
      </c>
      <c r="P519" s="240">
        <f>'Prep Testing &amp; Continuation'!L161</f>
        <v>0</v>
      </c>
      <c r="Q519" s="240">
        <f>'Prep Testing &amp; Continuation'!M161</f>
        <v>0</v>
      </c>
      <c r="R519" s="240">
        <f>'Prep Testing &amp; Continuation'!N161</f>
        <v>0</v>
      </c>
      <c r="S519" s="240">
        <f>'Prep Testing &amp; Continuation'!O161</f>
        <v>0</v>
      </c>
      <c r="T519" s="240">
        <f>'Prep Testing &amp; Continuation'!P161</f>
        <v>0</v>
      </c>
      <c r="U519" s="240">
        <f>'Prep Testing &amp; Continuation'!Q161</f>
        <v>0</v>
      </c>
      <c r="V519" s="240">
        <f>'Prep Testing &amp; Continuation'!R161</f>
        <v>0</v>
      </c>
      <c r="W519" s="240">
        <f>'Prep Testing &amp; Continuation'!S161</f>
        <v>0</v>
      </c>
      <c r="X519" s="240">
        <f>'Prep Testing &amp; Continuation'!T161</f>
        <v>0</v>
      </c>
      <c r="Y519" s="240">
        <f>'Prep Testing &amp; Continuation'!U161</f>
        <v>0</v>
      </c>
      <c r="Z519" s="240">
        <f>'Prep Testing &amp; Continuation'!V161</f>
        <v>0</v>
      </c>
      <c r="AA519" s="240">
        <f>'Prep Testing &amp; Continuation'!W161</f>
        <v>0</v>
      </c>
      <c r="AB519" s="240">
        <f>'Prep Testing &amp; Continuation'!X161</f>
        <v>0</v>
      </c>
      <c r="AC519" s="240">
        <f>'Prep Testing &amp; Continuation'!Y161</f>
        <v>0</v>
      </c>
      <c r="AD519" s="240">
        <f>'Prep Testing &amp; Continuation'!Z161</f>
        <v>0</v>
      </c>
      <c r="AE519" s="240">
        <f>'Prep Testing &amp; Continuation'!AA161</f>
        <v>0</v>
      </c>
      <c r="AF519" s="240">
        <f>'Prep Testing &amp; Continuation'!AB161</f>
        <v>0</v>
      </c>
      <c r="AG519" s="240">
        <f>'Prep Testing &amp; Continuation'!AC161</f>
        <v>0</v>
      </c>
      <c r="AH519" s="240">
        <f>'Prep Testing &amp; Continuation'!AD161</f>
        <v>0</v>
      </c>
      <c r="AI519" s="240">
        <f>'Prep Testing &amp; Continuation'!AE161</f>
        <v>0</v>
      </c>
      <c r="AJ519" s="240">
        <f>'Prep Testing &amp; Continuation'!AF161</f>
        <v>0</v>
      </c>
      <c r="AK519" s="240">
        <f>'Prep Testing &amp; Continuation'!AG161</f>
        <v>0</v>
      </c>
      <c r="AL519" s="240">
        <f>'Prep Testing &amp; Continuation'!AH161</f>
        <v>0</v>
      </c>
      <c r="AM519" s="240">
        <f t="shared" si="24"/>
        <v>0</v>
      </c>
      <c r="AN519" s="235" t="str">
        <f>'Prep Testing &amp; Continuation'!B$3</f>
        <v>PrEP Re-Testing &amp; Continuation version 2.0.0</v>
      </c>
      <c r="AO519" s="239">
        <f>'Prep Testing &amp; Continuation'!AH161</f>
        <v>0</v>
      </c>
    </row>
    <row r="520" spans="1:41" s="237" customFormat="1" x14ac:dyDescent="0.45">
      <c r="A520" s="221" t="str">
        <f t="shared" si="23"/>
        <v>202205</v>
      </c>
      <c r="B520" s="222">
        <f>'Prep Partner Performance'!AE$2</f>
        <v>2022</v>
      </c>
      <c r="C520" s="223" t="str">
        <f>'Prep Partner Performance'!Z$2</f>
        <v>05</v>
      </c>
      <c r="D520" s="221">
        <f>'Prep Partner Performance'!G$2</f>
        <v>14943</v>
      </c>
      <c r="E520" s="224" t="str">
        <f>'Prep Partner Performance'!C$2</f>
        <v>Kisima Health Centre</v>
      </c>
      <c r="F520" s="241" t="str">
        <f>'Prep Testing &amp; Continuation'!B165</f>
        <v>PrEP Re-Testing and continuation at 12 months</v>
      </c>
      <c r="G520" s="241" t="str">
        <f>'Prep Testing &amp; Continuation'!C165</f>
        <v>Number  of individuals initiated on PrEP 12-months ago</v>
      </c>
      <c r="H520" s="241" t="str">
        <f>'Prep Testing &amp; Continuation'!D165</f>
        <v>PRTC02-46</v>
      </c>
      <c r="I520" s="241">
        <f>'Prep Testing &amp; Continuation'!E165</f>
        <v>0</v>
      </c>
      <c r="J520" s="241">
        <f>'Prep Testing &amp; Continuation'!F165</f>
        <v>0</v>
      </c>
      <c r="K520" s="241">
        <f>'Prep Testing &amp; Continuation'!G165</f>
        <v>0</v>
      </c>
      <c r="L520" s="241">
        <f>'Prep Testing &amp; Continuation'!H165</f>
        <v>0</v>
      </c>
      <c r="M520" s="241">
        <f>'Prep Testing &amp; Continuation'!I165</f>
        <v>0</v>
      </c>
      <c r="N520" s="241">
        <f>'Prep Testing &amp; Continuation'!J165</f>
        <v>0</v>
      </c>
      <c r="O520" s="241">
        <f>'Prep Testing &amp; Continuation'!K165</f>
        <v>0</v>
      </c>
      <c r="P520" s="241">
        <f>'Prep Testing &amp; Continuation'!L165</f>
        <v>0</v>
      </c>
      <c r="Q520" s="241">
        <f>'Prep Testing &amp; Continuation'!M165</f>
        <v>0</v>
      </c>
      <c r="R520" s="241">
        <f>'Prep Testing &amp; Continuation'!N165</f>
        <v>0</v>
      </c>
      <c r="S520" s="241">
        <f>'Prep Testing &amp; Continuation'!O165</f>
        <v>0</v>
      </c>
      <c r="T520" s="241">
        <f>'Prep Testing &amp; Continuation'!P165</f>
        <v>0</v>
      </c>
      <c r="U520" s="241">
        <f>'Prep Testing &amp; Continuation'!Q165</f>
        <v>0</v>
      </c>
      <c r="V520" s="241">
        <f>'Prep Testing &amp; Continuation'!R165</f>
        <v>0</v>
      </c>
      <c r="W520" s="241">
        <f>'Prep Testing &amp; Continuation'!S165</f>
        <v>0</v>
      </c>
      <c r="X520" s="241">
        <f>'Prep Testing &amp; Continuation'!T165</f>
        <v>0</v>
      </c>
      <c r="Y520" s="241">
        <f>'Prep Testing &amp; Continuation'!U165</f>
        <v>0</v>
      </c>
      <c r="Z520" s="241">
        <f>'Prep Testing &amp; Continuation'!V165</f>
        <v>0</v>
      </c>
      <c r="AA520" s="241">
        <f>'Prep Testing &amp; Continuation'!W165</f>
        <v>0</v>
      </c>
      <c r="AB520" s="241">
        <f>'Prep Testing &amp; Continuation'!X165</f>
        <v>0</v>
      </c>
      <c r="AC520" s="241">
        <f>'Prep Testing &amp; Continuation'!Y165</f>
        <v>0</v>
      </c>
      <c r="AD520" s="241">
        <f>'Prep Testing &amp; Continuation'!Z165</f>
        <v>0</v>
      </c>
      <c r="AE520" s="241">
        <f>'Prep Testing &amp; Continuation'!AA165</f>
        <v>0</v>
      </c>
      <c r="AF520" s="241">
        <f>'Prep Testing &amp; Continuation'!AB165</f>
        <v>0</v>
      </c>
      <c r="AG520" s="241">
        <f>'Prep Testing &amp; Continuation'!AC165</f>
        <v>0</v>
      </c>
      <c r="AH520" s="241">
        <f>'Prep Testing &amp; Continuation'!AD165</f>
        <v>0</v>
      </c>
      <c r="AI520" s="241">
        <f>'Prep Testing &amp; Continuation'!AE165</f>
        <v>0</v>
      </c>
      <c r="AJ520" s="241">
        <f>'Prep Testing &amp; Continuation'!AF165</f>
        <v>0</v>
      </c>
      <c r="AK520" s="241">
        <f>'Prep Testing &amp; Continuation'!AG165</f>
        <v>0</v>
      </c>
      <c r="AL520" s="241">
        <f>'Prep Testing &amp; Continuation'!AH165</f>
        <v>0</v>
      </c>
      <c r="AM520" s="241">
        <f t="shared" si="24"/>
        <v>0</v>
      </c>
      <c r="AN520" s="224" t="str">
        <f>'Prep Testing &amp; Continuation'!B$3</f>
        <v>PrEP Re-Testing &amp; Continuation version 2.0.0</v>
      </c>
      <c r="AO520" s="239">
        <f>'Prep Testing &amp; Continuation'!AH165</f>
        <v>0</v>
      </c>
    </row>
    <row r="521" spans="1:41" x14ac:dyDescent="0.45">
      <c r="A521" s="218" t="str">
        <f t="shared" si="23"/>
        <v>202205</v>
      </c>
      <c r="B521" s="219">
        <f>'Prep Partner Performance'!AE$2</f>
        <v>2022</v>
      </c>
      <c r="C521" s="220" t="str">
        <f>'Prep Partner Performance'!Z$2</f>
        <v>05</v>
      </c>
      <c r="D521" s="218">
        <f>'Prep Partner Performance'!G$2</f>
        <v>14943</v>
      </c>
      <c r="E521" s="217" t="str">
        <f>'Prep Partner Performance'!C$2</f>
        <v>Kisima Health Centre</v>
      </c>
      <c r="F521" s="243" t="str">
        <f>'Prep Testing &amp; Continuation'!B$165</f>
        <v>PrEP Re-Testing and continuation at 12 months</v>
      </c>
      <c r="G521" s="243" t="str">
        <f>'Prep Testing &amp; Continuation'!C166</f>
        <v>Number  of individuals who came for a follow up visit at 12-months</v>
      </c>
      <c r="H521" s="243" t="str">
        <f>'Prep Testing &amp; Continuation'!D166</f>
        <v>PRTC02-47</v>
      </c>
      <c r="I521" s="243">
        <f>'Prep Testing &amp; Continuation'!E166</f>
        <v>0</v>
      </c>
      <c r="J521" s="243">
        <f>'Prep Testing &amp; Continuation'!F166</f>
        <v>0</v>
      </c>
      <c r="K521" s="243">
        <f>'Prep Testing &amp; Continuation'!G166</f>
        <v>0</v>
      </c>
      <c r="L521" s="243">
        <f>'Prep Testing &amp; Continuation'!H166</f>
        <v>0</v>
      </c>
      <c r="M521" s="243">
        <f>'Prep Testing &amp; Continuation'!I166</f>
        <v>0</v>
      </c>
      <c r="N521" s="243">
        <f>'Prep Testing &amp; Continuation'!J166</f>
        <v>0</v>
      </c>
      <c r="O521" s="243">
        <f>'Prep Testing &amp; Continuation'!K166</f>
        <v>0</v>
      </c>
      <c r="P521" s="243">
        <f>'Prep Testing &amp; Continuation'!L166</f>
        <v>0</v>
      </c>
      <c r="Q521" s="243">
        <f>'Prep Testing &amp; Continuation'!M166</f>
        <v>0</v>
      </c>
      <c r="R521" s="243">
        <f>'Prep Testing &amp; Continuation'!N166</f>
        <v>0</v>
      </c>
      <c r="S521" s="243">
        <f>'Prep Testing &amp; Continuation'!O166</f>
        <v>0</v>
      </c>
      <c r="T521" s="243">
        <f>'Prep Testing &amp; Continuation'!P166</f>
        <v>0</v>
      </c>
      <c r="U521" s="243">
        <f>'Prep Testing &amp; Continuation'!Q166</f>
        <v>0</v>
      </c>
      <c r="V521" s="243">
        <f>'Prep Testing &amp; Continuation'!R166</f>
        <v>0</v>
      </c>
      <c r="W521" s="243">
        <f>'Prep Testing &amp; Continuation'!S166</f>
        <v>0</v>
      </c>
      <c r="X521" s="243">
        <f>'Prep Testing &amp; Continuation'!T166</f>
        <v>0</v>
      </c>
      <c r="Y521" s="243">
        <f>'Prep Testing &amp; Continuation'!U166</f>
        <v>0</v>
      </c>
      <c r="Z521" s="243">
        <f>'Prep Testing &amp; Continuation'!V166</f>
        <v>0</v>
      </c>
      <c r="AA521" s="243">
        <f>'Prep Testing &amp; Continuation'!W166</f>
        <v>0</v>
      </c>
      <c r="AB521" s="243">
        <f>'Prep Testing &amp; Continuation'!X166</f>
        <v>0</v>
      </c>
      <c r="AC521" s="243">
        <f>'Prep Testing &amp; Continuation'!Y166</f>
        <v>0</v>
      </c>
      <c r="AD521" s="243">
        <f>'Prep Testing &amp; Continuation'!Z166</f>
        <v>0</v>
      </c>
      <c r="AE521" s="243">
        <f>'Prep Testing &amp; Continuation'!AA166</f>
        <v>0</v>
      </c>
      <c r="AF521" s="243">
        <f>'Prep Testing &amp; Continuation'!AB166</f>
        <v>0</v>
      </c>
      <c r="AG521" s="243">
        <f>'Prep Testing &amp; Continuation'!AC166</f>
        <v>0</v>
      </c>
      <c r="AH521" s="243">
        <f>'Prep Testing &amp; Continuation'!AD166</f>
        <v>0</v>
      </c>
      <c r="AI521" s="243">
        <f>'Prep Testing &amp; Continuation'!AE166</f>
        <v>0</v>
      </c>
      <c r="AJ521" s="243">
        <f>'Prep Testing &amp; Continuation'!AF166</f>
        <v>0</v>
      </c>
      <c r="AK521" s="243">
        <f>'Prep Testing &amp; Continuation'!AG166</f>
        <v>0</v>
      </c>
      <c r="AL521" s="243">
        <f>'Prep Testing &amp; Continuation'!AH166</f>
        <v>0</v>
      </c>
      <c r="AM521" s="226">
        <f t="shared" si="24"/>
        <v>0</v>
      </c>
      <c r="AN521" s="227" t="str">
        <f>'Prep Testing &amp; Continuation'!B$3</f>
        <v>PrEP Re-Testing &amp; Continuation version 2.0.0</v>
      </c>
      <c r="AO521" s="239">
        <f>'Prep Testing &amp; Continuation'!AH166</f>
        <v>0</v>
      </c>
    </row>
    <row r="522" spans="1:41" x14ac:dyDescent="0.45">
      <c r="A522" s="218" t="str">
        <f t="shared" si="23"/>
        <v>202205</v>
      </c>
      <c r="B522" s="219">
        <f>'Prep Partner Performance'!AE$2</f>
        <v>2022</v>
      </c>
      <c r="C522" s="220" t="str">
        <f>'Prep Partner Performance'!Z$2</f>
        <v>05</v>
      </c>
      <c r="D522" s="218">
        <f>'Prep Partner Performance'!G$2</f>
        <v>14943</v>
      </c>
      <c r="E522" s="217" t="str">
        <f>'Prep Partner Performance'!C$2</f>
        <v>Kisima Health Centre</v>
      </c>
      <c r="F522" s="243" t="str">
        <f>'Prep Testing &amp; Continuation'!B$165</f>
        <v>PrEP Re-Testing and continuation at 12 months</v>
      </c>
      <c r="G522" s="243" t="str">
        <f>'Prep Testing &amp; Continuation'!C167</f>
        <v>Number  of individuals who were tested for HIV at 12-months refill</v>
      </c>
      <c r="H522" s="243" t="str">
        <f>'Prep Testing &amp; Continuation'!D167</f>
        <v>PRTC02-48</v>
      </c>
      <c r="I522" s="243">
        <f>'Prep Testing &amp; Continuation'!E167</f>
        <v>0</v>
      </c>
      <c r="J522" s="243">
        <f>'Prep Testing &amp; Continuation'!F167</f>
        <v>0</v>
      </c>
      <c r="K522" s="243">
        <f>'Prep Testing &amp; Continuation'!G167</f>
        <v>0</v>
      </c>
      <c r="L522" s="243">
        <f>'Prep Testing &amp; Continuation'!H167</f>
        <v>0</v>
      </c>
      <c r="M522" s="243">
        <f>'Prep Testing &amp; Continuation'!I167</f>
        <v>0</v>
      </c>
      <c r="N522" s="243">
        <f>'Prep Testing &amp; Continuation'!J167</f>
        <v>0</v>
      </c>
      <c r="O522" s="243">
        <f>'Prep Testing &amp; Continuation'!K167</f>
        <v>0</v>
      </c>
      <c r="P522" s="243">
        <f>'Prep Testing &amp; Continuation'!L167</f>
        <v>0</v>
      </c>
      <c r="Q522" s="243">
        <f>'Prep Testing &amp; Continuation'!M167</f>
        <v>0</v>
      </c>
      <c r="R522" s="243">
        <f>'Prep Testing &amp; Continuation'!N167</f>
        <v>0</v>
      </c>
      <c r="S522" s="243">
        <f>'Prep Testing &amp; Continuation'!O167</f>
        <v>0</v>
      </c>
      <c r="T522" s="243">
        <f>'Prep Testing &amp; Continuation'!P167</f>
        <v>0</v>
      </c>
      <c r="U522" s="243">
        <f>'Prep Testing &amp; Continuation'!Q167</f>
        <v>0</v>
      </c>
      <c r="V522" s="243">
        <f>'Prep Testing &amp; Continuation'!R167</f>
        <v>0</v>
      </c>
      <c r="W522" s="243">
        <f>'Prep Testing &amp; Continuation'!S167</f>
        <v>0</v>
      </c>
      <c r="X522" s="243">
        <f>'Prep Testing &amp; Continuation'!T167</f>
        <v>0</v>
      </c>
      <c r="Y522" s="243">
        <f>'Prep Testing &amp; Continuation'!U167</f>
        <v>0</v>
      </c>
      <c r="Z522" s="243">
        <f>'Prep Testing &amp; Continuation'!V167</f>
        <v>0</v>
      </c>
      <c r="AA522" s="243">
        <f>'Prep Testing &amp; Continuation'!W167</f>
        <v>0</v>
      </c>
      <c r="AB522" s="243">
        <f>'Prep Testing &amp; Continuation'!X167</f>
        <v>0</v>
      </c>
      <c r="AC522" s="243">
        <f>'Prep Testing &amp; Continuation'!Y167</f>
        <v>0</v>
      </c>
      <c r="AD522" s="243">
        <f>'Prep Testing &amp; Continuation'!Z167</f>
        <v>0</v>
      </c>
      <c r="AE522" s="243">
        <f>'Prep Testing &amp; Continuation'!AA167</f>
        <v>0</v>
      </c>
      <c r="AF522" s="243">
        <f>'Prep Testing &amp; Continuation'!AB167</f>
        <v>0</v>
      </c>
      <c r="AG522" s="243">
        <f>'Prep Testing &amp; Continuation'!AC167</f>
        <v>0</v>
      </c>
      <c r="AH522" s="243">
        <f>'Prep Testing &amp; Continuation'!AD167</f>
        <v>0</v>
      </c>
      <c r="AI522" s="243">
        <f>'Prep Testing &amp; Continuation'!AE167</f>
        <v>0</v>
      </c>
      <c r="AJ522" s="243">
        <f>'Prep Testing &amp; Continuation'!AF167</f>
        <v>0</v>
      </c>
      <c r="AK522" s="243">
        <f>'Prep Testing &amp; Continuation'!AG167</f>
        <v>0</v>
      </c>
      <c r="AL522" s="243">
        <f>'Prep Testing &amp; Continuation'!AH167</f>
        <v>0</v>
      </c>
      <c r="AM522" s="226">
        <f t="shared" si="24"/>
        <v>0</v>
      </c>
      <c r="AN522" s="227" t="str">
        <f>'Prep Testing &amp; Continuation'!B$3</f>
        <v>PrEP Re-Testing &amp; Continuation version 2.0.0</v>
      </c>
      <c r="AO522" s="239">
        <f>'Prep Testing &amp; Continuation'!AH167</f>
        <v>0</v>
      </c>
    </row>
    <row r="523" spans="1:41" x14ac:dyDescent="0.45">
      <c r="A523" s="218" t="str">
        <f t="shared" si="23"/>
        <v>202205</v>
      </c>
      <c r="B523" s="219">
        <f>'Prep Partner Performance'!AE$2</f>
        <v>2022</v>
      </c>
      <c r="C523" s="220" t="str">
        <f>'Prep Partner Performance'!Z$2</f>
        <v>05</v>
      </c>
      <c r="D523" s="218">
        <f>'Prep Partner Performance'!G$2</f>
        <v>14943</v>
      </c>
      <c r="E523" s="217" t="str">
        <f>'Prep Partner Performance'!C$2</f>
        <v>Kisima Health Centre</v>
      </c>
      <c r="F523" s="243" t="str">
        <f>'Prep Testing &amp; Continuation'!B$165</f>
        <v>PrEP Re-Testing and continuation at 12 months</v>
      </c>
      <c r="G523" s="243" t="str">
        <f>'Prep Testing &amp; Continuation'!C168</f>
        <v>Number  of individuals who tested positive for HIV at 12-month refill</v>
      </c>
      <c r="H523" s="243" t="str">
        <f>'Prep Testing &amp; Continuation'!D168</f>
        <v>PRTC02-49</v>
      </c>
      <c r="I523" s="243">
        <f>'Prep Testing &amp; Continuation'!E168</f>
        <v>0</v>
      </c>
      <c r="J523" s="243">
        <f>'Prep Testing &amp; Continuation'!F168</f>
        <v>0</v>
      </c>
      <c r="K523" s="243">
        <f>'Prep Testing &amp; Continuation'!G168</f>
        <v>0</v>
      </c>
      <c r="L523" s="243">
        <f>'Prep Testing &amp; Continuation'!H168</f>
        <v>0</v>
      </c>
      <c r="M523" s="243">
        <f>'Prep Testing &amp; Continuation'!I168</f>
        <v>0</v>
      </c>
      <c r="N523" s="243">
        <f>'Prep Testing &amp; Continuation'!J168</f>
        <v>0</v>
      </c>
      <c r="O523" s="243">
        <f>'Prep Testing &amp; Continuation'!K168</f>
        <v>0</v>
      </c>
      <c r="P523" s="243">
        <f>'Prep Testing &amp; Continuation'!L168</f>
        <v>0</v>
      </c>
      <c r="Q523" s="243">
        <f>'Prep Testing &amp; Continuation'!M168</f>
        <v>0</v>
      </c>
      <c r="R523" s="243">
        <f>'Prep Testing &amp; Continuation'!N168</f>
        <v>0</v>
      </c>
      <c r="S523" s="243">
        <f>'Prep Testing &amp; Continuation'!O168</f>
        <v>0</v>
      </c>
      <c r="T523" s="243">
        <f>'Prep Testing &amp; Continuation'!P168</f>
        <v>0</v>
      </c>
      <c r="U523" s="243">
        <f>'Prep Testing &amp; Continuation'!Q168</f>
        <v>0</v>
      </c>
      <c r="V523" s="243">
        <f>'Prep Testing &amp; Continuation'!R168</f>
        <v>0</v>
      </c>
      <c r="W523" s="243">
        <f>'Prep Testing &amp; Continuation'!S168</f>
        <v>0</v>
      </c>
      <c r="X523" s="243">
        <f>'Prep Testing &amp; Continuation'!T168</f>
        <v>0</v>
      </c>
      <c r="Y523" s="243">
        <f>'Prep Testing &amp; Continuation'!U168</f>
        <v>0</v>
      </c>
      <c r="Z523" s="243">
        <f>'Prep Testing &amp; Continuation'!V168</f>
        <v>0</v>
      </c>
      <c r="AA523" s="243">
        <f>'Prep Testing &amp; Continuation'!W168</f>
        <v>0</v>
      </c>
      <c r="AB523" s="243">
        <f>'Prep Testing &amp; Continuation'!X168</f>
        <v>0</v>
      </c>
      <c r="AC523" s="243">
        <f>'Prep Testing &amp; Continuation'!Y168</f>
        <v>0</v>
      </c>
      <c r="AD523" s="243">
        <f>'Prep Testing &amp; Continuation'!Z168</f>
        <v>0</v>
      </c>
      <c r="AE523" s="243">
        <f>'Prep Testing &amp; Continuation'!AA168</f>
        <v>0</v>
      </c>
      <c r="AF523" s="243">
        <f>'Prep Testing &amp; Continuation'!AB168</f>
        <v>0</v>
      </c>
      <c r="AG523" s="243">
        <f>'Prep Testing &amp; Continuation'!AC168</f>
        <v>0</v>
      </c>
      <c r="AH523" s="243">
        <f>'Prep Testing &amp; Continuation'!AD168</f>
        <v>0</v>
      </c>
      <c r="AI523" s="243">
        <f>'Prep Testing &amp; Continuation'!AE168</f>
        <v>0</v>
      </c>
      <c r="AJ523" s="243">
        <f>'Prep Testing &amp; Continuation'!AF168</f>
        <v>0</v>
      </c>
      <c r="AK523" s="243">
        <f>'Prep Testing &amp; Continuation'!AG168</f>
        <v>0</v>
      </c>
      <c r="AL523" s="243">
        <f>'Prep Testing &amp; Continuation'!AH168</f>
        <v>0</v>
      </c>
      <c r="AM523" s="226">
        <f t="shared" si="24"/>
        <v>0</v>
      </c>
      <c r="AN523" s="227" t="str">
        <f>'Prep Testing &amp; Continuation'!B$3</f>
        <v>PrEP Re-Testing &amp; Continuation version 2.0.0</v>
      </c>
      <c r="AO523" s="239">
        <f>'Prep Testing &amp; Continuation'!AH168</f>
        <v>0</v>
      </c>
    </row>
    <row r="524" spans="1:41" x14ac:dyDescent="0.45">
      <c r="A524" s="218" t="str">
        <f t="shared" si="23"/>
        <v>202205</v>
      </c>
      <c r="B524" s="219">
        <f>'Prep Partner Performance'!AE$2</f>
        <v>2022</v>
      </c>
      <c r="C524" s="220" t="str">
        <f>'Prep Partner Performance'!Z$2</f>
        <v>05</v>
      </c>
      <c r="D524" s="218">
        <f>'Prep Partner Performance'!G$2</f>
        <v>14943</v>
      </c>
      <c r="E524" s="217" t="str">
        <f>'Prep Partner Performance'!C$2</f>
        <v>Kisima Health Centre</v>
      </c>
      <c r="F524" s="243" t="str">
        <f>'Prep Testing &amp; Continuation'!B$165</f>
        <v>PrEP Re-Testing and continuation at 12 months</v>
      </c>
      <c r="G524" s="243" t="str">
        <f>'Prep Testing &amp; Continuation'!C169</f>
        <v>Number  of individuals screened for STI at 12-months refill</v>
      </c>
      <c r="H524" s="243" t="str">
        <f>'Prep Testing &amp; Continuation'!D169</f>
        <v>PRTC02-50</v>
      </c>
      <c r="I524" s="243">
        <f>'Prep Testing &amp; Continuation'!E169</f>
        <v>0</v>
      </c>
      <c r="J524" s="243">
        <f>'Prep Testing &amp; Continuation'!F169</f>
        <v>0</v>
      </c>
      <c r="K524" s="243">
        <f>'Prep Testing &amp; Continuation'!G169</f>
        <v>0</v>
      </c>
      <c r="L524" s="243">
        <f>'Prep Testing &amp; Continuation'!H169</f>
        <v>0</v>
      </c>
      <c r="M524" s="243">
        <f>'Prep Testing &amp; Continuation'!I169</f>
        <v>0</v>
      </c>
      <c r="N524" s="243">
        <f>'Prep Testing &amp; Continuation'!J169</f>
        <v>0</v>
      </c>
      <c r="O524" s="243">
        <f>'Prep Testing &amp; Continuation'!K169</f>
        <v>0</v>
      </c>
      <c r="P524" s="243">
        <f>'Prep Testing &amp; Continuation'!L169</f>
        <v>0</v>
      </c>
      <c r="Q524" s="243">
        <f>'Prep Testing &amp; Continuation'!M169</f>
        <v>0</v>
      </c>
      <c r="R524" s="243">
        <f>'Prep Testing &amp; Continuation'!N169</f>
        <v>0</v>
      </c>
      <c r="S524" s="243">
        <f>'Prep Testing &amp; Continuation'!O169</f>
        <v>0</v>
      </c>
      <c r="T524" s="243">
        <f>'Prep Testing &amp; Continuation'!P169</f>
        <v>0</v>
      </c>
      <c r="U524" s="243">
        <f>'Prep Testing &amp; Continuation'!Q169</f>
        <v>0</v>
      </c>
      <c r="V524" s="243">
        <f>'Prep Testing &amp; Continuation'!R169</f>
        <v>0</v>
      </c>
      <c r="W524" s="243">
        <f>'Prep Testing &amp; Continuation'!S169</f>
        <v>0</v>
      </c>
      <c r="X524" s="243">
        <f>'Prep Testing &amp; Continuation'!T169</f>
        <v>0</v>
      </c>
      <c r="Y524" s="243">
        <f>'Prep Testing &amp; Continuation'!U169</f>
        <v>0</v>
      </c>
      <c r="Z524" s="243">
        <f>'Prep Testing &amp; Continuation'!V169</f>
        <v>0</v>
      </c>
      <c r="AA524" s="243">
        <f>'Prep Testing &amp; Continuation'!W169</f>
        <v>0</v>
      </c>
      <c r="AB524" s="243">
        <f>'Prep Testing &amp; Continuation'!X169</f>
        <v>0</v>
      </c>
      <c r="AC524" s="243">
        <f>'Prep Testing &amp; Continuation'!Y169</f>
        <v>0</v>
      </c>
      <c r="AD524" s="243">
        <f>'Prep Testing &amp; Continuation'!Z169</f>
        <v>0</v>
      </c>
      <c r="AE524" s="243">
        <f>'Prep Testing &amp; Continuation'!AA169</f>
        <v>0</v>
      </c>
      <c r="AF524" s="243">
        <f>'Prep Testing &amp; Continuation'!AB169</f>
        <v>0</v>
      </c>
      <c r="AG524" s="243">
        <f>'Prep Testing &amp; Continuation'!AC169</f>
        <v>0</v>
      </c>
      <c r="AH524" s="243">
        <f>'Prep Testing &amp; Continuation'!AD169</f>
        <v>0</v>
      </c>
      <c r="AI524" s="243">
        <f>'Prep Testing &amp; Continuation'!AE169</f>
        <v>0</v>
      </c>
      <c r="AJ524" s="243">
        <f>'Prep Testing &amp; Continuation'!AF169</f>
        <v>0</v>
      </c>
      <c r="AK524" s="243">
        <f>'Prep Testing &amp; Continuation'!AG169</f>
        <v>0</v>
      </c>
      <c r="AL524" s="243">
        <f>'Prep Testing &amp; Continuation'!AH169</f>
        <v>0</v>
      </c>
      <c r="AM524" s="226">
        <f t="shared" si="24"/>
        <v>0</v>
      </c>
      <c r="AN524" s="227" t="str">
        <f>'Prep Testing &amp; Continuation'!B$3</f>
        <v>PrEP Re-Testing &amp; Continuation version 2.0.0</v>
      </c>
      <c r="AO524" s="239">
        <f>'Prep Testing &amp; Continuation'!AH169</f>
        <v>0</v>
      </c>
    </row>
    <row r="525" spans="1:41" x14ac:dyDescent="0.45">
      <c r="A525" s="218" t="str">
        <f t="shared" si="23"/>
        <v>202205</v>
      </c>
      <c r="B525" s="219">
        <f>'Prep Partner Performance'!AE$2</f>
        <v>2022</v>
      </c>
      <c r="C525" s="220" t="str">
        <f>'Prep Partner Performance'!Z$2</f>
        <v>05</v>
      </c>
      <c r="D525" s="218">
        <f>'Prep Partner Performance'!G$2</f>
        <v>14943</v>
      </c>
      <c r="E525" s="217" t="str">
        <f>'Prep Partner Performance'!C$2</f>
        <v>Kisima Health Centre</v>
      </c>
      <c r="F525" s="243" t="str">
        <f>'Prep Testing &amp; Continuation'!B$165</f>
        <v>PrEP Re-Testing and continuation at 12 months</v>
      </c>
      <c r="G525" s="243" t="str">
        <f>'Prep Testing &amp; Continuation'!C170</f>
        <v>Number  of individuals diagnosed for STI at 12-months refill</v>
      </c>
      <c r="H525" s="243" t="str">
        <f>'Prep Testing &amp; Continuation'!D170</f>
        <v>PRTC02-51</v>
      </c>
      <c r="I525" s="243">
        <f>'Prep Testing &amp; Continuation'!E170</f>
        <v>0</v>
      </c>
      <c r="J525" s="243">
        <f>'Prep Testing &amp; Continuation'!F170</f>
        <v>0</v>
      </c>
      <c r="K525" s="243">
        <f>'Prep Testing &amp; Continuation'!G170</f>
        <v>0</v>
      </c>
      <c r="L525" s="243">
        <f>'Prep Testing &amp; Continuation'!H170</f>
        <v>0</v>
      </c>
      <c r="M525" s="243">
        <f>'Prep Testing &amp; Continuation'!I170</f>
        <v>0</v>
      </c>
      <c r="N525" s="243">
        <f>'Prep Testing &amp; Continuation'!J170</f>
        <v>0</v>
      </c>
      <c r="O525" s="243">
        <f>'Prep Testing &amp; Continuation'!K170</f>
        <v>0</v>
      </c>
      <c r="P525" s="243">
        <f>'Prep Testing &amp; Continuation'!L170</f>
        <v>0</v>
      </c>
      <c r="Q525" s="243">
        <f>'Prep Testing &amp; Continuation'!M170</f>
        <v>0</v>
      </c>
      <c r="R525" s="243">
        <f>'Prep Testing &amp; Continuation'!N170</f>
        <v>0</v>
      </c>
      <c r="S525" s="243">
        <f>'Prep Testing &amp; Continuation'!O170</f>
        <v>0</v>
      </c>
      <c r="T525" s="243">
        <f>'Prep Testing &amp; Continuation'!P170</f>
        <v>0</v>
      </c>
      <c r="U525" s="243">
        <f>'Prep Testing &amp; Continuation'!Q170</f>
        <v>0</v>
      </c>
      <c r="V525" s="243">
        <f>'Prep Testing &amp; Continuation'!R170</f>
        <v>0</v>
      </c>
      <c r="W525" s="243">
        <f>'Prep Testing &amp; Continuation'!S170</f>
        <v>0</v>
      </c>
      <c r="X525" s="243">
        <f>'Prep Testing &amp; Continuation'!T170</f>
        <v>0</v>
      </c>
      <c r="Y525" s="243">
        <f>'Prep Testing &amp; Continuation'!U170</f>
        <v>0</v>
      </c>
      <c r="Z525" s="243">
        <f>'Prep Testing &amp; Continuation'!V170</f>
        <v>0</v>
      </c>
      <c r="AA525" s="243">
        <f>'Prep Testing &amp; Continuation'!W170</f>
        <v>0</v>
      </c>
      <c r="AB525" s="243">
        <f>'Prep Testing &amp; Continuation'!X170</f>
        <v>0</v>
      </c>
      <c r="AC525" s="243">
        <f>'Prep Testing &amp; Continuation'!Y170</f>
        <v>0</v>
      </c>
      <c r="AD525" s="243">
        <f>'Prep Testing &amp; Continuation'!Z170</f>
        <v>0</v>
      </c>
      <c r="AE525" s="243">
        <f>'Prep Testing &amp; Continuation'!AA170</f>
        <v>0</v>
      </c>
      <c r="AF525" s="243">
        <f>'Prep Testing &amp; Continuation'!AB170</f>
        <v>0</v>
      </c>
      <c r="AG525" s="243">
        <f>'Prep Testing &amp; Continuation'!AC170</f>
        <v>0</v>
      </c>
      <c r="AH525" s="243">
        <f>'Prep Testing &amp; Continuation'!AD170</f>
        <v>0</v>
      </c>
      <c r="AI525" s="243">
        <f>'Prep Testing &amp; Continuation'!AE170</f>
        <v>0</v>
      </c>
      <c r="AJ525" s="243">
        <f>'Prep Testing &amp; Continuation'!AF170</f>
        <v>0</v>
      </c>
      <c r="AK525" s="243">
        <f>'Prep Testing &amp; Continuation'!AG170</f>
        <v>0</v>
      </c>
      <c r="AL525" s="243">
        <f>'Prep Testing &amp; Continuation'!AH170</f>
        <v>0</v>
      </c>
      <c r="AM525" s="226">
        <f t="shared" si="24"/>
        <v>0</v>
      </c>
      <c r="AN525" s="227" t="str">
        <f>'Prep Testing &amp; Continuation'!B$3</f>
        <v>PrEP Re-Testing &amp; Continuation version 2.0.0</v>
      </c>
      <c r="AO525" s="239">
        <f>'Prep Testing &amp; Continuation'!AH170</f>
        <v>0</v>
      </c>
    </row>
    <row r="526" spans="1:41" x14ac:dyDescent="0.45">
      <c r="A526" s="218" t="str">
        <f t="shared" si="23"/>
        <v>202205</v>
      </c>
      <c r="B526" s="219">
        <f>'Prep Partner Performance'!AE$2</f>
        <v>2022</v>
      </c>
      <c r="C526" s="220" t="str">
        <f>'Prep Partner Performance'!Z$2</f>
        <v>05</v>
      </c>
      <c r="D526" s="218">
        <f>'Prep Partner Performance'!G$2</f>
        <v>14943</v>
      </c>
      <c r="E526" s="217" t="str">
        <f>'Prep Partner Performance'!C$2</f>
        <v>Kisima Health Centre</v>
      </c>
      <c r="F526" s="243" t="str">
        <f>'Prep Testing &amp; Continuation'!B$165</f>
        <v>PrEP Re-Testing and continuation at 12 months</v>
      </c>
      <c r="G526" s="243" t="str">
        <f>'Prep Testing &amp; Continuation'!C171</f>
        <v>Number  of individuals at risk of HIV infection at 12-months refill</v>
      </c>
      <c r="H526" s="243" t="str">
        <f>'Prep Testing &amp; Continuation'!D171</f>
        <v>PRTC02-52</v>
      </c>
      <c r="I526" s="243">
        <f>'Prep Testing &amp; Continuation'!E171</f>
        <v>0</v>
      </c>
      <c r="J526" s="243">
        <f>'Prep Testing &amp; Continuation'!F171</f>
        <v>0</v>
      </c>
      <c r="K526" s="243">
        <f>'Prep Testing &amp; Continuation'!G171</f>
        <v>0</v>
      </c>
      <c r="L526" s="243">
        <f>'Prep Testing &amp; Continuation'!H171</f>
        <v>0</v>
      </c>
      <c r="M526" s="243">
        <f>'Prep Testing &amp; Continuation'!I171</f>
        <v>0</v>
      </c>
      <c r="N526" s="243">
        <f>'Prep Testing &amp; Continuation'!J171</f>
        <v>0</v>
      </c>
      <c r="O526" s="243">
        <f>'Prep Testing &amp; Continuation'!K171</f>
        <v>0</v>
      </c>
      <c r="P526" s="243">
        <f>'Prep Testing &amp; Continuation'!L171</f>
        <v>0</v>
      </c>
      <c r="Q526" s="243">
        <f>'Prep Testing &amp; Continuation'!M171</f>
        <v>0</v>
      </c>
      <c r="R526" s="243">
        <f>'Prep Testing &amp; Continuation'!N171</f>
        <v>0</v>
      </c>
      <c r="S526" s="243">
        <f>'Prep Testing &amp; Continuation'!O171</f>
        <v>0</v>
      </c>
      <c r="T526" s="243">
        <f>'Prep Testing &amp; Continuation'!P171</f>
        <v>0</v>
      </c>
      <c r="U526" s="243">
        <f>'Prep Testing &amp; Continuation'!Q171</f>
        <v>0</v>
      </c>
      <c r="V526" s="243">
        <f>'Prep Testing &amp; Continuation'!R171</f>
        <v>0</v>
      </c>
      <c r="W526" s="243">
        <f>'Prep Testing &amp; Continuation'!S171</f>
        <v>0</v>
      </c>
      <c r="X526" s="243">
        <f>'Prep Testing &amp; Continuation'!T171</f>
        <v>0</v>
      </c>
      <c r="Y526" s="243">
        <f>'Prep Testing &amp; Continuation'!U171</f>
        <v>0</v>
      </c>
      <c r="Z526" s="243">
        <f>'Prep Testing &amp; Continuation'!V171</f>
        <v>0</v>
      </c>
      <c r="AA526" s="243">
        <f>'Prep Testing &amp; Continuation'!W171</f>
        <v>0</v>
      </c>
      <c r="AB526" s="243">
        <f>'Prep Testing &amp; Continuation'!X171</f>
        <v>0</v>
      </c>
      <c r="AC526" s="243">
        <f>'Prep Testing &amp; Continuation'!Y171</f>
        <v>0</v>
      </c>
      <c r="AD526" s="243">
        <f>'Prep Testing &amp; Continuation'!Z171</f>
        <v>0</v>
      </c>
      <c r="AE526" s="243">
        <f>'Prep Testing &amp; Continuation'!AA171</f>
        <v>0</v>
      </c>
      <c r="AF526" s="243">
        <f>'Prep Testing &amp; Continuation'!AB171</f>
        <v>0</v>
      </c>
      <c r="AG526" s="243">
        <f>'Prep Testing &amp; Continuation'!AC171</f>
        <v>0</v>
      </c>
      <c r="AH526" s="243">
        <f>'Prep Testing &amp; Continuation'!AD171</f>
        <v>0</v>
      </c>
      <c r="AI526" s="243">
        <f>'Prep Testing &amp; Continuation'!AE171</f>
        <v>0</v>
      </c>
      <c r="AJ526" s="243">
        <f>'Prep Testing &amp; Continuation'!AF171</f>
        <v>0</v>
      </c>
      <c r="AK526" s="243">
        <f>'Prep Testing &amp; Continuation'!AG171</f>
        <v>0</v>
      </c>
      <c r="AL526" s="243">
        <f>'Prep Testing &amp; Continuation'!AH171</f>
        <v>0</v>
      </c>
      <c r="AM526" s="226">
        <f t="shared" si="24"/>
        <v>0</v>
      </c>
      <c r="AN526" s="227" t="str">
        <f>'Prep Testing &amp; Continuation'!B$3</f>
        <v>PrEP Re-Testing &amp; Continuation version 2.0.0</v>
      </c>
      <c r="AO526" s="239">
        <f>'Prep Testing &amp; Continuation'!AH171</f>
        <v>0</v>
      </c>
    </row>
    <row r="527" spans="1:41" x14ac:dyDescent="0.45">
      <c r="A527" s="218" t="str">
        <f t="shared" si="23"/>
        <v>202205</v>
      </c>
      <c r="B527" s="219">
        <f>'Prep Partner Performance'!AE$2</f>
        <v>2022</v>
      </c>
      <c r="C527" s="220" t="str">
        <f>'Prep Partner Performance'!Z$2</f>
        <v>05</v>
      </c>
      <c r="D527" s="218">
        <f>'Prep Partner Performance'!G$2</f>
        <v>14943</v>
      </c>
      <c r="E527" s="217" t="str">
        <f>'Prep Partner Performance'!C$2</f>
        <v>Kisima Health Centre</v>
      </c>
      <c r="F527" s="243" t="str">
        <f>'Prep Testing &amp; Continuation'!B172</f>
        <v>Adherence status of clients at 12-months</v>
      </c>
      <c r="G527" s="243" t="str">
        <f>'Prep Testing &amp; Continuation'!C172</f>
        <v>Good: missed 0 - 3 doses in past 12 months</v>
      </c>
      <c r="H527" s="243" t="str">
        <f>'Prep Testing &amp; Continuation'!D172</f>
        <v>PRTC02-53</v>
      </c>
      <c r="I527" s="243">
        <f>'Prep Testing &amp; Continuation'!E172</f>
        <v>0</v>
      </c>
      <c r="J527" s="243">
        <f>'Prep Testing &amp; Continuation'!F172</f>
        <v>0</v>
      </c>
      <c r="K527" s="243">
        <f>'Prep Testing &amp; Continuation'!G172</f>
        <v>0</v>
      </c>
      <c r="L527" s="243">
        <f>'Prep Testing &amp; Continuation'!H172</f>
        <v>0</v>
      </c>
      <c r="M527" s="243">
        <f>'Prep Testing &amp; Continuation'!I172</f>
        <v>0</v>
      </c>
      <c r="N527" s="243">
        <f>'Prep Testing &amp; Continuation'!J172</f>
        <v>0</v>
      </c>
      <c r="O527" s="243">
        <f>'Prep Testing &amp; Continuation'!K172</f>
        <v>0</v>
      </c>
      <c r="P527" s="243">
        <f>'Prep Testing &amp; Continuation'!L172</f>
        <v>0</v>
      </c>
      <c r="Q527" s="243">
        <f>'Prep Testing &amp; Continuation'!M172</f>
        <v>0</v>
      </c>
      <c r="R527" s="243">
        <f>'Prep Testing &amp; Continuation'!N172</f>
        <v>0</v>
      </c>
      <c r="S527" s="243">
        <f>'Prep Testing &amp; Continuation'!O172</f>
        <v>0</v>
      </c>
      <c r="T527" s="243">
        <f>'Prep Testing &amp; Continuation'!P172</f>
        <v>0</v>
      </c>
      <c r="U527" s="243">
        <f>'Prep Testing &amp; Continuation'!Q172</f>
        <v>0</v>
      </c>
      <c r="V527" s="243">
        <f>'Prep Testing &amp; Continuation'!R172</f>
        <v>0</v>
      </c>
      <c r="W527" s="243">
        <f>'Prep Testing &amp; Continuation'!S172</f>
        <v>0</v>
      </c>
      <c r="X527" s="243">
        <f>'Prep Testing &amp; Continuation'!T172</f>
        <v>0</v>
      </c>
      <c r="Y527" s="243">
        <f>'Prep Testing &amp; Continuation'!U172</f>
        <v>0</v>
      </c>
      <c r="Z527" s="243">
        <f>'Prep Testing &amp; Continuation'!V172</f>
        <v>0</v>
      </c>
      <c r="AA527" s="243">
        <f>'Prep Testing &amp; Continuation'!W172</f>
        <v>0</v>
      </c>
      <c r="AB527" s="243">
        <f>'Prep Testing &amp; Continuation'!X172</f>
        <v>0</v>
      </c>
      <c r="AC527" s="243">
        <f>'Prep Testing &amp; Continuation'!Y172</f>
        <v>0</v>
      </c>
      <c r="AD527" s="243">
        <f>'Prep Testing &amp; Continuation'!Z172</f>
        <v>0</v>
      </c>
      <c r="AE527" s="243">
        <f>'Prep Testing &amp; Continuation'!AA172</f>
        <v>0</v>
      </c>
      <c r="AF527" s="243">
        <f>'Prep Testing &amp; Continuation'!AB172</f>
        <v>0</v>
      </c>
      <c r="AG527" s="243">
        <f>'Prep Testing &amp; Continuation'!AC172</f>
        <v>0</v>
      </c>
      <c r="AH527" s="243">
        <f>'Prep Testing &amp; Continuation'!AD172</f>
        <v>0</v>
      </c>
      <c r="AI527" s="243">
        <f>'Prep Testing &amp; Continuation'!AE172</f>
        <v>0</v>
      </c>
      <c r="AJ527" s="243">
        <f>'Prep Testing &amp; Continuation'!AF172</f>
        <v>0</v>
      </c>
      <c r="AK527" s="243">
        <f>'Prep Testing &amp; Continuation'!AG172</f>
        <v>0</v>
      </c>
      <c r="AL527" s="243">
        <f>'Prep Testing &amp; Continuation'!AH172</f>
        <v>0</v>
      </c>
      <c r="AM527" s="226">
        <f t="shared" si="24"/>
        <v>0</v>
      </c>
      <c r="AN527" s="227" t="str">
        <f>'Prep Testing &amp; Continuation'!B$3</f>
        <v>PrEP Re-Testing &amp; Continuation version 2.0.0</v>
      </c>
      <c r="AO527" s="239">
        <f>'Prep Testing &amp; Continuation'!AH172</f>
        <v>0</v>
      </c>
    </row>
    <row r="528" spans="1:41" x14ac:dyDescent="0.45">
      <c r="A528" s="218" t="str">
        <f t="shared" si="23"/>
        <v>202205</v>
      </c>
      <c r="B528" s="219">
        <f>'Prep Partner Performance'!AE$2</f>
        <v>2022</v>
      </c>
      <c r="C528" s="220" t="str">
        <f>'Prep Partner Performance'!Z$2</f>
        <v>05</v>
      </c>
      <c r="D528" s="218">
        <f>'Prep Partner Performance'!G$2</f>
        <v>14943</v>
      </c>
      <c r="E528" s="217" t="str">
        <f>'Prep Partner Performance'!C$2</f>
        <v>Kisima Health Centre</v>
      </c>
      <c r="F528" s="243" t="str">
        <f>'Prep Testing &amp; Continuation'!B$172</f>
        <v>Adherence status of clients at 12-months</v>
      </c>
      <c r="G528" s="243" t="str">
        <f>'Prep Testing &amp; Continuation'!C173</f>
        <v>Fair: missed 4 - 5 doses in past 12 months</v>
      </c>
      <c r="H528" s="243" t="str">
        <f>'Prep Testing &amp; Continuation'!D173</f>
        <v>PRTC02-54</v>
      </c>
      <c r="I528" s="243">
        <f>'Prep Testing &amp; Continuation'!E173</f>
        <v>0</v>
      </c>
      <c r="J528" s="243">
        <f>'Prep Testing &amp; Continuation'!F173</f>
        <v>0</v>
      </c>
      <c r="K528" s="243">
        <f>'Prep Testing &amp; Continuation'!G173</f>
        <v>0</v>
      </c>
      <c r="L528" s="243">
        <f>'Prep Testing &amp; Continuation'!H173</f>
        <v>0</v>
      </c>
      <c r="M528" s="243">
        <f>'Prep Testing &amp; Continuation'!I173</f>
        <v>0</v>
      </c>
      <c r="N528" s="243">
        <f>'Prep Testing &amp; Continuation'!J173</f>
        <v>0</v>
      </c>
      <c r="O528" s="243">
        <f>'Prep Testing &amp; Continuation'!K173</f>
        <v>0</v>
      </c>
      <c r="P528" s="243">
        <f>'Prep Testing &amp; Continuation'!L173</f>
        <v>0</v>
      </c>
      <c r="Q528" s="243">
        <f>'Prep Testing &amp; Continuation'!M173</f>
        <v>0</v>
      </c>
      <c r="R528" s="243">
        <f>'Prep Testing &amp; Continuation'!N173</f>
        <v>0</v>
      </c>
      <c r="S528" s="243">
        <f>'Prep Testing &amp; Continuation'!O173</f>
        <v>0</v>
      </c>
      <c r="T528" s="243">
        <f>'Prep Testing &amp; Continuation'!P173</f>
        <v>0</v>
      </c>
      <c r="U528" s="243">
        <f>'Prep Testing &amp; Continuation'!Q173</f>
        <v>0</v>
      </c>
      <c r="V528" s="243">
        <f>'Prep Testing &amp; Continuation'!R173</f>
        <v>0</v>
      </c>
      <c r="W528" s="243">
        <f>'Prep Testing &amp; Continuation'!S173</f>
        <v>0</v>
      </c>
      <c r="X528" s="243">
        <f>'Prep Testing &amp; Continuation'!T173</f>
        <v>0</v>
      </c>
      <c r="Y528" s="243">
        <f>'Prep Testing &amp; Continuation'!U173</f>
        <v>0</v>
      </c>
      <c r="Z528" s="243">
        <f>'Prep Testing &amp; Continuation'!V173</f>
        <v>0</v>
      </c>
      <c r="AA528" s="243">
        <f>'Prep Testing &amp; Continuation'!W173</f>
        <v>0</v>
      </c>
      <c r="AB528" s="243">
        <f>'Prep Testing &amp; Continuation'!X173</f>
        <v>0</v>
      </c>
      <c r="AC528" s="243">
        <f>'Prep Testing &amp; Continuation'!Y173</f>
        <v>0</v>
      </c>
      <c r="AD528" s="243">
        <f>'Prep Testing &amp; Continuation'!Z173</f>
        <v>0</v>
      </c>
      <c r="AE528" s="243">
        <f>'Prep Testing &amp; Continuation'!AA173</f>
        <v>0</v>
      </c>
      <c r="AF528" s="243">
        <f>'Prep Testing &amp; Continuation'!AB173</f>
        <v>0</v>
      </c>
      <c r="AG528" s="243">
        <f>'Prep Testing &amp; Continuation'!AC173</f>
        <v>0</v>
      </c>
      <c r="AH528" s="243">
        <f>'Prep Testing &amp; Continuation'!AD173</f>
        <v>0</v>
      </c>
      <c r="AI528" s="243">
        <f>'Prep Testing &amp; Continuation'!AE173</f>
        <v>0</v>
      </c>
      <c r="AJ528" s="243">
        <f>'Prep Testing &amp; Continuation'!AF173</f>
        <v>0</v>
      </c>
      <c r="AK528" s="243">
        <f>'Prep Testing &amp; Continuation'!AG173</f>
        <v>0</v>
      </c>
      <c r="AL528" s="243">
        <f>'Prep Testing &amp; Continuation'!AH173</f>
        <v>0</v>
      </c>
      <c r="AM528" s="226">
        <f t="shared" si="24"/>
        <v>0</v>
      </c>
      <c r="AN528" s="227" t="str">
        <f>'Prep Testing &amp; Continuation'!B$3</f>
        <v>PrEP Re-Testing &amp; Continuation version 2.0.0</v>
      </c>
      <c r="AO528" s="239">
        <f>'Prep Testing &amp; Continuation'!AH173</f>
        <v>0</v>
      </c>
    </row>
    <row r="529" spans="1:41" x14ac:dyDescent="0.45">
      <c r="A529" s="218" t="str">
        <f t="shared" si="23"/>
        <v>202205</v>
      </c>
      <c r="B529" s="219">
        <f>'Prep Partner Performance'!AE$2</f>
        <v>2022</v>
      </c>
      <c r="C529" s="220" t="str">
        <f>'Prep Partner Performance'!Z$2</f>
        <v>05</v>
      </c>
      <c r="D529" s="218">
        <f>'Prep Partner Performance'!G$2</f>
        <v>14943</v>
      </c>
      <c r="E529" s="217" t="str">
        <f>'Prep Partner Performance'!C$2</f>
        <v>Kisima Health Centre</v>
      </c>
      <c r="F529" s="243" t="str">
        <f>'Prep Testing &amp; Continuation'!B$172</f>
        <v>Adherence status of clients at 12-months</v>
      </c>
      <c r="G529" s="243" t="str">
        <f>'Prep Testing &amp; Continuation'!C174</f>
        <v>Bad: missed 6 - 7 doses in past 12 months</v>
      </c>
      <c r="H529" s="243" t="str">
        <f>'Prep Testing &amp; Continuation'!D174</f>
        <v>PRTC02-55</v>
      </c>
      <c r="I529" s="243">
        <f>'Prep Testing &amp; Continuation'!E174</f>
        <v>0</v>
      </c>
      <c r="J529" s="243">
        <f>'Prep Testing &amp; Continuation'!F174</f>
        <v>0</v>
      </c>
      <c r="K529" s="243">
        <f>'Prep Testing &amp; Continuation'!G174</f>
        <v>0</v>
      </c>
      <c r="L529" s="243">
        <f>'Prep Testing &amp; Continuation'!H174</f>
        <v>0</v>
      </c>
      <c r="M529" s="243">
        <f>'Prep Testing &amp; Continuation'!I174</f>
        <v>0</v>
      </c>
      <c r="N529" s="243">
        <f>'Prep Testing &amp; Continuation'!J174</f>
        <v>0</v>
      </c>
      <c r="O529" s="243">
        <f>'Prep Testing &amp; Continuation'!K174</f>
        <v>0</v>
      </c>
      <c r="P529" s="243">
        <f>'Prep Testing &amp; Continuation'!L174</f>
        <v>0</v>
      </c>
      <c r="Q529" s="243">
        <f>'Prep Testing &amp; Continuation'!M174</f>
        <v>0</v>
      </c>
      <c r="R529" s="243">
        <f>'Prep Testing &amp; Continuation'!N174</f>
        <v>0</v>
      </c>
      <c r="S529" s="243">
        <f>'Prep Testing &amp; Continuation'!O174</f>
        <v>0</v>
      </c>
      <c r="T529" s="243">
        <f>'Prep Testing &amp; Continuation'!P174</f>
        <v>0</v>
      </c>
      <c r="U529" s="243">
        <f>'Prep Testing &amp; Continuation'!Q174</f>
        <v>0</v>
      </c>
      <c r="V529" s="243">
        <f>'Prep Testing &amp; Continuation'!R174</f>
        <v>0</v>
      </c>
      <c r="W529" s="243">
        <f>'Prep Testing &amp; Continuation'!S174</f>
        <v>0</v>
      </c>
      <c r="X529" s="243">
        <f>'Prep Testing &amp; Continuation'!T174</f>
        <v>0</v>
      </c>
      <c r="Y529" s="243">
        <f>'Prep Testing &amp; Continuation'!U174</f>
        <v>0</v>
      </c>
      <c r="Z529" s="243">
        <f>'Prep Testing &amp; Continuation'!V174</f>
        <v>0</v>
      </c>
      <c r="AA529" s="243">
        <f>'Prep Testing &amp; Continuation'!W174</f>
        <v>0</v>
      </c>
      <c r="AB529" s="243">
        <f>'Prep Testing &amp; Continuation'!X174</f>
        <v>0</v>
      </c>
      <c r="AC529" s="243">
        <f>'Prep Testing &amp; Continuation'!Y174</f>
        <v>0</v>
      </c>
      <c r="AD529" s="243">
        <f>'Prep Testing &amp; Continuation'!Z174</f>
        <v>0</v>
      </c>
      <c r="AE529" s="243">
        <f>'Prep Testing &amp; Continuation'!AA174</f>
        <v>0</v>
      </c>
      <c r="AF529" s="243">
        <f>'Prep Testing &amp; Continuation'!AB174</f>
        <v>0</v>
      </c>
      <c r="AG529" s="243">
        <f>'Prep Testing &amp; Continuation'!AC174</f>
        <v>0</v>
      </c>
      <c r="AH529" s="243">
        <f>'Prep Testing &amp; Continuation'!AD174</f>
        <v>0</v>
      </c>
      <c r="AI529" s="243">
        <f>'Prep Testing &amp; Continuation'!AE174</f>
        <v>0</v>
      </c>
      <c r="AJ529" s="243">
        <f>'Prep Testing &amp; Continuation'!AF174</f>
        <v>0</v>
      </c>
      <c r="AK529" s="243">
        <f>'Prep Testing &amp; Continuation'!AG174</f>
        <v>0</v>
      </c>
      <c r="AL529" s="243">
        <f>'Prep Testing &amp; Continuation'!AH174</f>
        <v>0</v>
      </c>
      <c r="AM529" s="226">
        <f t="shared" si="24"/>
        <v>0</v>
      </c>
      <c r="AN529" s="227" t="str">
        <f>'Prep Testing &amp; Continuation'!B$3</f>
        <v>PrEP Re-Testing &amp; Continuation version 2.0.0</v>
      </c>
      <c r="AO529" s="239">
        <f>'Prep Testing &amp; Continuation'!AH174</f>
        <v>0</v>
      </c>
    </row>
    <row r="530" spans="1:41" x14ac:dyDescent="0.45">
      <c r="A530" s="218" t="str">
        <f t="shared" si="23"/>
        <v>202205</v>
      </c>
      <c r="B530" s="219">
        <f>'Prep Partner Performance'!AE$2</f>
        <v>2022</v>
      </c>
      <c r="C530" s="220" t="str">
        <f>'Prep Partner Performance'!Z$2</f>
        <v>05</v>
      </c>
      <c r="D530" s="218">
        <f>'Prep Partner Performance'!G$2</f>
        <v>14943</v>
      </c>
      <c r="E530" s="217" t="str">
        <f>'Prep Partner Performance'!C$2</f>
        <v>Kisima Health Centre</v>
      </c>
      <c r="F530" s="243" t="str">
        <f>'Prep Testing &amp; Continuation'!B175</f>
        <v>Reasons for non-adherence among those with bad adherence at 12 months</v>
      </c>
      <c r="G530" s="243" t="str">
        <f>'Prep Testing &amp; Continuation'!C175</f>
        <v>Forgot</v>
      </c>
      <c r="H530" s="243" t="str">
        <f>'Prep Testing &amp; Continuation'!D175</f>
        <v>PRTC02-56</v>
      </c>
      <c r="I530" s="243">
        <f>'Prep Testing &amp; Continuation'!E175</f>
        <v>0</v>
      </c>
      <c r="J530" s="243">
        <f>'Prep Testing &amp; Continuation'!F175</f>
        <v>0</v>
      </c>
      <c r="K530" s="243">
        <f>'Prep Testing &amp; Continuation'!G175</f>
        <v>0</v>
      </c>
      <c r="L530" s="243">
        <f>'Prep Testing &amp; Continuation'!H175</f>
        <v>0</v>
      </c>
      <c r="M530" s="243">
        <f>'Prep Testing &amp; Continuation'!I175</f>
        <v>0</v>
      </c>
      <c r="N530" s="243">
        <f>'Prep Testing &amp; Continuation'!J175</f>
        <v>0</v>
      </c>
      <c r="O530" s="243">
        <f>'Prep Testing &amp; Continuation'!K175</f>
        <v>0</v>
      </c>
      <c r="P530" s="243">
        <f>'Prep Testing &amp; Continuation'!L175</f>
        <v>0</v>
      </c>
      <c r="Q530" s="243">
        <f>'Prep Testing &amp; Continuation'!M175</f>
        <v>0</v>
      </c>
      <c r="R530" s="243">
        <f>'Prep Testing &amp; Continuation'!N175</f>
        <v>0</v>
      </c>
      <c r="S530" s="243">
        <f>'Prep Testing &amp; Continuation'!O175</f>
        <v>0</v>
      </c>
      <c r="T530" s="243">
        <f>'Prep Testing &amp; Continuation'!P175</f>
        <v>0</v>
      </c>
      <c r="U530" s="243">
        <f>'Prep Testing &amp; Continuation'!Q175</f>
        <v>0</v>
      </c>
      <c r="V530" s="243">
        <f>'Prep Testing &amp; Continuation'!R175</f>
        <v>0</v>
      </c>
      <c r="W530" s="243">
        <f>'Prep Testing &amp; Continuation'!S175</f>
        <v>0</v>
      </c>
      <c r="X530" s="243">
        <f>'Prep Testing &amp; Continuation'!T175</f>
        <v>0</v>
      </c>
      <c r="Y530" s="243">
        <f>'Prep Testing &amp; Continuation'!U175</f>
        <v>0</v>
      </c>
      <c r="Z530" s="243">
        <f>'Prep Testing &amp; Continuation'!V175</f>
        <v>0</v>
      </c>
      <c r="AA530" s="243">
        <f>'Prep Testing &amp; Continuation'!W175</f>
        <v>0</v>
      </c>
      <c r="AB530" s="243">
        <f>'Prep Testing &amp; Continuation'!X175</f>
        <v>0</v>
      </c>
      <c r="AC530" s="243">
        <f>'Prep Testing &amp; Continuation'!Y175</f>
        <v>0</v>
      </c>
      <c r="AD530" s="243">
        <f>'Prep Testing &amp; Continuation'!Z175</f>
        <v>0</v>
      </c>
      <c r="AE530" s="243">
        <f>'Prep Testing &amp; Continuation'!AA175</f>
        <v>0</v>
      </c>
      <c r="AF530" s="243">
        <f>'Prep Testing &amp; Continuation'!AB175</f>
        <v>0</v>
      </c>
      <c r="AG530" s="243">
        <f>'Prep Testing &amp; Continuation'!AC175</f>
        <v>0</v>
      </c>
      <c r="AH530" s="243">
        <f>'Prep Testing &amp; Continuation'!AD175</f>
        <v>0</v>
      </c>
      <c r="AI530" s="243">
        <f>'Prep Testing &amp; Continuation'!AE175</f>
        <v>0</v>
      </c>
      <c r="AJ530" s="243">
        <f>'Prep Testing &amp; Continuation'!AF175</f>
        <v>0</v>
      </c>
      <c r="AK530" s="243">
        <f>'Prep Testing &amp; Continuation'!AG175</f>
        <v>0</v>
      </c>
      <c r="AL530" s="243">
        <f>'Prep Testing &amp; Continuation'!AH175</f>
        <v>0</v>
      </c>
      <c r="AM530" s="226">
        <f t="shared" si="24"/>
        <v>0</v>
      </c>
      <c r="AN530" s="227" t="str">
        <f>'Prep Testing &amp; Continuation'!B$3</f>
        <v>PrEP Re-Testing &amp; Continuation version 2.0.0</v>
      </c>
      <c r="AO530" s="239">
        <f>'Prep Testing &amp; Continuation'!AH175</f>
        <v>0</v>
      </c>
    </row>
    <row r="531" spans="1:41" x14ac:dyDescent="0.45">
      <c r="A531" s="218" t="str">
        <f t="shared" si="23"/>
        <v>202205</v>
      </c>
      <c r="B531" s="219">
        <f>'Prep Partner Performance'!AE$2</f>
        <v>2022</v>
      </c>
      <c r="C531" s="220" t="str">
        <f>'Prep Partner Performance'!Z$2</f>
        <v>05</v>
      </c>
      <c r="D531" s="218">
        <f>'Prep Partner Performance'!G$2</f>
        <v>14943</v>
      </c>
      <c r="E531" s="217" t="str">
        <f>'Prep Partner Performance'!C$2</f>
        <v>Kisima Health Centre</v>
      </c>
      <c r="F531" s="243" t="str">
        <f>'Prep Testing &amp; Continuation'!B$175</f>
        <v>Reasons for non-adherence among those with bad adherence at 12 months</v>
      </c>
      <c r="G531" s="243" t="str">
        <f>'Prep Testing &amp; Continuation'!C176</f>
        <v>Lost/out of pills</v>
      </c>
      <c r="H531" s="243" t="str">
        <f>'Prep Testing &amp; Continuation'!D176</f>
        <v>PRTC02-57</v>
      </c>
      <c r="I531" s="243">
        <f>'Prep Testing &amp; Continuation'!E176</f>
        <v>0</v>
      </c>
      <c r="J531" s="243">
        <f>'Prep Testing &amp; Continuation'!F176</f>
        <v>0</v>
      </c>
      <c r="K531" s="243">
        <f>'Prep Testing &amp; Continuation'!G176</f>
        <v>0</v>
      </c>
      <c r="L531" s="243">
        <f>'Prep Testing &amp; Continuation'!H176</f>
        <v>0</v>
      </c>
      <c r="M531" s="243">
        <f>'Prep Testing &amp; Continuation'!I176</f>
        <v>0</v>
      </c>
      <c r="N531" s="243">
        <f>'Prep Testing &amp; Continuation'!J176</f>
        <v>0</v>
      </c>
      <c r="O531" s="243">
        <f>'Prep Testing &amp; Continuation'!K176</f>
        <v>0</v>
      </c>
      <c r="P531" s="243">
        <f>'Prep Testing &amp; Continuation'!L176</f>
        <v>0</v>
      </c>
      <c r="Q531" s="243">
        <f>'Prep Testing &amp; Continuation'!M176</f>
        <v>0</v>
      </c>
      <c r="R531" s="243">
        <f>'Prep Testing &amp; Continuation'!N176</f>
        <v>0</v>
      </c>
      <c r="S531" s="243">
        <f>'Prep Testing &amp; Continuation'!O176</f>
        <v>0</v>
      </c>
      <c r="T531" s="243">
        <f>'Prep Testing &amp; Continuation'!P176</f>
        <v>0</v>
      </c>
      <c r="U531" s="243">
        <f>'Prep Testing &amp; Continuation'!Q176</f>
        <v>0</v>
      </c>
      <c r="V531" s="243">
        <f>'Prep Testing &amp; Continuation'!R176</f>
        <v>0</v>
      </c>
      <c r="W531" s="243">
        <f>'Prep Testing &amp; Continuation'!S176</f>
        <v>0</v>
      </c>
      <c r="X531" s="243">
        <f>'Prep Testing &amp; Continuation'!T176</f>
        <v>0</v>
      </c>
      <c r="Y531" s="243">
        <f>'Prep Testing &amp; Continuation'!U176</f>
        <v>0</v>
      </c>
      <c r="Z531" s="243">
        <f>'Prep Testing &amp; Continuation'!V176</f>
        <v>0</v>
      </c>
      <c r="AA531" s="243">
        <f>'Prep Testing &amp; Continuation'!W176</f>
        <v>0</v>
      </c>
      <c r="AB531" s="243">
        <f>'Prep Testing &amp; Continuation'!X176</f>
        <v>0</v>
      </c>
      <c r="AC531" s="243">
        <f>'Prep Testing &amp; Continuation'!Y176</f>
        <v>0</v>
      </c>
      <c r="AD531" s="243">
        <f>'Prep Testing &amp; Continuation'!Z176</f>
        <v>0</v>
      </c>
      <c r="AE531" s="243">
        <f>'Prep Testing &amp; Continuation'!AA176</f>
        <v>0</v>
      </c>
      <c r="AF531" s="243">
        <f>'Prep Testing &amp; Continuation'!AB176</f>
        <v>0</v>
      </c>
      <c r="AG531" s="243">
        <f>'Prep Testing &amp; Continuation'!AC176</f>
        <v>0</v>
      </c>
      <c r="AH531" s="243">
        <f>'Prep Testing &amp; Continuation'!AD176</f>
        <v>0</v>
      </c>
      <c r="AI531" s="243">
        <f>'Prep Testing &amp; Continuation'!AE176</f>
        <v>0</v>
      </c>
      <c r="AJ531" s="243">
        <f>'Prep Testing &amp; Continuation'!AF176</f>
        <v>0</v>
      </c>
      <c r="AK531" s="243">
        <f>'Prep Testing &amp; Continuation'!AG176</f>
        <v>0</v>
      </c>
      <c r="AL531" s="243">
        <f>'Prep Testing &amp; Continuation'!AH176</f>
        <v>0</v>
      </c>
      <c r="AM531" s="226">
        <f t="shared" si="24"/>
        <v>0</v>
      </c>
      <c r="AN531" s="227" t="str">
        <f>'Prep Testing &amp; Continuation'!B$3</f>
        <v>PrEP Re-Testing &amp; Continuation version 2.0.0</v>
      </c>
      <c r="AO531" s="239">
        <f>'Prep Testing &amp; Continuation'!AH176</f>
        <v>0</v>
      </c>
    </row>
    <row r="532" spans="1:41" x14ac:dyDescent="0.45">
      <c r="A532" s="218" t="str">
        <f t="shared" si="23"/>
        <v>202205</v>
      </c>
      <c r="B532" s="219">
        <f>'Prep Partner Performance'!AE$2</f>
        <v>2022</v>
      </c>
      <c r="C532" s="220" t="str">
        <f>'Prep Partner Performance'!Z$2</f>
        <v>05</v>
      </c>
      <c r="D532" s="218">
        <f>'Prep Partner Performance'!G$2</f>
        <v>14943</v>
      </c>
      <c r="E532" s="217" t="str">
        <f>'Prep Partner Performance'!C$2</f>
        <v>Kisima Health Centre</v>
      </c>
      <c r="F532" s="243" t="str">
        <f>'Prep Testing &amp; Continuation'!B$175</f>
        <v>Reasons for non-adherence among those with bad adherence at 12 months</v>
      </c>
      <c r="G532" s="243" t="str">
        <f>'Prep Testing &amp; Continuation'!C177</f>
        <v>Separated from HIV + Partner</v>
      </c>
      <c r="H532" s="243" t="str">
        <f>'Prep Testing &amp; Continuation'!D177</f>
        <v>PRTC02-58</v>
      </c>
      <c r="I532" s="243">
        <f>'Prep Testing &amp; Continuation'!E177</f>
        <v>0</v>
      </c>
      <c r="J532" s="243">
        <f>'Prep Testing &amp; Continuation'!F177</f>
        <v>0</v>
      </c>
      <c r="K532" s="243">
        <f>'Prep Testing &amp; Continuation'!G177</f>
        <v>0</v>
      </c>
      <c r="L532" s="243">
        <f>'Prep Testing &amp; Continuation'!H177</f>
        <v>0</v>
      </c>
      <c r="M532" s="243">
        <f>'Prep Testing &amp; Continuation'!I177</f>
        <v>0</v>
      </c>
      <c r="N532" s="243">
        <f>'Prep Testing &amp; Continuation'!J177</f>
        <v>0</v>
      </c>
      <c r="O532" s="243">
        <f>'Prep Testing &amp; Continuation'!K177</f>
        <v>0</v>
      </c>
      <c r="P532" s="243">
        <f>'Prep Testing &amp; Continuation'!L177</f>
        <v>0</v>
      </c>
      <c r="Q532" s="243">
        <f>'Prep Testing &amp; Continuation'!M177</f>
        <v>0</v>
      </c>
      <c r="R532" s="243">
        <f>'Prep Testing &amp; Continuation'!N177</f>
        <v>0</v>
      </c>
      <c r="S532" s="243">
        <f>'Prep Testing &amp; Continuation'!O177</f>
        <v>0</v>
      </c>
      <c r="T532" s="243">
        <f>'Prep Testing &amp; Continuation'!P177</f>
        <v>0</v>
      </c>
      <c r="U532" s="243">
        <f>'Prep Testing &amp; Continuation'!Q177</f>
        <v>0</v>
      </c>
      <c r="V532" s="243">
        <f>'Prep Testing &amp; Continuation'!R177</f>
        <v>0</v>
      </c>
      <c r="W532" s="243">
        <f>'Prep Testing &amp; Continuation'!S177</f>
        <v>0</v>
      </c>
      <c r="X532" s="243">
        <f>'Prep Testing &amp; Continuation'!T177</f>
        <v>0</v>
      </c>
      <c r="Y532" s="243">
        <f>'Prep Testing &amp; Continuation'!U177</f>
        <v>0</v>
      </c>
      <c r="Z532" s="243">
        <f>'Prep Testing &amp; Continuation'!V177</f>
        <v>0</v>
      </c>
      <c r="AA532" s="243">
        <f>'Prep Testing &amp; Continuation'!W177</f>
        <v>0</v>
      </c>
      <c r="AB532" s="243">
        <f>'Prep Testing &amp; Continuation'!X177</f>
        <v>0</v>
      </c>
      <c r="AC532" s="243">
        <f>'Prep Testing &amp; Continuation'!Y177</f>
        <v>0</v>
      </c>
      <c r="AD532" s="243">
        <f>'Prep Testing &amp; Continuation'!Z177</f>
        <v>0</v>
      </c>
      <c r="AE532" s="243">
        <f>'Prep Testing &amp; Continuation'!AA177</f>
        <v>0</v>
      </c>
      <c r="AF532" s="243">
        <f>'Prep Testing &amp; Continuation'!AB177</f>
        <v>0</v>
      </c>
      <c r="AG532" s="243">
        <f>'Prep Testing &amp; Continuation'!AC177</f>
        <v>0</v>
      </c>
      <c r="AH532" s="243">
        <f>'Prep Testing &amp; Continuation'!AD177</f>
        <v>0</v>
      </c>
      <c r="AI532" s="243">
        <f>'Prep Testing &amp; Continuation'!AE177</f>
        <v>0</v>
      </c>
      <c r="AJ532" s="243">
        <f>'Prep Testing &amp; Continuation'!AF177</f>
        <v>0</v>
      </c>
      <c r="AK532" s="243">
        <f>'Prep Testing &amp; Continuation'!AG177</f>
        <v>0</v>
      </c>
      <c r="AL532" s="243">
        <f>'Prep Testing &amp; Continuation'!AH177</f>
        <v>0</v>
      </c>
      <c r="AM532" s="226">
        <f t="shared" si="24"/>
        <v>0</v>
      </c>
      <c r="AN532" s="227" t="str">
        <f>'Prep Testing &amp; Continuation'!B$3</f>
        <v>PrEP Re-Testing &amp; Continuation version 2.0.0</v>
      </c>
      <c r="AO532" s="239">
        <f>'Prep Testing &amp; Continuation'!AH177</f>
        <v>0</v>
      </c>
    </row>
    <row r="533" spans="1:41" x14ac:dyDescent="0.45">
      <c r="A533" s="218" t="str">
        <f t="shared" si="23"/>
        <v>202205</v>
      </c>
      <c r="B533" s="219">
        <f>'Prep Partner Performance'!AE$2</f>
        <v>2022</v>
      </c>
      <c r="C533" s="220" t="str">
        <f>'Prep Partner Performance'!Z$2</f>
        <v>05</v>
      </c>
      <c r="D533" s="218">
        <f>'Prep Partner Performance'!G$2</f>
        <v>14943</v>
      </c>
      <c r="E533" s="217" t="str">
        <f>'Prep Partner Performance'!C$2</f>
        <v>Kisima Health Centre</v>
      </c>
      <c r="F533" s="243" t="str">
        <f>'Prep Testing &amp; Continuation'!B$175</f>
        <v>Reasons for non-adherence among those with bad adherence at 12 months</v>
      </c>
      <c r="G533" s="243" t="str">
        <f>'Prep Testing &amp; Continuation'!C178</f>
        <v>No perceived risk</v>
      </c>
      <c r="H533" s="243" t="str">
        <f>'Prep Testing &amp; Continuation'!D178</f>
        <v>PRTC02-59</v>
      </c>
      <c r="I533" s="243">
        <f>'Prep Testing &amp; Continuation'!E178</f>
        <v>0</v>
      </c>
      <c r="J533" s="243">
        <f>'Prep Testing &amp; Continuation'!F178</f>
        <v>0</v>
      </c>
      <c r="K533" s="243">
        <f>'Prep Testing &amp; Continuation'!G178</f>
        <v>0</v>
      </c>
      <c r="L533" s="243">
        <f>'Prep Testing &amp; Continuation'!H178</f>
        <v>0</v>
      </c>
      <c r="M533" s="243">
        <f>'Prep Testing &amp; Continuation'!I178</f>
        <v>0</v>
      </c>
      <c r="N533" s="243">
        <f>'Prep Testing &amp; Continuation'!J178</f>
        <v>0</v>
      </c>
      <c r="O533" s="243">
        <f>'Prep Testing &amp; Continuation'!K178</f>
        <v>0</v>
      </c>
      <c r="P533" s="243">
        <f>'Prep Testing &amp; Continuation'!L178</f>
        <v>0</v>
      </c>
      <c r="Q533" s="243">
        <f>'Prep Testing &amp; Continuation'!M178</f>
        <v>0</v>
      </c>
      <c r="R533" s="243">
        <f>'Prep Testing &amp; Continuation'!N178</f>
        <v>0</v>
      </c>
      <c r="S533" s="243">
        <f>'Prep Testing &amp; Continuation'!O178</f>
        <v>0</v>
      </c>
      <c r="T533" s="243">
        <f>'Prep Testing &amp; Continuation'!P178</f>
        <v>0</v>
      </c>
      <c r="U533" s="243">
        <f>'Prep Testing &amp; Continuation'!Q178</f>
        <v>0</v>
      </c>
      <c r="V533" s="243">
        <f>'Prep Testing &amp; Continuation'!R178</f>
        <v>0</v>
      </c>
      <c r="W533" s="243">
        <f>'Prep Testing &amp; Continuation'!S178</f>
        <v>0</v>
      </c>
      <c r="X533" s="243">
        <f>'Prep Testing &amp; Continuation'!T178</f>
        <v>0</v>
      </c>
      <c r="Y533" s="243">
        <f>'Prep Testing &amp; Continuation'!U178</f>
        <v>0</v>
      </c>
      <c r="Z533" s="243">
        <f>'Prep Testing &amp; Continuation'!V178</f>
        <v>0</v>
      </c>
      <c r="AA533" s="243">
        <f>'Prep Testing &amp; Continuation'!W178</f>
        <v>0</v>
      </c>
      <c r="AB533" s="243">
        <f>'Prep Testing &amp; Continuation'!X178</f>
        <v>0</v>
      </c>
      <c r="AC533" s="243">
        <f>'Prep Testing &amp; Continuation'!Y178</f>
        <v>0</v>
      </c>
      <c r="AD533" s="243">
        <f>'Prep Testing &amp; Continuation'!Z178</f>
        <v>0</v>
      </c>
      <c r="AE533" s="243">
        <f>'Prep Testing &amp; Continuation'!AA178</f>
        <v>0</v>
      </c>
      <c r="AF533" s="243">
        <f>'Prep Testing &amp; Continuation'!AB178</f>
        <v>0</v>
      </c>
      <c r="AG533" s="243">
        <f>'Prep Testing &amp; Continuation'!AC178</f>
        <v>0</v>
      </c>
      <c r="AH533" s="243">
        <f>'Prep Testing &amp; Continuation'!AD178</f>
        <v>0</v>
      </c>
      <c r="AI533" s="243">
        <f>'Prep Testing &amp; Continuation'!AE178</f>
        <v>0</v>
      </c>
      <c r="AJ533" s="243">
        <f>'Prep Testing &amp; Continuation'!AF178</f>
        <v>0</v>
      </c>
      <c r="AK533" s="243">
        <f>'Prep Testing &amp; Continuation'!AG178</f>
        <v>0</v>
      </c>
      <c r="AL533" s="243">
        <f>'Prep Testing &amp; Continuation'!AH178</f>
        <v>0</v>
      </c>
      <c r="AM533" s="226">
        <f t="shared" si="24"/>
        <v>0</v>
      </c>
      <c r="AN533" s="227" t="str">
        <f>'Prep Testing &amp; Continuation'!B$3</f>
        <v>PrEP Re-Testing &amp; Continuation version 2.0.0</v>
      </c>
      <c r="AO533" s="239">
        <f>'Prep Testing &amp; Continuation'!AH178</f>
        <v>0</v>
      </c>
    </row>
    <row r="534" spans="1:41" x14ac:dyDescent="0.45">
      <c r="A534" s="218" t="str">
        <f t="shared" si="23"/>
        <v>202205</v>
      </c>
      <c r="B534" s="219">
        <f>'Prep Partner Performance'!AE$2</f>
        <v>2022</v>
      </c>
      <c r="C534" s="220" t="str">
        <f>'Prep Partner Performance'!Z$2</f>
        <v>05</v>
      </c>
      <c r="D534" s="218">
        <f>'Prep Partner Performance'!G$2</f>
        <v>14943</v>
      </c>
      <c r="E534" s="217" t="str">
        <f>'Prep Partner Performance'!C$2</f>
        <v>Kisima Health Centre</v>
      </c>
      <c r="F534" s="243" t="str">
        <f>'Prep Testing &amp; Continuation'!B$175</f>
        <v>Reasons for non-adherence among those with bad adherence at 12 months</v>
      </c>
      <c r="G534" s="243" t="str">
        <f>'Prep Testing &amp; Continuation'!C179</f>
        <v>Side effects</v>
      </c>
      <c r="H534" s="243" t="str">
        <f>'Prep Testing &amp; Continuation'!D179</f>
        <v>PRTC02-60</v>
      </c>
      <c r="I534" s="243">
        <f>'Prep Testing &amp; Continuation'!E179</f>
        <v>0</v>
      </c>
      <c r="J534" s="243">
        <f>'Prep Testing &amp; Continuation'!F179</f>
        <v>0</v>
      </c>
      <c r="K534" s="243">
        <f>'Prep Testing &amp; Continuation'!G179</f>
        <v>0</v>
      </c>
      <c r="L534" s="243">
        <f>'Prep Testing &amp; Continuation'!H179</f>
        <v>0</v>
      </c>
      <c r="M534" s="243">
        <f>'Prep Testing &amp; Continuation'!I179</f>
        <v>0</v>
      </c>
      <c r="N534" s="243">
        <f>'Prep Testing &amp; Continuation'!J179</f>
        <v>0</v>
      </c>
      <c r="O534" s="243">
        <f>'Prep Testing &amp; Continuation'!K179</f>
        <v>0</v>
      </c>
      <c r="P534" s="243">
        <f>'Prep Testing &amp; Continuation'!L179</f>
        <v>0</v>
      </c>
      <c r="Q534" s="243">
        <f>'Prep Testing &amp; Continuation'!M179</f>
        <v>0</v>
      </c>
      <c r="R534" s="243">
        <f>'Prep Testing &amp; Continuation'!N179</f>
        <v>0</v>
      </c>
      <c r="S534" s="243">
        <f>'Prep Testing &amp; Continuation'!O179</f>
        <v>0</v>
      </c>
      <c r="T534" s="243">
        <f>'Prep Testing &amp; Continuation'!P179</f>
        <v>0</v>
      </c>
      <c r="U534" s="243">
        <f>'Prep Testing &amp; Continuation'!Q179</f>
        <v>0</v>
      </c>
      <c r="V534" s="243">
        <f>'Prep Testing &amp; Continuation'!R179</f>
        <v>0</v>
      </c>
      <c r="W534" s="243">
        <f>'Prep Testing &amp; Continuation'!S179</f>
        <v>0</v>
      </c>
      <c r="X534" s="243">
        <f>'Prep Testing &amp; Continuation'!T179</f>
        <v>0</v>
      </c>
      <c r="Y534" s="243">
        <f>'Prep Testing &amp; Continuation'!U179</f>
        <v>0</v>
      </c>
      <c r="Z534" s="243">
        <f>'Prep Testing &amp; Continuation'!V179</f>
        <v>0</v>
      </c>
      <c r="AA534" s="243">
        <f>'Prep Testing &amp; Continuation'!W179</f>
        <v>0</v>
      </c>
      <c r="AB534" s="243">
        <f>'Prep Testing &amp; Continuation'!X179</f>
        <v>0</v>
      </c>
      <c r="AC534" s="243">
        <f>'Prep Testing &amp; Continuation'!Y179</f>
        <v>0</v>
      </c>
      <c r="AD534" s="243">
        <f>'Prep Testing &amp; Continuation'!Z179</f>
        <v>0</v>
      </c>
      <c r="AE534" s="243">
        <f>'Prep Testing &amp; Continuation'!AA179</f>
        <v>0</v>
      </c>
      <c r="AF534" s="243">
        <f>'Prep Testing &amp; Continuation'!AB179</f>
        <v>0</v>
      </c>
      <c r="AG534" s="243">
        <f>'Prep Testing &amp; Continuation'!AC179</f>
        <v>0</v>
      </c>
      <c r="AH534" s="243">
        <f>'Prep Testing &amp; Continuation'!AD179</f>
        <v>0</v>
      </c>
      <c r="AI534" s="243">
        <f>'Prep Testing &amp; Continuation'!AE179</f>
        <v>0</v>
      </c>
      <c r="AJ534" s="243">
        <f>'Prep Testing &amp; Continuation'!AF179</f>
        <v>0</v>
      </c>
      <c r="AK534" s="243">
        <f>'Prep Testing &amp; Continuation'!AG179</f>
        <v>0</v>
      </c>
      <c r="AL534" s="243">
        <f>'Prep Testing &amp; Continuation'!AH179</f>
        <v>0</v>
      </c>
      <c r="AM534" s="226">
        <f t="shared" si="24"/>
        <v>0</v>
      </c>
      <c r="AN534" s="227" t="str">
        <f>'Prep Testing &amp; Continuation'!B$3</f>
        <v>PrEP Re-Testing &amp; Continuation version 2.0.0</v>
      </c>
      <c r="AO534" s="239">
        <f>'Prep Testing &amp; Continuation'!AH179</f>
        <v>0</v>
      </c>
    </row>
    <row r="535" spans="1:41" x14ac:dyDescent="0.45">
      <c r="A535" s="218" t="str">
        <f t="shared" si="23"/>
        <v>202205</v>
      </c>
      <c r="B535" s="219">
        <f>'Prep Partner Performance'!AE$2</f>
        <v>2022</v>
      </c>
      <c r="C535" s="220" t="str">
        <f>'Prep Partner Performance'!Z$2</f>
        <v>05</v>
      </c>
      <c r="D535" s="218">
        <f>'Prep Partner Performance'!G$2</f>
        <v>14943</v>
      </c>
      <c r="E535" s="217" t="str">
        <f>'Prep Partner Performance'!C$2</f>
        <v>Kisima Health Centre</v>
      </c>
      <c r="F535" s="243" t="str">
        <f>'Prep Testing &amp; Continuation'!B$175</f>
        <v>Reasons for non-adherence among those with bad adherence at 12 months</v>
      </c>
      <c r="G535" s="243" t="str">
        <f>'Prep Testing &amp; Continuation'!C180</f>
        <v>Sick</v>
      </c>
      <c r="H535" s="243" t="str">
        <f>'Prep Testing &amp; Continuation'!D180</f>
        <v>PRTC02-61</v>
      </c>
      <c r="I535" s="243">
        <f>'Prep Testing &amp; Continuation'!E180</f>
        <v>0</v>
      </c>
      <c r="J535" s="243">
        <f>'Prep Testing &amp; Continuation'!F180</f>
        <v>0</v>
      </c>
      <c r="K535" s="243">
        <f>'Prep Testing &amp; Continuation'!G180</f>
        <v>0</v>
      </c>
      <c r="L535" s="243">
        <f>'Prep Testing &amp; Continuation'!H180</f>
        <v>0</v>
      </c>
      <c r="M535" s="243">
        <f>'Prep Testing &amp; Continuation'!I180</f>
        <v>0</v>
      </c>
      <c r="N535" s="243">
        <f>'Prep Testing &amp; Continuation'!J180</f>
        <v>0</v>
      </c>
      <c r="O535" s="243">
        <f>'Prep Testing &amp; Continuation'!K180</f>
        <v>0</v>
      </c>
      <c r="P535" s="243">
        <f>'Prep Testing &amp; Continuation'!L180</f>
        <v>0</v>
      </c>
      <c r="Q535" s="243">
        <f>'Prep Testing &amp; Continuation'!M180</f>
        <v>0</v>
      </c>
      <c r="R535" s="243">
        <f>'Prep Testing &amp; Continuation'!N180</f>
        <v>0</v>
      </c>
      <c r="S535" s="243">
        <f>'Prep Testing &amp; Continuation'!O180</f>
        <v>0</v>
      </c>
      <c r="T535" s="243">
        <f>'Prep Testing &amp; Continuation'!P180</f>
        <v>0</v>
      </c>
      <c r="U535" s="243">
        <f>'Prep Testing &amp; Continuation'!Q180</f>
        <v>0</v>
      </c>
      <c r="V535" s="243">
        <f>'Prep Testing &amp; Continuation'!R180</f>
        <v>0</v>
      </c>
      <c r="W535" s="243">
        <f>'Prep Testing &amp; Continuation'!S180</f>
        <v>0</v>
      </c>
      <c r="X535" s="243">
        <f>'Prep Testing &amp; Continuation'!T180</f>
        <v>0</v>
      </c>
      <c r="Y535" s="243">
        <f>'Prep Testing &amp; Continuation'!U180</f>
        <v>0</v>
      </c>
      <c r="Z535" s="243">
        <f>'Prep Testing &amp; Continuation'!V180</f>
        <v>0</v>
      </c>
      <c r="AA535" s="243">
        <f>'Prep Testing &amp; Continuation'!W180</f>
        <v>0</v>
      </c>
      <c r="AB535" s="243">
        <f>'Prep Testing &amp; Continuation'!X180</f>
        <v>0</v>
      </c>
      <c r="AC535" s="243">
        <f>'Prep Testing &amp; Continuation'!Y180</f>
        <v>0</v>
      </c>
      <c r="AD535" s="243">
        <f>'Prep Testing &amp; Continuation'!Z180</f>
        <v>0</v>
      </c>
      <c r="AE535" s="243">
        <f>'Prep Testing &amp; Continuation'!AA180</f>
        <v>0</v>
      </c>
      <c r="AF535" s="243">
        <f>'Prep Testing &amp; Continuation'!AB180</f>
        <v>0</v>
      </c>
      <c r="AG535" s="243">
        <f>'Prep Testing &amp; Continuation'!AC180</f>
        <v>0</v>
      </c>
      <c r="AH535" s="243">
        <f>'Prep Testing &amp; Continuation'!AD180</f>
        <v>0</v>
      </c>
      <c r="AI535" s="243">
        <f>'Prep Testing &amp; Continuation'!AE180</f>
        <v>0</v>
      </c>
      <c r="AJ535" s="243">
        <f>'Prep Testing &amp; Continuation'!AF180</f>
        <v>0</v>
      </c>
      <c r="AK535" s="243">
        <f>'Prep Testing &amp; Continuation'!AG180</f>
        <v>0</v>
      </c>
      <c r="AL535" s="243">
        <f>'Prep Testing &amp; Continuation'!AH180</f>
        <v>0</v>
      </c>
      <c r="AM535" s="226">
        <f t="shared" si="24"/>
        <v>0</v>
      </c>
      <c r="AN535" s="227" t="str">
        <f>'Prep Testing &amp; Continuation'!B$3</f>
        <v>PrEP Re-Testing &amp; Continuation version 2.0.0</v>
      </c>
      <c r="AO535" s="239">
        <f>'Prep Testing &amp; Continuation'!AH180</f>
        <v>0</v>
      </c>
    </row>
    <row r="536" spans="1:41" x14ac:dyDescent="0.45">
      <c r="A536" s="218" t="str">
        <f t="shared" si="23"/>
        <v>202205</v>
      </c>
      <c r="B536" s="219">
        <f>'Prep Partner Performance'!AE$2</f>
        <v>2022</v>
      </c>
      <c r="C536" s="220" t="str">
        <f>'Prep Partner Performance'!Z$2</f>
        <v>05</v>
      </c>
      <c r="D536" s="218">
        <f>'Prep Partner Performance'!G$2</f>
        <v>14943</v>
      </c>
      <c r="E536" s="217" t="str">
        <f>'Prep Partner Performance'!C$2</f>
        <v>Kisima Health Centre</v>
      </c>
      <c r="F536" s="243" t="str">
        <f>'Prep Testing &amp; Continuation'!B$175</f>
        <v>Reasons for non-adherence among those with bad adherence at 12 months</v>
      </c>
      <c r="G536" s="243" t="str">
        <f>'Prep Testing &amp; Continuation'!C181</f>
        <v>Stigma</v>
      </c>
      <c r="H536" s="243" t="str">
        <f>'Prep Testing &amp; Continuation'!D181</f>
        <v>PRTC02-62</v>
      </c>
      <c r="I536" s="243">
        <f>'Prep Testing &amp; Continuation'!E181</f>
        <v>0</v>
      </c>
      <c r="J536" s="243">
        <f>'Prep Testing &amp; Continuation'!F181</f>
        <v>0</v>
      </c>
      <c r="K536" s="243">
        <f>'Prep Testing &amp; Continuation'!G181</f>
        <v>0</v>
      </c>
      <c r="L536" s="243">
        <f>'Prep Testing &amp; Continuation'!H181</f>
        <v>0</v>
      </c>
      <c r="M536" s="243">
        <f>'Prep Testing &amp; Continuation'!I181</f>
        <v>0</v>
      </c>
      <c r="N536" s="243">
        <f>'Prep Testing &amp; Continuation'!J181</f>
        <v>0</v>
      </c>
      <c r="O536" s="243">
        <f>'Prep Testing &amp; Continuation'!K181</f>
        <v>0</v>
      </c>
      <c r="P536" s="243">
        <f>'Prep Testing &amp; Continuation'!L181</f>
        <v>0</v>
      </c>
      <c r="Q536" s="243">
        <f>'Prep Testing &amp; Continuation'!M181</f>
        <v>0</v>
      </c>
      <c r="R536" s="243">
        <f>'Prep Testing &amp; Continuation'!N181</f>
        <v>0</v>
      </c>
      <c r="S536" s="243">
        <f>'Prep Testing &amp; Continuation'!O181</f>
        <v>0</v>
      </c>
      <c r="T536" s="243">
        <f>'Prep Testing &amp; Continuation'!P181</f>
        <v>0</v>
      </c>
      <c r="U536" s="243">
        <f>'Prep Testing &amp; Continuation'!Q181</f>
        <v>0</v>
      </c>
      <c r="V536" s="243">
        <f>'Prep Testing &amp; Continuation'!R181</f>
        <v>0</v>
      </c>
      <c r="W536" s="243">
        <f>'Prep Testing &amp; Continuation'!S181</f>
        <v>0</v>
      </c>
      <c r="X536" s="243">
        <f>'Prep Testing &amp; Continuation'!T181</f>
        <v>0</v>
      </c>
      <c r="Y536" s="243">
        <f>'Prep Testing &amp; Continuation'!U181</f>
        <v>0</v>
      </c>
      <c r="Z536" s="243">
        <f>'Prep Testing &amp; Continuation'!V181</f>
        <v>0</v>
      </c>
      <c r="AA536" s="243">
        <f>'Prep Testing &amp; Continuation'!W181</f>
        <v>0</v>
      </c>
      <c r="AB536" s="243">
        <f>'Prep Testing &amp; Continuation'!X181</f>
        <v>0</v>
      </c>
      <c r="AC536" s="243">
        <f>'Prep Testing &amp; Continuation'!Y181</f>
        <v>0</v>
      </c>
      <c r="AD536" s="243">
        <f>'Prep Testing &amp; Continuation'!Z181</f>
        <v>0</v>
      </c>
      <c r="AE536" s="243">
        <f>'Prep Testing &amp; Continuation'!AA181</f>
        <v>0</v>
      </c>
      <c r="AF536" s="243">
        <f>'Prep Testing &amp; Continuation'!AB181</f>
        <v>0</v>
      </c>
      <c r="AG536" s="243">
        <f>'Prep Testing &amp; Continuation'!AC181</f>
        <v>0</v>
      </c>
      <c r="AH536" s="243">
        <f>'Prep Testing &amp; Continuation'!AD181</f>
        <v>0</v>
      </c>
      <c r="AI536" s="243">
        <f>'Prep Testing &amp; Continuation'!AE181</f>
        <v>0</v>
      </c>
      <c r="AJ536" s="243">
        <f>'Prep Testing &amp; Continuation'!AF181</f>
        <v>0</v>
      </c>
      <c r="AK536" s="243">
        <f>'Prep Testing &amp; Continuation'!AG181</f>
        <v>0</v>
      </c>
      <c r="AL536" s="243">
        <f>'Prep Testing &amp; Continuation'!AH181</f>
        <v>0</v>
      </c>
      <c r="AM536" s="226">
        <f t="shared" si="24"/>
        <v>0</v>
      </c>
      <c r="AN536" s="227" t="str">
        <f>'Prep Testing &amp; Continuation'!B$3</f>
        <v>PrEP Re-Testing &amp; Continuation version 2.0.0</v>
      </c>
      <c r="AO536" s="239">
        <f>'Prep Testing &amp; Continuation'!AH181</f>
        <v>0</v>
      </c>
    </row>
    <row r="537" spans="1:41" x14ac:dyDescent="0.45">
      <c r="A537" s="218" t="str">
        <f t="shared" si="23"/>
        <v>202205</v>
      </c>
      <c r="B537" s="219">
        <f>'Prep Partner Performance'!AE$2</f>
        <v>2022</v>
      </c>
      <c r="C537" s="220" t="str">
        <f>'Prep Partner Performance'!Z$2</f>
        <v>05</v>
      </c>
      <c r="D537" s="218">
        <f>'Prep Partner Performance'!G$2</f>
        <v>14943</v>
      </c>
      <c r="E537" s="217" t="str">
        <f>'Prep Partner Performance'!C$2</f>
        <v>Kisima Health Centre</v>
      </c>
      <c r="F537" s="243" t="str">
        <f>'Prep Testing &amp; Continuation'!B$175</f>
        <v>Reasons for non-adherence among those with bad adherence at 12 months</v>
      </c>
      <c r="G537" s="243" t="str">
        <f>'Prep Testing &amp; Continuation'!C182</f>
        <v>Pill burden</v>
      </c>
      <c r="H537" s="243" t="str">
        <f>'Prep Testing &amp; Continuation'!D182</f>
        <v>PRTC02-63</v>
      </c>
      <c r="I537" s="243">
        <f>'Prep Testing &amp; Continuation'!E182</f>
        <v>0</v>
      </c>
      <c r="J537" s="243">
        <f>'Prep Testing &amp; Continuation'!F182</f>
        <v>0</v>
      </c>
      <c r="K537" s="243">
        <f>'Prep Testing &amp; Continuation'!G182</f>
        <v>0</v>
      </c>
      <c r="L537" s="243">
        <f>'Prep Testing &amp; Continuation'!H182</f>
        <v>0</v>
      </c>
      <c r="M537" s="243">
        <f>'Prep Testing &amp; Continuation'!I182</f>
        <v>0</v>
      </c>
      <c r="N537" s="243">
        <f>'Prep Testing &amp; Continuation'!J182</f>
        <v>0</v>
      </c>
      <c r="O537" s="243">
        <f>'Prep Testing &amp; Continuation'!K182</f>
        <v>0</v>
      </c>
      <c r="P537" s="243">
        <f>'Prep Testing &amp; Continuation'!L182</f>
        <v>0</v>
      </c>
      <c r="Q537" s="243">
        <f>'Prep Testing &amp; Continuation'!M182</f>
        <v>0</v>
      </c>
      <c r="R537" s="243">
        <f>'Prep Testing &amp; Continuation'!N182</f>
        <v>0</v>
      </c>
      <c r="S537" s="243">
        <f>'Prep Testing &amp; Continuation'!O182</f>
        <v>0</v>
      </c>
      <c r="T537" s="243">
        <f>'Prep Testing &amp; Continuation'!P182</f>
        <v>0</v>
      </c>
      <c r="U537" s="243">
        <f>'Prep Testing &amp; Continuation'!Q182</f>
        <v>0</v>
      </c>
      <c r="V537" s="243">
        <f>'Prep Testing &amp; Continuation'!R182</f>
        <v>0</v>
      </c>
      <c r="W537" s="243">
        <f>'Prep Testing &amp; Continuation'!S182</f>
        <v>0</v>
      </c>
      <c r="X537" s="243">
        <f>'Prep Testing &amp; Continuation'!T182</f>
        <v>0</v>
      </c>
      <c r="Y537" s="243">
        <f>'Prep Testing &amp; Continuation'!U182</f>
        <v>0</v>
      </c>
      <c r="Z537" s="243">
        <f>'Prep Testing &amp; Continuation'!V182</f>
        <v>0</v>
      </c>
      <c r="AA537" s="243">
        <f>'Prep Testing &amp; Continuation'!W182</f>
        <v>0</v>
      </c>
      <c r="AB537" s="243">
        <f>'Prep Testing &amp; Continuation'!X182</f>
        <v>0</v>
      </c>
      <c r="AC537" s="243">
        <f>'Prep Testing &amp; Continuation'!Y182</f>
        <v>0</v>
      </c>
      <c r="AD537" s="243">
        <f>'Prep Testing &amp; Continuation'!Z182</f>
        <v>0</v>
      </c>
      <c r="AE537" s="243">
        <f>'Prep Testing &amp; Continuation'!AA182</f>
        <v>0</v>
      </c>
      <c r="AF537" s="243">
        <f>'Prep Testing &amp; Continuation'!AB182</f>
        <v>0</v>
      </c>
      <c r="AG537" s="243">
        <f>'Prep Testing &amp; Continuation'!AC182</f>
        <v>0</v>
      </c>
      <c r="AH537" s="243">
        <f>'Prep Testing &amp; Continuation'!AD182</f>
        <v>0</v>
      </c>
      <c r="AI537" s="243">
        <f>'Prep Testing &amp; Continuation'!AE182</f>
        <v>0</v>
      </c>
      <c r="AJ537" s="243">
        <f>'Prep Testing &amp; Continuation'!AF182</f>
        <v>0</v>
      </c>
      <c r="AK537" s="243">
        <f>'Prep Testing &amp; Continuation'!AG182</f>
        <v>0</v>
      </c>
      <c r="AL537" s="243">
        <f>'Prep Testing &amp; Continuation'!AH182</f>
        <v>0</v>
      </c>
      <c r="AM537" s="226">
        <f t="shared" si="24"/>
        <v>0</v>
      </c>
      <c r="AN537" s="227" t="str">
        <f>'Prep Testing &amp; Continuation'!B$3</f>
        <v>PrEP Re-Testing &amp; Continuation version 2.0.0</v>
      </c>
      <c r="AO537" s="239">
        <f>'Prep Testing &amp; Continuation'!AH182</f>
        <v>0</v>
      </c>
    </row>
    <row r="538" spans="1:41" x14ac:dyDescent="0.45">
      <c r="A538" s="218" t="str">
        <f t="shared" si="23"/>
        <v>202205</v>
      </c>
      <c r="B538" s="219">
        <f>'Prep Partner Performance'!AE$2</f>
        <v>2022</v>
      </c>
      <c r="C538" s="220" t="str">
        <f>'Prep Partner Performance'!Z$2</f>
        <v>05</v>
      </c>
      <c r="D538" s="218">
        <f>'Prep Partner Performance'!G$2</f>
        <v>14943</v>
      </c>
      <c r="E538" s="217" t="str">
        <f>'Prep Partner Performance'!C$2</f>
        <v>Kisima Health Centre</v>
      </c>
      <c r="F538" s="243" t="str">
        <f>'Prep Testing &amp; Continuation'!B$175</f>
        <v>Reasons for non-adherence among those with bad adherence at 12 months</v>
      </c>
      <c r="G538" s="243" t="str">
        <f>'Prep Testing &amp; Continuation'!C183</f>
        <v>Shared with others</v>
      </c>
      <c r="H538" s="243" t="str">
        <f>'Prep Testing &amp; Continuation'!D183</f>
        <v>PRTC02-64</v>
      </c>
      <c r="I538" s="243">
        <f>'Prep Testing &amp; Continuation'!E183</f>
        <v>0</v>
      </c>
      <c r="J538" s="243">
        <f>'Prep Testing &amp; Continuation'!F183</f>
        <v>0</v>
      </c>
      <c r="K538" s="243">
        <f>'Prep Testing &amp; Continuation'!G183</f>
        <v>0</v>
      </c>
      <c r="L538" s="243">
        <f>'Prep Testing &amp; Continuation'!H183</f>
        <v>0</v>
      </c>
      <c r="M538" s="243">
        <f>'Prep Testing &amp; Continuation'!I183</f>
        <v>0</v>
      </c>
      <c r="N538" s="243">
        <f>'Prep Testing &amp; Continuation'!J183</f>
        <v>0</v>
      </c>
      <c r="O538" s="243">
        <f>'Prep Testing &amp; Continuation'!K183</f>
        <v>0</v>
      </c>
      <c r="P538" s="243">
        <f>'Prep Testing &amp; Continuation'!L183</f>
        <v>0</v>
      </c>
      <c r="Q538" s="243">
        <f>'Prep Testing &amp; Continuation'!M183</f>
        <v>0</v>
      </c>
      <c r="R538" s="243">
        <f>'Prep Testing &amp; Continuation'!N183</f>
        <v>0</v>
      </c>
      <c r="S538" s="243">
        <f>'Prep Testing &amp; Continuation'!O183</f>
        <v>0</v>
      </c>
      <c r="T538" s="243">
        <f>'Prep Testing &amp; Continuation'!P183</f>
        <v>0</v>
      </c>
      <c r="U538" s="243">
        <f>'Prep Testing &amp; Continuation'!Q183</f>
        <v>0</v>
      </c>
      <c r="V538" s="243">
        <f>'Prep Testing &amp; Continuation'!R183</f>
        <v>0</v>
      </c>
      <c r="W538" s="243">
        <f>'Prep Testing &amp; Continuation'!S183</f>
        <v>0</v>
      </c>
      <c r="X538" s="243">
        <f>'Prep Testing &amp; Continuation'!T183</f>
        <v>0</v>
      </c>
      <c r="Y538" s="243">
        <f>'Prep Testing &amp; Continuation'!U183</f>
        <v>0</v>
      </c>
      <c r="Z538" s="243">
        <f>'Prep Testing &amp; Continuation'!V183</f>
        <v>0</v>
      </c>
      <c r="AA538" s="243">
        <f>'Prep Testing &amp; Continuation'!W183</f>
        <v>0</v>
      </c>
      <c r="AB538" s="243">
        <f>'Prep Testing &amp; Continuation'!X183</f>
        <v>0</v>
      </c>
      <c r="AC538" s="243">
        <f>'Prep Testing &amp; Continuation'!Y183</f>
        <v>0</v>
      </c>
      <c r="AD538" s="243">
        <f>'Prep Testing &amp; Continuation'!Z183</f>
        <v>0</v>
      </c>
      <c r="AE538" s="243">
        <f>'Prep Testing &amp; Continuation'!AA183</f>
        <v>0</v>
      </c>
      <c r="AF538" s="243">
        <f>'Prep Testing &amp; Continuation'!AB183</f>
        <v>0</v>
      </c>
      <c r="AG538" s="243">
        <f>'Prep Testing &amp; Continuation'!AC183</f>
        <v>0</v>
      </c>
      <c r="AH538" s="243">
        <f>'Prep Testing &amp; Continuation'!AD183</f>
        <v>0</v>
      </c>
      <c r="AI538" s="243">
        <f>'Prep Testing &amp; Continuation'!AE183</f>
        <v>0</v>
      </c>
      <c r="AJ538" s="243">
        <f>'Prep Testing &amp; Continuation'!AF183</f>
        <v>0</v>
      </c>
      <c r="AK538" s="243">
        <f>'Prep Testing &amp; Continuation'!AG183</f>
        <v>0</v>
      </c>
      <c r="AL538" s="243">
        <f>'Prep Testing &amp; Continuation'!AH183</f>
        <v>0</v>
      </c>
      <c r="AM538" s="226">
        <f t="shared" si="24"/>
        <v>0</v>
      </c>
      <c r="AN538" s="227" t="str">
        <f>'Prep Testing &amp; Continuation'!B$3</f>
        <v>PrEP Re-Testing &amp; Continuation version 2.0.0</v>
      </c>
      <c r="AO538" s="239">
        <f>'Prep Testing &amp; Continuation'!AH183</f>
        <v>0</v>
      </c>
    </row>
    <row r="539" spans="1:41" x14ac:dyDescent="0.45">
      <c r="A539" s="218" t="str">
        <f t="shared" si="23"/>
        <v>202205</v>
      </c>
      <c r="B539" s="219">
        <f>'Prep Partner Performance'!AE$2</f>
        <v>2022</v>
      </c>
      <c r="C539" s="220" t="str">
        <f>'Prep Partner Performance'!Z$2</f>
        <v>05</v>
      </c>
      <c r="D539" s="218">
        <f>'Prep Partner Performance'!G$2</f>
        <v>14943</v>
      </c>
      <c r="E539" s="217" t="str">
        <f>'Prep Partner Performance'!C$2</f>
        <v>Kisima Health Centre</v>
      </c>
      <c r="F539" s="243" t="str">
        <f>'Prep Testing &amp; Continuation'!B$175</f>
        <v>Reasons for non-adherence among those with bad adherence at 12 months</v>
      </c>
      <c r="G539" s="243" t="str">
        <f>'Prep Testing &amp; Continuation'!C184</f>
        <v>None</v>
      </c>
      <c r="H539" s="243" t="str">
        <f>'Prep Testing &amp; Continuation'!D184</f>
        <v>PRTC02-65</v>
      </c>
      <c r="I539" s="243">
        <f>'Prep Testing &amp; Continuation'!E184</f>
        <v>0</v>
      </c>
      <c r="J539" s="243">
        <f>'Prep Testing &amp; Continuation'!F184</f>
        <v>0</v>
      </c>
      <c r="K539" s="243">
        <f>'Prep Testing &amp; Continuation'!G184</f>
        <v>0</v>
      </c>
      <c r="L539" s="243">
        <f>'Prep Testing &amp; Continuation'!H184</f>
        <v>0</v>
      </c>
      <c r="M539" s="243">
        <f>'Prep Testing &amp; Continuation'!I184</f>
        <v>0</v>
      </c>
      <c r="N539" s="243">
        <f>'Prep Testing &amp; Continuation'!J184</f>
        <v>0</v>
      </c>
      <c r="O539" s="243">
        <f>'Prep Testing &amp; Continuation'!K184</f>
        <v>0</v>
      </c>
      <c r="P539" s="243">
        <f>'Prep Testing &amp; Continuation'!L184</f>
        <v>0</v>
      </c>
      <c r="Q539" s="243">
        <f>'Prep Testing &amp; Continuation'!M184</f>
        <v>0</v>
      </c>
      <c r="R539" s="243">
        <f>'Prep Testing &amp; Continuation'!N184</f>
        <v>0</v>
      </c>
      <c r="S539" s="243">
        <f>'Prep Testing &amp; Continuation'!O184</f>
        <v>0</v>
      </c>
      <c r="T539" s="243">
        <f>'Prep Testing &amp; Continuation'!P184</f>
        <v>0</v>
      </c>
      <c r="U539" s="243">
        <f>'Prep Testing &amp; Continuation'!Q184</f>
        <v>0</v>
      </c>
      <c r="V539" s="243">
        <f>'Prep Testing &amp; Continuation'!R184</f>
        <v>0</v>
      </c>
      <c r="W539" s="243">
        <f>'Prep Testing &amp; Continuation'!S184</f>
        <v>0</v>
      </c>
      <c r="X539" s="243">
        <f>'Prep Testing &amp; Continuation'!T184</f>
        <v>0</v>
      </c>
      <c r="Y539" s="243">
        <f>'Prep Testing &amp; Continuation'!U184</f>
        <v>0</v>
      </c>
      <c r="Z539" s="243">
        <f>'Prep Testing &amp; Continuation'!V184</f>
        <v>0</v>
      </c>
      <c r="AA539" s="243">
        <f>'Prep Testing &amp; Continuation'!W184</f>
        <v>0</v>
      </c>
      <c r="AB539" s="243">
        <f>'Prep Testing &amp; Continuation'!X184</f>
        <v>0</v>
      </c>
      <c r="AC539" s="243">
        <f>'Prep Testing &amp; Continuation'!Y184</f>
        <v>0</v>
      </c>
      <c r="AD539" s="243">
        <f>'Prep Testing &amp; Continuation'!Z184</f>
        <v>0</v>
      </c>
      <c r="AE539" s="243">
        <f>'Prep Testing &amp; Continuation'!AA184</f>
        <v>0</v>
      </c>
      <c r="AF539" s="243">
        <f>'Prep Testing &amp; Continuation'!AB184</f>
        <v>0</v>
      </c>
      <c r="AG539" s="243">
        <f>'Prep Testing &amp; Continuation'!AC184</f>
        <v>0</v>
      </c>
      <c r="AH539" s="243">
        <f>'Prep Testing &amp; Continuation'!AD184</f>
        <v>0</v>
      </c>
      <c r="AI539" s="243">
        <f>'Prep Testing &amp; Continuation'!AE184</f>
        <v>0</v>
      </c>
      <c r="AJ539" s="243">
        <f>'Prep Testing &amp; Continuation'!AF184</f>
        <v>0</v>
      </c>
      <c r="AK539" s="243">
        <f>'Prep Testing &amp; Continuation'!AG184</f>
        <v>0</v>
      </c>
      <c r="AL539" s="243">
        <f>'Prep Testing &amp; Continuation'!AH184</f>
        <v>0</v>
      </c>
      <c r="AM539" s="226">
        <f t="shared" si="24"/>
        <v>0</v>
      </c>
      <c r="AN539" s="227" t="str">
        <f>'Prep Testing &amp; Continuation'!B$3</f>
        <v>PrEP Re-Testing &amp; Continuation version 2.0.0</v>
      </c>
      <c r="AO539" s="239">
        <f>'Prep Testing &amp; Continuation'!AH184</f>
        <v>0</v>
      </c>
    </row>
    <row r="540" spans="1:41" x14ac:dyDescent="0.45">
      <c r="A540" s="218" t="str">
        <f t="shared" si="23"/>
        <v>202205</v>
      </c>
      <c r="B540" s="219">
        <f>'Prep Partner Performance'!AE$2</f>
        <v>2022</v>
      </c>
      <c r="C540" s="220" t="str">
        <f>'Prep Partner Performance'!Z$2</f>
        <v>05</v>
      </c>
      <c r="D540" s="218">
        <f>'Prep Partner Performance'!G$2</f>
        <v>14943</v>
      </c>
      <c r="E540" s="217" t="str">
        <f>'Prep Partner Performance'!C$2</f>
        <v>Kisima Health Centre</v>
      </c>
      <c r="F540" s="243" t="str">
        <f>'Prep Testing &amp; Continuation'!B$175</f>
        <v>Reasons for non-adherence among those with bad adherence at 12 months</v>
      </c>
      <c r="G540" s="243" t="str">
        <f>'Prep Testing &amp; Continuation'!C185</f>
        <v>Other</v>
      </c>
      <c r="H540" s="243" t="str">
        <f>'Prep Testing &amp; Continuation'!D185</f>
        <v>PRTC02-66</v>
      </c>
      <c r="I540" s="243">
        <f>'Prep Testing &amp; Continuation'!E185</f>
        <v>0</v>
      </c>
      <c r="J540" s="243">
        <f>'Prep Testing &amp; Continuation'!F185</f>
        <v>0</v>
      </c>
      <c r="K540" s="243">
        <f>'Prep Testing &amp; Continuation'!G185</f>
        <v>0</v>
      </c>
      <c r="L540" s="243">
        <f>'Prep Testing &amp; Continuation'!H185</f>
        <v>0</v>
      </c>
      <c r="M540" s="243">
        <f>'Prep Testing &amp; Continuation'!I185</f>
        <v>0</v>
      </c>
      <c r="N540" s="243">
        <f>'Prep Testing &amp; Continuation'!J185</f>
        <v>0</v>
      </c>
      <c r="O540" s="243">
        <f>'Prep Testing &amp; Continuation'!K185</f>
        <v>0</v>
      </c>
      <c r="P540" s="243">
        <f>'Prep Testing &amp; Continuation'!L185</f>
        <v>0</v>
      </c>
      <c r="Q540" s="243">
        <f>'Prep Testing &amp; Continuation'!M185</f>
        <v>0</v>
      </c>
      <c r="R540" s="243">
        <f>'Prep Testing &amp; Continuation'!N185</f>
        <v>0</v>
      </c>
      <c r="S540" s="243">
        <f>'Prep Testing &amp; Continuation'!O185</f>
        <v>0</v>
      </c>
      <c r="T540" s="243">
        <f>'Prep Testing &amp; Continuation'!P185</f>
        <v>0</v>
      </c>
      <c r="U540" s="243">
        <f>'Prep Testing &amp; Continuation'!Q185</f>
        <v>0</v>
      </c>
      <c r="V540" s="243">
        <f>'Prep Testing &amp; Continuation'!R185</f>
        <v>0</v>
      </c>
      <c r="W540" s="243">
        <f>'Prep Testing &amp; Continuation'!S185</f>
        <v>0</v>
      </c>
      <c r="X540" s="243">
        <f>'Prep Testing &amp; Continuation'!T185</f>
        <v>0</v>
      </c>
      <c r="Y540" s="243">
        <f>'Prep Testing &amp; Continuation'!U185</f>
        <v>0</v>
      </c>
      <c r="Z540" s="243">
        <f>'Prep Testing &amp; Continuation'!V185</f>
        <v>0</v>
      </c>
      <c r="AA540" s="243">
        <f>'Prep Testing &amp; Continuation'!W185</f>
        <v>0</v>
      </c>
      <c r="AB540" s="243">
        <f>'Prep Testing &amp; Continuation'!X185</f>
        <v>0</v>
      </c>
      <c r="AC540" s="243">
        <f>'Prep Testing &amp; Continuation'!Y185</f>
        <v>0</v>
      </c>
      <c r="AD540" s="243">
        <f>'Prep Testing &amp; Continuation'!Z185</f>
        <v>0</v>
      </c>
      <c r="AE540" s="243">
        <f>'Prep Testing &amp; Continuation'!AA185</f>
        <v>0</v>
      </c>
      <c r="AF540" s="243">
        <f>'Prep Testing &amp; Continuation'!AB185</f>
        <v>0</v>
      </c>
      <c r="AG540" s="243">
        <f>'Prep Testing &amp; Continuation'!AC185</f>
        <v>0</v>
      </c>
      <c r="AH540" s="243">
        <f>'Prep Testing &amp; Continuation'!AD185</f>
        <v>0</v>
      </c>
      <c r="AI540" s="243">
        <f>'Prep Testing &amp; Continuation'!AE185</f>
        <v>0</v>
      </c>
      <c r="AJ540" s="243">
        <f>'Prep Testing &amp; Continuation'!AF185</f>
        <v>0</v>
      </c>
      <c r="AK540" s="243">
        <f>'Prep Testing &amp; Continuation'!AG185</f>
        <v>0</v>
      </c>
      <c r="AL540" s="243">
        <f>'Prep Testing &amp; Continuation'!AH185</f>
        <v>0</v>
      </c>
      <c r="AM540" s="226">
        <f t="shared" si="24"/>
        <v>0</v>
      </c>
      <c r="AN540" s="227" t="str">
        <f>'Prep Testing &amp; Continuation'!B$3</f>
        <v>PrEP Re-Testing &amp; Continuation version 2.0.0</v>
      </c>
      <c r="AO540" s="239">
        <f>'Prep Testing &amp; Continuation'!AH185</f>
        <v>0</v>
      </c>
    </row>
    <row r="541" spans="1:41" x14ac:dyDescent="0.45">
      <c r="A541" s="218" t="str">
        <f t="shared" si="23"/>
        <v>202205</v>
      </c>
      <c r="B541" s="219">
        <f>'Prep Partner Performance'!AE$2</f>
        <v>2022</v>
      </c>
      <c r="C541" s="220" t="str">
        <f>'Prep Partner Performance'!Z$2</f>
        <v>05</v>
      </c>
      <c r="D541" s="218">
        <f>'Prep Partner Performance'!G$2</f>
        <v>14943</v>
      </c>
      <c r="E541" s="217" t="str">
        <f>'Prep Partner Performance'!C$2</f>
        <v>Kisima Health Centre</v>
      </c>
      <c r="F541" s="243" t="str">
        <f>'Prep Testing &amp; Continuation'!B$175</f>
        <v>Reasons for non-adherence among those with bad adherence at 12 months</v>
      </c>
      <c r="G541" s="243" t="str">
        <f>'Prep Testing &amp; Continuation'!C186</f>
        <v>Total Reasons for non Adherance among those with bad adherence</v>
      </c>
      <c r="H541" s="243" t="str">
        <f>'Prep Testing &amp; Continuation'!D186</f>
        <v>PRTC02-67</v>
      </c>
      <c r="I541" s="243">
        <f>'Prep Testing &amp; Continuation'!E186</f>
        <v>0</v>
      </c>
      <c r="J541" s="243">
        <f>'Prep Testing &amp; Continuation'!F186</f>
        <v>0</v>
      </c>
      <c r="K541" s="243">
        <f>'Prep Testing &amp; Continuation'!G186</f>
        <v>0</v>
      </c>
      <c r="L541" s="243">
        <f>'Prep Testing &amp; Continuation'!H186</f>
        <v>0</v>
      </c>
      <c r="M541" s="243">
        <f>'Prep Testing &amp; Continuation'!I186</f>
        <v>0</v>
      </c>
      <c r="N541" s="243">
        <f>'Prep Testing &amp; Continuation'!J186</f>
        <v>0</v>
      </c>
      <c r="O541" s="243">
        <f>'Prep Testing &amp; Continuation'!K186</f>
        <v>0</v>
      </c>
      <c r="P541" s="243">
        <f>'Prep Testing &amp; Continuation'!L186</f>
        <v>0</v>
      </c>
      <c r="Q541" s="243">
        <f>'Prep Testing &amp; Continuation'!M186</f>
        <v>0</v>
      </c>
      <c r="R541" s="243">
        <f>'Prep Testing &amp; Continuation'!N186</f>
        <v>0</v>
      </c>
      <c r="S541" s="243">
        <f>'Prep Testing &amp; Continuation'!O186</f>
        <v>0</v>
      </c>
      <c r="T541" s="243">
        <f>'Prep Testing &amp; Continuation'!P186</f>
        <v>0</v>
      </c>
      <c r="U541" s="243">
        <f>'Prep Testing &amp; Continuation'!Q186</f>
        <v>0</v>
      </c>
      <c r="V541" s="243">
        <f>'Prep Testing &amp; Continuation'!R186</f>
        <v>0</v>
      </c>
      <c r="W541" s="243">
        <f>'Prep Testing &amp; Continuation'!S186</f>
        <v>0</v>
      </c>
      <c r="X541" s="243">
        <f>'Prep Testing &amp; Continuation'!T186</f>
        <v>0</v>
      </c>
      <c r="Y541" s="243">
        <f>'Prep Testing &amp; Continuation'!U186</f>
        <v>0</v>
      </c>
      <c r="Z541" s="243">
        <f>'Prep Testing &amp; Continuation'!V186</f>
        <v>0</v>
      </c>
      <c r="AA541" s="243">
        <f>'Prep Testing &amp; Continuation'!W186</f>
        <v>0</v>
      </c>
      <c r="AB541" s="243">
        <f>'Prep Testing &amp; Continuation'!X186</f>
        <v>0</v>
      </c>
      <c r="AC541" s="243">
        <f>'Prep Testing &amp; Continuation'!Y186</f>
        <v>0</v>
      </c>
      <c r="AD541" s="243">
        <f>'Prep Testing &amp; Continuation'!Z186</f>
        <v>0</v>
      </c>
      <c r="AE541" s="243">
        <f>'Prep Testing &amp; Continuation'!AA186</f>
        <v>0</v>
      </c>
      <c r="AF541" s="243">
        <f>'Prep Testing &amp; Continuation'!AB186</f>
        <v>0</v>
      </c>
      <c r="AG541" s="243">
        <f>'Prep Testing &amp; Continuation'!AC186</f>
        <v>0</v>
      </c>
      <c r="AH541" s="243">
        <f>'Prep Testing &amp; Continuation'!AD186</f>
        <v>0</v>
      </c>
      <c r="AI541" s="243">
        <f>'Prep Testing &amp; Continuation'!AE186</f>
        <v>0</v>
      </c>
      <c r="AJ541" s="243">
        <f>'Prep Testing &amp; Continuation'!AF186</f>
        <v>0</v>
      </c>
      <c r="AK541" s="243">
        <f>'Prep Testing &amp; Continuation'!AG186</f>
        <v>0</v>
      </c>
      <c r="AL541" s="243">
        <f>'Prep Testing &amp; Continuation'!AH186</f>
        <v>0</v>
      </c>
      <c r="AM541" s="226">
        <f t="shared" si="24"/>
        <v>0</v>
      </c>
      <c r="AN541" s="227" t="str">
        <f>'Prep Testing &amp; Continuation'!B$3</f>
        <v>PrEP Re-Testing &amp; Continuation version 2.0.0</v>
      </c>
      <c r="AO541" s="239">
        <f>'Prep Testing &amp; Continuation'!AH186</f>
        <v>0</v>
      </c>
    </row>
    <row r="542" spans="1:41" x14ac:dyDescent="0.45">
      <c r="A542" s="218" t="str">
        <f t="shared" si="23"/>
        <v>202205</v>
      </c>
      <c r="B542" s="219">
        <f>'Prep Partner Performance'!AE$2</f>
        <v>2022</v>
      </c>
      <c r="C542" s="220" t="str">
        <f>'Prep Partner Performance'!Z$2</f>
        <v>05</v>
      </c>
      <c r="D542" s="218">
        <f>'Prep Partner Performance'!G$2</f>
        <v>14943</v>
      </c>
      <c r="E542" s="217" t="str">
        <f>'Prep Partner Performance'!C$2</f>
        <v>Kisima Health Centre</v>
      </c>
      <c r="F542" s="243" t="str">
        <f>'Prep Testing &amp; Continuation'!B187</f>
        <v>Adherence Counselling</v>
      </c>
      <c r="G542" s="243" t="str">
        <f>'Prep Testing &amp; Continuation'!C187</f>
        <v>Number  of individuals done for adherence counselling at 12-months refill</v>
      </c>
      <c r="H542" s="243" t="str">
        <f>'Prep Testing &amp; Continuation'!D187</f>
        <v>PRTC02-68</v>
      </c>
      <c r="I542" s="243">
        <f>'Prep Testing &amp; Continuation'!E187</f>
        <v>0</v>
      </c>
      <c r="J542" s="243">
        <f>'Prep Testing &amp; Continuation'!F187</f>
        <v>0</v>
      </c>
      <c r="K542" s="243">
        <f>'Prep Testing &amp; Continuation'!G187</f>
        <v>0</v>
      </c>
      <c r="L542" s="243">
        <f>'Prep Testing &amp; Continuation'!H187</f>
        <v>0</v>
      </c>
      <c r="M542" s="243">
        <f>'Prep Testing &amp; Continuation'!I187</f>
        <v>0</v>
      </c>
      <c r="N542" s="243">
        <f>'Prep Testing &amp; Continuation'!J187</f>
        <v>0</v>
      </c>
      <c r="O542" s="243">
        <f>'Prep Testing &amp; Continuation'!K187</f>
        <v>0</v>
      </c>
      <c r="P542" s="243">
        <f>'Prep Testing &amp; Continuation'!L187</f>
        <v>0</v>
      </c>
      <c r="Q542" s="243">
        <f>'Prep Testing &amp; Continuation'!M187</f>
        <v>0</v>
      </c>
      <c r="R542" s="243">
        <f>'Prep Testing &amp; Continuation'!N187</f>
        <v>0</v>
      </c>
      <c r="S542" s="243">
        <f>'Prep Testing &amp; Continuation'!O187</f>
        <v>0</v>
      </c>
      <c r="T542" s="243">
        <f>'Prep Testing &amp; Continuation'!P187</f>
        <v>0</v>
      </c>
      <c r="U542" s="243">
        <f>'Prep Testing &amp; Continuation'!Q187</f>
        <v>0</v>
      </c>
      <c r="V542" s="243">
        <f>'Prep Testing &amp; Continuation'!R187</f>
        <v>0</v>
      </c>
      <c r="W542" s="243">
        <f>'Prep Testing &amp; Continuation'!S187</f>
        <v>0</v>
      </c>
      <c r="X542" s="243">
        <f>'Prep Testing &amp; Continuation'!T187</f>
        <v>0</v>
      </c>
      <c r="Y542" s="243">
        <f>'Prep Testing &amp; Continuation'!U187</f>
        <v>0</v>
      </c>
      <c r="Z542" s="243">
        <f>'Prep Testing &amp; Continuation'!V187</f>
        <v>0</v>
      </c>
      <c r="AA542" s="243">
        <f>'Prep Testing &amp; Continuation'!W187</f>
        <v>0</v>
      </c>
      <c r="AB542" s="243">
        <f>'Prep Testing &amp; Continuation'!X187</f>
        <v>0</v>
      </c>
      <c r="AC542" s="243">
        <f>'Prep Testing &amp; Continuation'!Y187</f>
        <v>0</v>
      </c>
      <c r="AD542" s="243">
        <f>'Prep Testing &amp; Continuation'!Z187</f>
        <v>0</v>
      </c>
      <c r="AE542" s="243">
        <f>'Prep Testing &amp; Continuation'!AA187</f>
        <v>0</v>
      </c>
      <c r="AF542" s="243">
        <f>'Prep Testing &amp; Continuation'!AB187</f>
        <v>0</v>
      </c>
      <c r="AG542" s="243">
        <f>'Prep Testing &amp; Continuation'!AC187</f>
        <v>0</v>
      </c>
      <c r="AH542" s="243">
        <f>'Prep Testing &amp; Continuation'!AD187</f>
        <v>0</v>
      </c>
      <c r="AI542" s="243">
        <f>'Prep Testing &amp; Continuation'!AE187</f>
        <v>0</v>
      </c>
      <c r="AJ542" s="243">
        <f>'Prep Testing &amp; Continuation'!AF187</f>
        <v>0</v>
      </c>
      <c r="AK542" s="243">
        <f>'Prep Testing &amp; Continuation'!AG187</f>
        <v>0</v>
      </c>
      <c r="AL542" s="243">
        <f>'Prep Testing &amp; Continuation'!AH187</f>
        <v>0</v>
      </c>
      <c r="AM542" s="226">
        <f t="shared" si="24"/>
        <v>0</v>
      </c>
      <c r="AN542" s="227" t="str">
        <f>'Prep Testing &amp; Continuation'!B$3</f>
        <v>PrEP Re-Testing &amp; Continuation version 2.0.0</v>
      </c>
      <c r="AO542" s="239">
        <f>'Prep Testing &amp; Continuation'!AH187</f>
        <v>0</v>
      </c>
    </row>
    <row r="543" spans="1:41" x14ac:dyDescent="0.45">
      <c r="A543" s="218" t="str">
        <f t="shared" si="23"/>
        <v>202205</v>
      </c>
      <c r="B543" s="219">
        <f>'Prep Partner Performance'!AE$2</f>
        <v>2022</v>
      </c>
      <c r="C543" s="220" t="str">
        <f>'Prep Partner Performance'!Z$2</f>
        <v>05</v>
      </c>
      <c r="D543" s="218">
        <f>'Prep Partner Performance'!G$2</f>
        <v>14943</v>
      </c>
      <c r="E543" s="217" t="str">
        <f>'Prep Partner Performance'!C$2</f>
        <v>Kisima Health Centre</v>
      </c>
      <c r="F543" s="243" t="str">
        <f>'Prep Testing &amp; Continuation'!B188</f>
        <v>Condom Provision</v>
      </c>
      <c r="G543" s="243" t="str">
        <f>'Prep Testing &amp; Continuation'!C188</f>
        <v>Number  of individuals issued with condoms at 12-months refill</v>
      </c>
      <c r="H543" s="243" t="str">
        <f>'Prep Testing &amp; Continuation'!D188</f>
        <v>PRTC02-69</v>
      </c>
      <c r="I543" s="243">
        <f>'Prep Testing &amp; Continuation'!E188</f>
        <v>0</v>
      </c>
      <c r="J543" s="243">
        <f>'Prep Testing &amp; Continuation'!F188</f>
        <v>0</v>
      </c>
      <c r="K543" s="243">
        <f>'Prep Testing &amp; Continuation'!G188</f>
        <v>0</v>
      </c>
      <c r="L543" s="243">
        <f>'Prep Testing &amp; Continuation'!H188</f>
        <v>0</v>
      </c>
      <c r="M543" s="243">
        <f>'Prep Testing &amp; Continuation'!I188</f>
        <v>0</v>
      </c>
      <c r="N543" s="243">
        <f>'Prep Testing &amp; Continuation'!J188</f>
        <v>0</v>
      </c>
      <c r="O543" s="243">
        <f>'Prep Testing &amp; Continuation'!K188</f>
        <v>0</v>
      </c>
      <c r="P543" s="243">
        <f>'Prep Testing &amp; Continuation'!L188</f>
        <v>0</v>
      </c>
      <c r="Q543" s="243">
        <f>'Prep Testing &amp; Continuation'!M188</f>
        <v>0</v>
      </c>
      <c r="R543" s="243">
        <f>'Prep Testing &amp; Continuation'!N188</f>
        <v>0</v>
      </c>
      <c r="S543" s="243">
        <f>'Prep Testing &amp; Continuation'!O188</f>
        <v>0</v>
      </c>
      <c r="T543" s="243">
        <f>'Prep Testing &amp; Continuation'!P188</f>
        <v>0</v>
      </c>
      <c r="U543" s="243">
        <f>'Prep Testing &amp; Continuation'!Q188</f>
        <v>0</v>
      </c>
      <c r="V543" s="243">
        <f>'Prep Testing &amp; Continuation'!R188</f>
        <v>0</v>
      </c>
      <c r="W543" s="243">
        <f>'Prep Testing &amp; Continuation'!S188</f>
        <v>0</v>
      </c>
      <c r="X543" s="243">
        <f>'Prep Testing &amp; Continuation'!T188</f>
        <v>0</v>
      </c>
      <c r="Y543" s="243">
        <f>'Prep Testing &amp; Continuation'!U188</f>
        <v>0</v>
      </c>
      <c r="Z543" s="243">
        <f>'Prep Testing &amp; Continuation'!V188</f>
        <v>0</v>
      </c>
      <c r="AA543" s="243">
        <f>'Prep Testing &amp; Continuation'!W188</f>
        <v>0</v>
      </c>
      <c r="AB543" s="243">
        <f>'Prep Testing &amp; Continuation'!X188</f>
        <v>0</v>
      </c>
      <c r="AC543" s="243">
        <f>'Prep Testing &amp; Continuation'!Y188</f>
        <v>0</v>
      </c>
      <c r="AD543" s="243">
        <f>'Prep Testing &amp; Continuation'!Z188</f>
        <v>0</v>
      </c>
      <c r="AE543" s="243">
        <f>'Prep Testing &amp; Continuation'!AA188</f>
        <v>0</v>
      </c>
      <c r="AF543" s="243">
        <f>'Prep Testing &amp; Continuation'!AB188</f>
        <v>0</v>
      </c>
      <c r="AG543" s="243">
        <f>'Prep Testing &amp; Continuation'!AC188</f>
        <v>0</v>
      </c>
      <c r="AH543" s="243">
        <f>'Prep Testing &amp; Continuation'!AD188</f>
        <v>0</v>
      </c>
      <c r="AI543" s="243">
        <f>'Prep Testing &amp; Continuation'!AE188</f>
        <v>0</v>
      </c>
      <c r="AJ543" s="243">
        <f>'Prep Testing &amp; Continuation'!AF188</f>
        <v>0</v>
      </c>
      <c r="AK543" s="243">
        <f>'Prep Testing &amp; Continuation'!AG188</f>
        <v>0</v>
      </c>
      <c r="AL543" s="243">
        <f>'Prep Testing &amp; Continuation'!AH188</f>
        <v>0</v>
      </c>
      <c r="AM543" s="226">
        <f t="shared" si="24"/>
        <v>0</v>
      </c>
      <c r="AN543" s="227" t="str">
        <f>'Prep Testing &amp; Continuation'!B$3</f>
        <v>PrEP Re-Testing &amp; Continuation version 2.0.0</v>
      </c>
      <c r="AO543" s="239">
        <f>'Prep Testing &amp; Continuation'!AH188</f>
        <v>0</v>
      </c>
    </row>
    <row r="544" spans="1:41" x14ac:dyDescent="0.45">
      <c r="A544" s="218" t="str">
        <f t="shared" si="23"/>
        <v>202205</v>
      </c>
      <c r="B544" s="219">
        <f>'Prep Partner Performance'!AE$2</f>
        <v>2022</v>
      </c>
      <c r="C544" s="220" t="str">
        <f>'Prep Partner Performance'!Z$2</f>
        <v>05</v>
      </c>
      <c r="D544" s="218">
        <f>'Prep Partner Performance'!G$2</f>
        <v>14943</v>
      </c>
      <c r="E544" s="217" t="str">
        <f>'Prep Partner Performance'!C$2</f>
        <v>Kisima Health Centre</v>
      </c>
      <c r="F544" s="243" t="str">
        <f>'Prep Testing &amp; Continuation'!B189</f>
        <v>PrEP status at 12-months refill</v>
      </c>
      <c r="G544" s="243" t="str">
        <f>'Prep Testing &amp; Continuation'!C189</f>
        <v>Continue (Those who are still on PrEP)</v>
      </c>
      <c r="H544" s="243" t="str">
        <f>'Prep Testing &amp; Continuation'!D189</f>
        <v>PRTC02-70</v>
      </c>
      <c r="I544" s="243">
        <f>'Prep Testing &amp; Continuation'!E189</f>
        <v>0</v>
      </c>
      <c r="J544" s="243">
        <f>'Prep Testing &amp; Continuation'!F189</f>
        <v>0</v>
      </c>
      <c r="K544" s="243">
        <f>'Prep Testing &amp; Continuation'!G189</f>
        <v>0</v>
      </c>
      <c r="L544" s="243">
        <f>'Prep Testing &amp; Continuation'!H189</f>
        <v>0</v>
      </c>
      <c r="M544" s="243">
        <f>'Prep Testing &amp; Continuation'!I189</f>
        <v>0</v>
      </c>
      <c r="N544" s="243">
        <f>'Prep Testing &amp; Continuation'!J189</f>
        <v>0</v>
      </c>
      <c r="O544" s="243">
        <f>'Prep Testing &amp; Continuation'!K189</f>
        <v>0</v>
      </c>
      <c r="P544" s="243">
        <f>'Prep Testing &amp; Continuation'!L189</f>
        <v>0</v>
      </c>
      <c r="Q544" s="243">
        <f>'Prep Testing &amp; Continuation'!M189</f>
        <v>0</v>
      </c>
      <c r="R544" s="243">
        <f>'Prep Testing &amp; Continuation'!N189</f>
        <v>0</v>
      </c>
      <c r="S544" s="243">
        <f>'Prep Testing &amp; Continuation'!O189</f>
        <v>0</v>
      </c>
      <c r="T544" s="243">
        <f>'Prep Testing &amp; Continuation'!P189</f>
        <v>0</v>
      </c>
      <c r="U544" s="243">
        <f>'Prep Testing &amp; Continuation'!Q189</f>
        <v>0</v>
      </c>
      <c r="V544" s="243">
        <f>'Prep Testing &amp; Continuation'!R189</f>
        <v>0</v>
      </c>
      <c r="W544" s="243">
        <f>'Prep Testing &amp; Continuation'!S189</f>
        <v>0</v>
      </c>
      <c r="X544" s="243">
        <f>'Prep Testing &amp; Continuation'!T189</f>
        <v>0</v>
      </c>
      <c r="Y544" s="243">
        <f>'Prep Testing &amp; Continuation'!U189</f>
        <v>0</v>
      </c>
      <c r="Z544" s="243">
        <f>'Prep Testing &amp; Continuation'!V189</f>
        <v>0</v>
      </c>
      <c r="AA544" s="243">
        <f>'Prep Testing &amp; Continuation'!W189</f>
        <v>0</v>
      </c>
      <c r="AB544" s="243">
        <f>'Prep Testing &amp; Continuation'!X189</f>
        <v>0</v>
      </c>
      <c r="AC544" s="243">
        <f>'Prep Testing &amp; Continuation'!Y189</f>
        <v>0</v>
      </c>
      <c r="AD544" s="243">
        <f>'Prep Testing &amp; Continuation'!Z189</f>
        <v>0</v>
      </c>
      <c r="AE544" s="243">
        <f>'Prep Testing &amp; Continuation'!AA189</f>
        <v>0</v>
      </c>
      <c r="AF544" s="243">
        <f>'Prep Testing &amp; Continuation'!AB189</f>
        <v>0</v>
      </c>
      <c r="AG544" s="243">
        <f>'Prep Testing &amp; Continuation'!AC189</f>
        <v>0</v>
      </c>
      <c r="AH544" s="243">
        <f>'Prep Testing &amp; Continuation'!AD189</f>
        <v>0</v>
      </c>
      <c r="AI544" s="243">
        <f>'Prep Testing &amp; Continuation'!AE189</f>
        <v>0</v>
      </c>
      <c r="AJ544" s="243">
        <f>'Prep Testing &amp; Continuation'!AF189</f>
        <v>0</v>
      </c>
      <c r="AK544" s="243">
        <f>'Prep Testing &amp; Continuation'!AG189</f>
        <v>0</v>
      </c>
      <c r="AL544" s="243">
        <f>'Prep Testing &amp; Continuation'!AH189</f>
        <v>0</v>
      </c>
      <c r="AM544" s="226">
        <f t="shared" si="24"/>
        <v>0</v>
      </c>
      <c r="AN544" s="227" t="str">
        <f>'Prep Testing &amp; Continuation'!B$3</f>
        <v>PrEP Re-Testing &amp; Continuation version 2.0.0</v>
      </c>
      <c r="AO544" s="239">
        <f>'Prep Testing &amp; Continuation'!AH189</f>
        <v>0</v>
      </c>
    </row>
    <row r="545" spans="1:41" x14ac:dyDescent="0.45">
      <c r="A545" s="218" t="str">
        <f t="shared" si="23"/>
        <v>202205</v>
      </c>
      <c r="B545" s="219">
        <f>'Prep Partner Performance'!AE$2</f>
        <v>2022</v>
      </c>
      <c r="C545" s="220" t="str">
        <f>'Prep Partner Performance'!Z$2</f>
        <v>05</v>
      </c>
      <c r="D545" s="218">
        <f>'Prep Partner Performance'!G$2</f>
        <v>14943</v>
      </c>
      <c r="E545" s="217" t="str">
        <f>'Prep Partner Performance'!C$2</f>
        <v>Kisima Health Centre</v>
      </c>
      <c r="F545" s="243" t="str">
        <f>'Prep Testing &amp; Continuation'!B$189</f>
        <v>PrEP status at 12-months refill</v>
      </c>
      <c r="G545" s="243" t="str">
        <f>'Prep Testing &amp; Continuation'!C190</f>
        <v>Restart (Those who had previsouly stopped PrEP and restarted)</v>
      </c>
      <c r="H545" s="243" t="str">
        <f>'Prep Testing &amp; Continuation'!D190</f>
        <v>PRTC02-71</v>
      </c>
      <c r="I545" s="243">
        <f>'Prep Testing &amp; Continuation'!E190</f>
        <v>0</v>
      </c>
      <c r="J545" s="243">
        <f>'Prep Testing &amp; Continuation'!F190</f>
        <v>0</v>
      </c>
      <c r="K545" s="243">
        <f>'Prep Testing &amp; Continuation'!G190</f>
        <v>0</v>
      </c>
      <c r="L545" s="243">
        <f>'Prep Testing &amp; Continuation'!H190</f>
        <v>0</v>
      </c>
      <c r="M545" s="243">
        <f>'Prep Testing &amp; Continuation'!I190</f>
        <v>0</v>
      </c>
      <c r="N545" s="243">
        <f>'Prep Testing &amp; Continuation'!J190</f>
        <v>0</v>
      </c>
      <c r="O545" s="243">
        <f>'Prep Testing &amp; Continuation'!K190</f>
        <v>0</v>
      </c>
      <c r="P545" s="243">
        <f>'Prep Testing &amp; Continuation'!L190</f>
        <v>0</v>
      </c>
      <c r="Q545" s="243">
        <f>'Prep Testing &amp; Continuation'!M190</f>
        <v>0</v>
      </c>
      <c r="R545" s="243">
        <f>'Prep Testing &amp; Continuation'!N190</f>
        <v>0</v>
      </c>
      <c r="S545" s="243">
        <f>'Prep Testing &amp; Continuation'!O190</f>
        <v>0</v>
      </c>
      <c r="T545" s="243">
        <f>'Prep Testing &amp; Continuation'!P190</f>
        <v>0</v>
      </c>
      <c r="U545" s="243">
        <f>'Prep Testing &amp; Continuation'!Q190</f>
        <v>0</v>
      </c>
      <c r="V545" s="243">
        <f>'Prep Testing &amp; Continuation'!R190</f>
        <v>0</v>
      </c>
      <c r="W545" s="243">
        <f>'Prep Testing &amp; Continuation'!S190</f>
        <v>0</v>
      </c>
      <c r="X545" s="243">
        <f>'Prep Testing &amp; Continuation'!T190</f>
        <v>0</v>
      </c>
      <c r="Y545" s="243">
        <f>'Prep Testing &amp; Continuation'!U190</f>
        <v>0</v>
      </c>
      <c r="Z545" s="243">
        <f>'Prep Testing &amp; Continuation'!V190</f>
        <v>0</v>
      </c>
      <c r="AA545" s="243">
        <f>'Prep Testing &amp; Continuation'!W190</f>
        <v>0</v>
      </c>
      <c r="AB545" s="243">
        <f>'Prep Testing &amp; Continuation'!X190</f>
        <v>0</v>
      </c>
      <c r="AC545" s="243">
        <f>'Prep Testing &amp; Continuation'!Y190</f>
        <v>0</v>
      </c>
      <c r="AD545" s="243">
        <f>'Prep Testing &amp; Continuation'!Z190</f>
        <v>0</v>
      </c>
      <c r="AE545" s="243">
        <f>'Prep Testing &amp; Continuation'!AA190</f>
        <v>0</v>
      </c>
      <c r="AF545" s="243">
        <f>'Prep Testing &amp; Continuation'!AB190</f>
        <v>0</v>
      </c>
      <c r="AG545" s="243">
        <f>'Prep Testing &amp; Continuation'!AC190</f>
        <v>0</v>
      </c>
      <c r="AH545" s="243">
        <f>'Prep Testing &amp; Continuation'!AD190</f>
        <v>0</v>
      </c>
      <c r="AI545" s="243">
        <f>'Prep Testing &amp; Continuation'!AE190</f>
        <v>0</v>
      </c>
      <c r="AJ545" s="243">
        <f>'Prep Testing &amp; Continuation'!AF190</f>
        <v>0</v>
      </c>
      <c r="AK545" s="243">
        <f>'Prep Testing &amp; Continuation'!AG190</f>
        <v>0</v>
      </c>
      <c r="AL545" s="243">
        <f>'Prep Testing &amp; Continuation'!AH190</f>
        <v>0</v>
      </c>
      <c r="AM545" s="226">
        <f t="shared" si="24"/>
        <v>0</v>
      </c>
      <c r="AN545" s="227" t="str">
        <f>'Prep Testing &amp; Continuation'!B$3</f>
        <v>PrEP Re-Testing &amp; Continuation version 2.0.0</v>
      </c>
      <c r="AO545" s="239">
        <f>'Prep Testing &amp; Continuation'!AH190</f>
        <v>0</v>
      </c>
    </row>
    <row r="546" spans="1:41" x14ac:dyDescent="0.45">
      <c r="A546" s="218" t="str">
        <f t="shared" ref="A546:A555" si="25">B546&amp;C546</f>
        <v>202205</v>
      </c>
      <c r="B546" s="219">
        <f>'Prep Partner Performance'!AE$2</f>
        <v>2022</v>
      </c>
      <c r="C546" s="220" t="str">
        <f>'Prep Partner Performance'!Z$2</f>
        <v>05</v>
      </c>
      <c r="D546" s="218">
        <f>'Prep Partner Performance'!G$2</f>
        <v>14943</v>
      </c>
      <c r="E546" s="217" t="str">
        <f>'Prep Partner Performance'!C$2</f>
        <v>Kisima Health Centre</v>
      </c>
      <c r="F546" s="243" t="str">
        <f>'Prep Testing &amp; Continuation'!B$189</f>
        <v>PrEP status at 12-months refill</v>
      </c>
      <c r="G546" s="243" t="str">
        <f>'Prep Testing &amp; Continuation'!C191</f>
        <v>Discontinue (Those who had stopped PrEP)</v>
      </c>
      <c r="H546" s="243" t="str">
        <f>'Prep Testing &amp; Continuation'!D191</f>
        <v>PRTC02-72</v>
      </c>
      <c r="I546" s="243">
        <f>'Prep Testing &amp; Continuation'!E191</f>
        <v>0</v>
      </c>
      <c r="J546" s="243">
        <f>'Prep Testing &amp; Continuation'!F191</f>
        <v>0</v>
      </c>
      <c r="K546" s="243">
        <f>'Prep Testing &amp; Continuation'!G191</f>
        <v>0</v>
      </c>
      <c r="L546" s="243">
        <f>'Prep Testing &amp; Continuation'!H191</f>
        <v>0</v>
      </c>
      <c r="M546" s="243">
        <f>'Prep Testing &amp; Continuation'!I191</f>
        <v>0</v>
      </c>
      <c r="N546" s="243">
        <f>'Prep Testing &amp; Continuation'!J191</f>
        <v>0</v>
      </c>
      <c r="O546" s="243">
        <f>'Prep Testing &amp; Continuation'!K191</f>
        <v>0</v>
      </c>
      <c r="P546" s="243">
        <f>'Prep Testing &amp; Continuation'!L191</f>
        <v>0</v>
      </c>
      <c r="Q546" s="243">
        <f>'Prep Testing &amp; Continuation'!M191</f>
        <v>0</v>
      </c>
      <c r="R546" s="243">
        <f>'Prep Testing &amp; Continuation'!N191</f>
        <v>0</v>
      </c>
      <c r="S546" s="243">
        <f>'Prep Testing &amp; Continuation'!O191</f>
        <v>0</v>
      </c>
      <c r="T546" s="243">
        <f>'Prep Testing &amp; Continuation'!P191</f>
        <v>0</v>
      </c>
      <c r="U546" s="243">
        <f>'Prep Testing &amp; Continuation'!Q191</f>
        <v>0</v>
      </c>
      <c r="V546" s="243">
        <f>'Prep Testing &amp; Continuation'!R191</f>
        <v>0</v>
      </c>
      <c r="W546" s="243">
        <f>'Prep Testing &amp; Continuation'!S191</f>
        <v>0</v>
      </c>
      <c r="X546" s="243">
        <f>'Prep Testing &amp; Continuation'!T191</f>
        <v>0</v>
      </c>
      <c r="Y546" s="243">
        <f>'Prep Testing &amp; Continuation'!U191</f>
        <v>0</v>
      </c>
      <c r="Z546" s="243">
        <f>'Prep Testing &amp; Continuation'!V191</f>
        <v>0</v>
      </c>
      <c r="AA546" s="243">
        <f>'Prep Testing &amp; Continuation'!W191</f>
        <v>0</v>
      </c>
      <c r="AB546" s="243">
        <f>'Prep Testing &amp; Continuation'!X191</f>
        <v>0</v>
      </c>
      <c r="AC546" s="243">
        <f>'Prep Testing &amp; Continuation'!Y191</f>
        <v>0</v>
      </c>
      <c r="AD546" s="243">
        <f>'Prep Testing &amp; Continuation'!Z191</f>
        <v>0</v>
      </c>
      <c r="AE546" s="243">
        <f>'Prep Testing &amp; Continuation'!AA191</f>
        <v>0</v>
      </c>
      <c r="AF546" s="243">
        <f>'Prep Testing &amp; Continuation'!AB191</f>
        <v>0</v>
      </c>
      <c r="AG546" s="243">
        <f>'Prep Testing &amp; Continuation'!AC191</f>
        <v>0</v>
      </c>
      <c r="AH546" s="243">
        <f>'Prep Testing &amp; Continuation'!AD191</f>
        <v>0</v>
      </c>
      <c r="AI546" s="243">
        <f>'Prep Testing &amp; Continuation'!AE191</f>
        <v>0</v>
      </c>
      <c r="AJ546" s="243">
        <f>'Prep Testing &amp; Continuation'!AF191</f>
        <v>0</v>
      </c>
      <c r="AK546" s="243">
        <f>'Prep Testing &amp; Continuation'!AG191</f>
        <v>0</v>
      </c>
      <c r="AL546" s="243">
        <f>'Prep Testing &amp; Continuation'!AH191</f>
        <v>0</v>
      </c>
      <c r="AM546" s="226">
        <f t="shared" si="24"/>
        <v>0</v>
      </c>
      <c r="AN546" s="227" t="str">
        <f>'Prep Testing &amp; Continuation'!B$3</f>
        <v>PrEP Re-Testing &amp; Continuation version 2.0.0</v>
      </c>
      <c r="AO546" s="239">
        <f>'Prep Testing &amp; Continuation'!AH191</f>
        <v>0</v>
      </c>
    </row>
    <row r="547" spans="1:41" x14ac:dyDescent="0.45">
      <c r="A547" s="218" t="str">
        <f t="shared" si="25"/>
        <v>202205</v>
      </c>
      <c r="B547" s="219">
        <f>'Prep Partner Performance'!AE$2</f>
        <v>2022</v>
      </c>
      <c r="C547" s="220" t="str">
        <f>'Prep Partner Performance'!Z$2</f>
        <v>05</v>
      </c>
      <c r="D547" s="218">
        <f>'Prep Partner Performance'!G$2</f>
        <v>14943</v>
      </c>
      <c r="E547" s="217" t="str">
        <f>'Prep Partner Performance'!C$2</f>
        <v>Kisima Health Centre</v>
      </c>
      <c r="F547" s="243" t="str">
        <f>'Prep Testing &amp; Continuation'!B192</f>
        <v>Reasons for discontinuation among those who discontinue at 12 months</v>
      </c>
      <c r="G547" s="243" t="str">
        <f>'Prep Testing &amp; Continuation'!C192</f>
        <v>HIV test is positive</v>
      </c>
      <c r="H547" s="243" t="str">
        <f>'Prep Testing &amp; Continuation'!D192</f>
        <v>PRTC02-73</v>
      </c>
      <c r="I547" s="243">
        <f>'Prep Testing &amp; Continuation'!E192</f>
        <v>0</v>
      </c>
      <c r="J547" s="243">
        <f>'Prep Testing &amp; Continuation'!F192</f>
        <v>0</v>
      </c>
      <c r="K547" s="243">
        <f>'Prep Testing &amp; Continuation'!G192</f>
        <v>0</v>
      </c>
      <c r="L547" s="243">
        <f>'Prep Testing &amp; Continuation'!H192</f>
        <v>0</v>
      </c>
      <c r="M547" s="243">
        <f>'Prep Testing &amp; Continuation'!I192</f>
        <v>0</v>
      </c>
      <c r="N547" s="243">
        <f>'Prep Testing &amp; Continuation'!J192</f>
        <v>0</v>
      </c>
      <c r="O547" s="243">
        <f>'Prep Testing &amp; Continuation'!K192</f>
        <v>0</v>
      </c>
      <c r="P547" s="243">
        <f>'Prep Testing &amp; Continuation'!L192</f>
        <v>0</v>
      </c>
      <c r="Q547" s="243">
        <f>'Prep Testing &amp; Continuation'!M192</f>
        <v>0</v>
      </c>
      <c r="R547" s="243">
        <f>'Prep Testing &amp; Continuation'!N192</f>
        <v>0</v>
      </c>
      <c r="S547" s="243">
        <f>'Prep Testing &amp; Continuation'!O192</f>
        <v>0</v>
      </c>
      <c r="T547" s="243">
        <f>'Prep Testing &amp; Continuation'!P192</f>
        <v>0</v>
      </c>
      <c r="U547" s="243">
        <f>'Prep Testing &amp; Continuation'!Q192</f>
        <v>0</v>
      </c>
      <c r="V547" s="243">
        <f>'Prep Testing &amp; Continuation'!R192</f>
        <v>0</v>
      </c>
      <c r="W547" s="243">
        <f>'Prep Testing &amp; Continuation'!S192</f>
        <v>0</v>
      </c>
      <c r="X547" s="243">
        <f>'Prep Testing &amp; Continuation'!T192</f>
        <v>0</v>
      </c>
      <c r="Y547" s="243">
        <f>'Prep Testing &amp; Continuation'!U192</f>
        <v>0</v>
      </c>
      <c r="Z547" s="243">
        <f>'Prep Testing &amp; Continuation'!V192</f>
        <v>0</v>
      </c>
      <c r="AA547" s="243">
        <f>'Prep Testing &amp; Continuation'!W192</f>
        <v>0</v>
      </c>
      <c r="AB547" s="243">
        <f>'Prep Testing &amp; Continuation'!X192</f>
        <v>0</v>
      </c>
      <c r="AC547" s="243">
        <f>'Prep Testing &amp; Continuation'!Y192</f>
        <v>0</v>
      </c>
      <c r="AD547" s="243">
        <f>'Prep Testing &amp; Continuation'!Z192</f>
        <v>0</v>
      </c>
      <c r="AE547" s="243">
        <f>'Prep Testing &amp; Continuation'!AA192</f>
        <v>0</v>
      </c>
      <c r="AF547" s="243">
        <f>'Prep Testing &amp; Continuation'!AB192</f>
        <v>0</v>
      </c>
      <c r="AG547" s="243">
        <f>'Prep Testing &amp; Continuation'!AC192</f>
        <v>0</v>
      </c>
      <c r="AH547" s="243">
        <f>'Prep Testing &amp; Continuation'!AD192</f>
        <v>0</v>
      </c>
      <c r="AI547" s="243">
        <f>'Prep Testing &amp; Continuation'!AE192</f>
        <v>0</v>
      </c>
      <c r="AJ547" s="243">
        <f>'Prep Testing &amp; Continuation'!AF192</f>
        <v>0</v>
      </c>
      <c r="AK547" s="243">
        <f>'Prep Testing &amp; Continuation'!AG192</f>
        <v>0</v>
      </c>
      <c r="AL547" s="243">
        <f>'Prep Testing &amp; Continuation'!AH192</f>
        <v>0</v>
      </c>
      <c r="AM547" s="226">
        <f t="shared" si="24"/>
        <v>0</v>
      </c>
      <c r="AN547" s="227" t="str">
        <f>'Prep Testing &amp; Continuation'!B$3</f>
        <v>PrEP Re-Testing &amp; Continuation version 2.0.0</v>
      </c>
      <c r="AO547" s="239">
        <f>'Prep Testing &amp; Continuation'!AH192</f>
        <v>0</v>
      </c>
    </row>
    <row r="548" spans="1:41" x14ac:dyDescent="0.45">
      <c r="A548" s="218" t="str">
        <f t="shared" si="25"/>
        <v>202205</v>
      </c>
      <c r="B548" s="219">
        <f>'Prep Partner Performance'!AE$2</f>
        <v>2022</v>
      </c>
      <c r="C548" s="220" t="str">
        <f>'Prep Partner Performance'!Z$2</f>
        <v>05</v>
      </c>
      <c r="D548" s="218">
        <f>'Prep Partner Performance'!G$2</f>
        <v>14943</v>
      </c>
      <c r="E548" s="217" t="str">
        <f>'Prep Partner Performance'!C$2</f>
        <v>Kisima Health Centre</v>
      </c>
      <c r="F548" s="243" t="str">
        <f>'Prep Testing &amp; Continuation'!B$192</f>
        <v>Reasons for discontinuation among those who discontinue at 12 months</v>
      </c>
      <c r="G548" s="243" t="str">
        <f>'Prep Testing &amp; Continuation'!C193</f>
        <v>Low risk of HIV</v>
      </c>
      <c r="H548" s="243" t="str">
        <f>'Prep Testing &amp; Continuation'!D193</f>
        <v>PRTC02-74</v>
      </c>
      <c r="I548" s="243">
        <f>'Prep Testing &amp; Continuation'!E193</f>
        <v>0</v>
      </c>
      <c r="J548" s="243">
        <f>'Prep Testing &amp; Continuation'!F193</f>
        <v>0</v>
      </c>
      <c r="K548" s="243">
        <f>'Prep Testing &amp; Continuation'!G193</f>
        <v>0</v>
      </c>
      <c r="L548" s="243">
        <f>'Prep Testing &amp; Continuation'!H193</f>
        <v>0</v>
      </c>
      <c r="M548" s="243">
        <f>'Prep Testing &amp; Continuation'!I193</f>
        <v>0</v>
      </c>
      <c r="N548" s="243">
        <f>'Prep Testing &amp; Continuation'!J193</f>
        <v>0</v>
      </c>
      <c r="O548" s="243">
        <f>'Prep Testing &amp; Continuation'!K193</f>
        <v>0</v>
      </c>
      <c r="P548" s="243">
        <f>'Prep Testing &amp; Continuation'!L193</f>
        <v>0</v>
      </c>
      <c r="Q548" s="243">
        <f>'Prep Testing &amp; Continuation'!M193</f>
        <v>0</v>
      </c>
      <c r="R548" s="243">
        <f>'Prep Testing &amp; Continuation'!N193</f>
        <v>0</v>
      </c>
      <c r="S548" s="243">
        <f>'Prep Testing &amp; Continuation'!O193</f>
        <v>0</v>
      </c>
      <c r="T548" s="243">
        <f>'Prep Testing &amp; Continuation'!P193</f>
        <v>0</v>
      </c>
      <c r="U548" s="243">
        <f>'Prep Testing &amp; Continuation'!Q193</f>
        <v>0</v>
      </c>
      <c r="V548" s="243">
        <f>'Prep Testing &amp; Continuation'!R193</f>
        <v>0</v>
      </c>
      <c r="W548" s="243">
        <f>'Prep Testing &amp; Continuation'!S193</f>
        <v>0</v>
      </c>
      <c r="X548" s="243">
        <f>'Prep Testing &amp; Continuation'!T193</f>
        <v>0</v>
      </c>
      <c r="Y548" s="243">
        <f>'Prep Testing &amp; Continuation'!U193</f>
        <v>0</v>
      </c>
      <c r="Z548" s="243">
        <f>'Prep Testing &amp; Continuation'!V193</f>
        <v>0</v>
      </c>
      <c r="AA548" s="243">
        <f>'Prep Testing &amp; Continuation'!W193</f>
        <v>0</v>
      </c>
      <c r="AB548" s="243">
        <f>'Prep Testing &amp; Continuation'!X193</f>
        <v>0</v>
      </c>
      <c r="AC548" s="243">
        <f>'Prep Testing &amp; Continuation'!Y193</f>
        <v>0</v>
      </c>
      <c r="AD548" s="243">
        <f>'Prep Testing &amp; Continuation'!Z193</f>
        <v>0</v>
      </c>
      <c r="AE548" s="243">
        <f>'Prep Testing &amp; Continuation'!AA193</f>
        <v>0</v>
      </c>
      <c r="AF548" s="243">
        <f>'Prep Testing &amp; Continuation'!AB193</f>
        <v>0</v>
      </c>
      <c r="AG548" s="243">
        <f>'Prep Testing &amp; Continuation'!AC193</f>
        <v>0</v>
      </c>
      <c r="AH548" s="243">
        <f>'Prep Testing &amp; Continuation'!AD193</f>
        <v>0</v>
      </c>
      <c r="AI548" s="243">
        <f>'Prep Testing &amp; Continuation'!AE193</f>
        <v>0</v>
      </c>
      <c r="AJ548" s="243">
        <f>'Prep Testing &amp; Continuation'!AF193</f>
        <v>0</v>
      </c>
      <c r="AK548" s="243">
        <f>'Prep Testing &amp; Continuation'!AG193</f>
        <v>0</v>
      </c>
      <c r="AL548" s="243">
        <f>'Prep Testing &amp; Continuation'!AH193</f>
        <v>0</v>
      </c>
      <c r="AM548" s="226">
        <f t="shared" si="24"/>
        <v>0</v>
      </c>
      <c r="AN548" s="227" t="str">
        <f>'Prep Testing &amp; Continuation'!B$3</f>
        <v>PrEP Re-Testing &amp; Continuation version 2.0.0</v>
      </c>
      <c r="AO548" s="239">
        <f>'Prep Testing &amp; Continuation'!AH193</f>
        <v>0</v>
      </c>
    </row>
    <row r="549" spans="1:41" x14ac:dyDescent="0.45">
      <c r="A549" s="218" t="str">
        <f t="shared" si="25"/>
        <v>202205</v>
      </c>
      <c r="B549" s="219">
        <f>'Prep Partner Performance'!AE$2</f>
        <v>2022</v>
      </c>
      <c r="C549" s="220" t="str">
        <f>'Prep Partner Performance'!Z$2</f>
        <v>05</v>
      </c>
      <c r="D549" s="218">
        <f>'Prep Partner Performance'!G$2</f>
        <v>14943</v>
      </c>
      <c r="E549" s="217" t="str">
        <f>'Prep Partner Performance'!C$2</f>
        <v>Kisima Health Centre</v>
      </c>
      <c r="F549" s="243" t="str">
        <f>'Prep Testing &amp; Continuation'!B$192</f>
        <v>Reasons for discontinuation among those who discontinue at 12 months</v>
      </c>
      <c r="G549" s="243" t="str">
        <f>'Prep Testing &amp; Continuation'!C194</f>
        <v>Renal Dysfunction</v>
      </c>
      <c r="H549" s="243" t="str">
        <f>'Prep Testing &amp; Continuation'!D194</f>
        <v>PRTC02-75</v>
      </c>
      <c r="I549" s="243">
        <f>'Prep Testing &amp; Continuation'!E194</f>
        <v>0</v>
      </c>
      <c r="J549" s="243">
        <f>'Prep Testing &amp; Continuation'!F194</f>
        <v>0</v>
      </c>
      <c r="K549" s="243">
        <f>'Prep Testing &amp; Continuation'!G194</f>
        <v>0</v>
      </c>
      <c r="L549" s="243">
        <f>'Prep Testing &amp; Continuation'!H194</f>
        <v>0</v>
      </c>
      <c r="M549" s="243">
        <f>'Prep Testing &amp; Continuation'!I194</f>
        <v>0</v>
      </c>
      <c r="N549" s="243">
        <f>'Prep Testing &amp; Continuation'!J194</f>
        <v>0</v>
      </c>
      <c r="O549" s="243">
        <f>'Prep Testing &amp; Continuation'!K194</f>
        <v>0</v>
      </c>
      <c r="P549" s="243">
        <f>'Prep Testing &amp; Continuation'!L194</f>
        <v>0</v>
      </c>
      <c r="Q549" s="243">
        <f>'Prep Testing &amp; Continuation'!M194</f>
        <v>0</v>
      </c>
      <c r="R549" s="243">
        <f>'Prep Testing &amp; Continuation'!N194</f>
        <v>0</v>
      </c>
      <c r="S549" s="243">
        <f>'Prep Testing &amp; Continuation'!O194</f>
        <v>0</v>
      </c>
      <c r="T549" s="243">
        <f>'Prep Testing &amp; Continuation'!P194</f>
        <v>0</v>
      </c>
      <c r="U549" s="243">
        <f>'Prep Testing &amp; Continuation'!Q194</f>
        <v>0</v>
      </c>
      <c r="V549" s="243">
        <f>'Prep Testing &amp; Continuation'!R194</f>
        <v>0</v>
      </c>
      <c r="W549" s="243">
        <f>'Prep Testing &amp; Continuation'!S194</f>
        <v>0</v>
      </c>
      <c r="X549" s="243">
        <f>'Prep Testing &amp; Continuation'!T194</f>
        <v>0</v>
      </c>
      <c r="Y549" s="243">
        <f>'Prep Testing &amp; Continuation'!U194</f>
        <v>0</v>
      </c>
      <c r="Z549" s="243">
        <f>'Prep Testing &amp; Continuation'!V194</f>
        <v>0</v>
      </c>
      <c r="AA549" s="243">
        <f>'Prep Testing &amp; Continuation'!W194</f>
        <v>0</v>
      </c>
      <c r="AB549" s="243">
        <f>'Prep Testing &amp; Continuation'!X194</f>
        <v>0</v>
      </c>
      <c r="AC549" s="243">
        <f>'Prep Testing &amp; Continuation'!Y194</f>
        <v>0</v>
      </c>
      <c r="AD549" s="243">
        <f>'Prep Testing &amp; Continuation'!Z194</f>
        <v>0</v>
      </c>
      <c r="AE549" s="243">
        <f>'Prep Testing &amp; Continuation'!AA194</f>
        <v>0</v>
      </c>
      <c r="AF549" s="243">
        <f>'Prep Testing &amp; Continuation'!AB194</f>
        <v>0</v>
      </c>
      <c r="AG549" s="243">
        <f>'Prep Testing &amp; Continuation'!AC194</f>
        <v>0</v>
      </c>
      <c r="AH549" s="243">
        <f>'Prep Testing &amp; Continuation'!AD194</f>
        <v>0</v>
      </c>
      <c r="AI549" s="243">
        <f>'Prep Testing &amp; Continuation'!AE194</f>
        <v>0</v>
      </c>
      <c r="AJ549" s="243">
        <f>'Prep Testing &amp; Continuation'!AF194</f>
        <v>0</v>
      </c>
      <c r="AK549" s="243">
        <f>'Prep Testing &amp; Continuation'!AG194</f>
        <v>0</v>
      </c>
      <c r="AL549" s="243">
        <f>'Prep Testing &amp; Continuation'!AH194</f>
        <v>0</v>
      </c>
      <c r="AM549" s="226">
        <f t="shared" si="24"/>
        <v>0</v>
      </c>
      <c r="AN549" s="227" t="str">
        <f>'Prep Testing &amp; Continuation'!B$3</f>
        <v>PrEP Re-Testing &amp; Continuation version 2.0.0</v>
      </c>
      <c r="AO549" s="239">
        <f>'Prep Testing &amp; Continuation'!AH194</f>
        <v>0</v>
      </c>
    </row>
    <row r="550" spans="1:41" x14ac:dyDescent="0.45">
      <c r="A550" s="218" t="str">
        <f t="shared" si="25"/>
        <v>202205</v>
      </c>
      <c r="B550" s="219">
        <f>'Prep Partner Performance'!AE$2</f>
        <v>2022</v>
      </c>
      <c r="C550" s="220" t="str">
        <f>'Prep Partner Performance'!Z$2</f>
        <v>05</v>
      </c>
      <c r="D550" s="218">
        <f>'Prep Partner Performance'!G$2</f>
        <v>14943</v>
      </c>
      <c r="E550" s="217" t="str">
        <f>'Prep Partner Performance'!C$2</f>
        <v>Kisima Health Centre</v>
      </c>
      <c r="F550" s="243" t="str">
        <f>'Prep Testing &amp; Continuation'!B$192</f>
        <v>Reasons for discontinuation among those who discontinue at 12 months</v>
      </c>
      <c r="G550" s="243" t="str">
        <f>'Prep Testing &amp; Continuation'!C195</f>
        <v>Client request</v>
      </c>
      <c r="H550" s="243" t="str">
        <f>'Prep Testing &amp; Continuation'!D195</f>
        <v>PRTC02-76</v>
      </c>
      <c r="I550" s="243">
        <f>'Prep Testing &amp; Continuation'!E195</f>
        <v>0</v>
      </c>
      <c r="J550" s="243">
        <f>'Prep Testing &amp; Continuation'!F195</f>
        <v>0</v>
      </c>
      <c r="K550" s="243">
        <f>'Prep Testing &amp; Continuation'!G195</f>
        <v>0</v>
      </c>
      <c r="L550" s="243">
        <f>'Prep Testing &amp; Continuation'!H195</f>
        <v>0</v>
      </c>
      <c r="M550" s="243">
        <f>'Prep Testing &amp; Continuation'!I195</f>
        <v>0</v>
      </c>
      <c r="N550" s="243">
        <f>'Prep Testing &amp; Continuation'!J195</f>
        <v>0</v>
      </c>
      <c r="O550" s="243">
        <f>'Prep Testing &amp; Continuation'!K195</f>
        <v>0</v>
      </c>
      <c r="P550" s="243">
        <f>'Prep Testing &amp; Continuation'!L195</f>
        <v>0</v>
      </c>
      <c r="Q550" s="243">
        <f>'Prep Testing &amp; Continuation'!M195</f>
        <v>0</v>
      </c>
      <c r="R550" s="243">
        <f>'Prep Testing &amp; Continuation'!N195</f>
        <v>0</v>
      </c>
      <c r="S550" s="243">
        <f>'Prep Testing &amp; Continuation'!O195</f>
        <v>0</v>
      </c>
      <c r="T550" s="243">
        <f>'Prep Testing &amp; Continuation'!P195</f>
        <v>0</v>
      </c>
      <c r="U550" s="243">
        <f>'Prep Testing &amp; Continuation'!Q195</f>
        <v>0</v>
      </c>
      <c r="V550" s="243">
        <f>'Prep Testing &amp; Continuation'!R195</f>
        <v>0</v>
      </c>
      <c r="W550" s="243">
        <f>'Prep Testing &amp; Continuation'!S195</f>
        <v>0</v>
      </c>
      <c r="X550" s="243">
        <f>'Prep Testing &amp; Continuation'!T195</f>
        <v>0</v>
      </c>
      <c r="Y550" s="243">
        <f>'Prep Testing &amp; Continuation'!U195</f>
        <v>0</v>
      </c>
      <c r="Z550" s="243">
        <f>'Prep Testing &amp; Continuation'!V195</f>
        <v>0</v>
      </c>
      <c r="AA550" s="243">
        <f>'Prep Testing &amp; Continuation'!W195</f>
        <v>0</v>
      </c>
      <c r="AB550" s="243">
        <f>'Prep Testing &amp; Continuation'!X195</f>
        <v>0</v>
      </c>
      <c r="AC550" s="243">
        <f>'Prep Testing &amp; Continuation'!Y195</f>
        <v>0</v>
      </c>
      <c r="AD550" s="243">
        <f>'Prep Testing &amp; Continuation'!Z195</f>
        <v>0</v>
      </c>
      <c r="AE550" s="243">
        <f>'Prep Testing &amp; Continuation'!AA195</f>
        <v>0</v>
      </c>
      <c r="AF550" s="243">
        <f>'Prep Testing &amp; Continuation'!AB195</f>
        <v>0</v>
      </c>
      <c r="AG550" s="243">
        <f>'Prep Testing &amp; Continuation'!AC195</f>
        <v>0</v>
      </c>
      <c r="AH550" s="243">
        <f>'Prep Testing &amp; Continuation'!AD195</f>
        <v>0</v>
      </c>
      <c r="AI550" s="243">
        <f>'Prep Testing &amp; Continuation'!AE195</f>
        <v>0</v>
      </c>
      <c r="AJ550" s="243">
        <f>'Prep Testing &amp; Continuation'!AF195</f>
        <v>0</v>
      </c>
      <c r="AK550" s="243">
        <f>'Prep Testing &amp; Continuation'!AG195</f>
        <v>0</v>
      </c>
      <c r="AL550" s="243">
        <f>'Prep Testing &amp; Continuation'!AH195</f>
        <v>0</v>
      </c>
      <c r="AM550" s="226">
        <f t="shared" si="24"/>
        <v>0</v>
      </c>
      <c r="AN550" s="227" t="str">
        <f>'Prep Testing &amp; Continuation'!B$3</f>
        <v>PrEP Re-Testing &amp; Continuation version 2.0.0</v>
      </c>
      <c r="AO550" s="239">
        <f>'Prep Testing &amp; Continuation'!AH195</f>
        <v>0</v>
      </c>
    </row>
    <row r="551" spans="1:41" x14ac:dyDescent="0.45">
      <c r="A551" s="218" t="str">
        <f t="shared" si="25"/>
        <v>202205</v>
      </c>
      <c r="B551" s="219">
        <f>'Prep Partner Performance'!AE$2</f>
        <v>2022</v>
      </c>
      <c r="C551" s="220" t="str">
        <f>'Prep Partner Performance'!Z$2</f>
        <v>05</v>
      </c>
      <c r="D551" s="218">
        <f>'Prep Partner Performance'!G$2</f>
        <v>14943</v>
      </c>
      <c r="E551" s="217" t="str">
        <f>'Prep Partner Performance'!C$2</f>
        <v>Kisima Health Centre</v>
      </c>
      <c r="F551" s="243" t="str">
        <f>'Prep Testing &amp; Continuation'!B$192</f>
        <v>Reasons for discontinuation among those who discontinue at 12 months</v>
      </c>
      <c r="G551" s="243" t="str">
        <f>'Prep Testing &amp; Continuation'!C196</f>
        <v>Non-adherence</v>
      </c>
      <c r="H551" s="243" t="str">
        <f>'Prep Testing &amp; Continuation'!D196</f>
        <v>PRTC02-77</v>
      </c>
      <c r="I551" s="243">
        <f>'Prep Testing &amp; Continuation'!E196</f>
        <v>0</v>
      </c>
      <c r="J551" s="243">
        <f>'Prep Testing &amp; Continuation'!F196</f>
        <v>0</v>
      </c>
      <c r="K551" s="243">
        <f>'Prep Testing &amp; Continuation'!G196</f>
        <v>0</v>
      </c>
      <c r="L551" s="243">
        <f>'Prep Testing &amp; Continuation'!H196</f>
        <v>0</v>
      </c>
      <c r="M551" s="243">
        <f>'Prep Testing &amp; Continuation'!I196</f>
        <v>0</v>
      </c>
      <c r="N551" s="243">
        <f>'Prep Testing &amp; Continuation'!J196</f>
        <v>0</v>
      </c>
      <c r="O551" s="243">
        <f>'Prep Testing &amp; Continuation'!K196</f>
        <v>0</v>
      </c>
      <c r="P551" s="243">
        <f>'Prep Testing &amp; Continuation'!L196</f>
        <v>0</v>
      </c>
      <c r="Q551" s="243">
        <f>'Prep Testing &amp; Continuation'!M196</f>
        <v>0</v>
      </c>
      <c r="R551" s="243">
        <f>'Prep Testing &amp; Continuation'!N196</f>
        <v>0</v>
      </c>
      <c r="S551" s="243">
        <f>'Prep Testing &amp; Continuation'!O196</f>
        <v>0</v>
      </c>
      <c r="T551" s="243">
        <f>'Prep Testing &amp; Continuation'!P196</f>
        <v>0</v>
      </c>
      <c r="U551" s="243">
        <f>'Prep Testing &amp; Continuation'!Q196</f>
        <v>0</v>
      </c>
      <c r="V551" s="243">
        <f>'Prep Testing &amp; Continuation'!R196</f>
        <v>0</v>
      </c>
      <c r="W551" s="243">
        <f>'Prep Testing &amp; Continuation'!S196</f>
        <v>0</v>
      </c>
      <c r="X551" s="243">
        <f>'Prep Testing &amp; Continuation'!T196</f>
        <v>0</v>
      </c>
      <c r="Y551" s="243">
        <f>'Prep Testing &amp; Continuation'!U196</f>
        <v>0</v>
      </c>
      <c r="Z551" s="243">
        <f>'Prep Testing &amp; Continuation'!V196</f>
        <v>0</v>
      </c>
      <c r="AA551" s="243">
        <f>'Prep Testing &amp; Continuation'!W196</f>
        <v>0</v>
      </c>
      <c r="AB551" s="243">
        <f>'Prep Testing &amp; Continuation'!X196</f>
        <v>0</v>
      </c>
      <c r="AC551" s="243">
        <f>'Prep Testing &amp; Continuation'!Y196</f>
        <v>0</v>
      </c>
      <c r="AD551" s="243">
        <f>'Prep Testing &amp; Continuation'!Z196</f>
        <v>0</v>
      </c>
      <c r="AE551" s="243">
        <f>'Prep Testing &amp; Continuation'!AA196</f>
        <v>0</v>
      </c>
      <c r="AF551" s="243">
        <f>'Prep Testing &amp; Continuation'!AB196</f>
        <v>0</v>
      </c>
      <c r="AG551" s="243">
        <f>'Prep Testing &amp; Continuation'!AC196</f>
        <v>0</v>
      </c>
      <c r="AH551" s="243">
        <f>'Prep Testing &amp; Continuation'!AD196</f>
        <v>0</v>
      </c>
      <c r="AI551" s="243">
        <f>'Prep Testing &amp; Continuation'!AE196</f>
        <v>0</v>
      </c>
      <c r="AJ551" s="243">
        <f>'Prep Testing &amp; Continuation'!AF196</f>
        <v>0</v>
      </c>
      <c r="AK551" s="243">
        <f>'Prep Testing &amp; Continuation'!AG196</f>
        <v>0</v>
      </c>
      <c r="AL551" s="243">
        <f>'Prep Testing &amp; Continuation'!AH196</f>
        <v>0</v>
      </c>
      <c r="AM551" s="226">
        <f t="shared" si="24"/>
        <v>0</v>
      </c>
      <c r="AN551" s="227" t="str">
        <f>'Prep Testing &amp; Continuation'!B$3</f>
        <v>PrEP Re-Testing &amp; Continuation version 2.0.0</v>
      </c>
      <c r="AO551" s="239">
        <f>'Prep Testing &amp; Continuation'!AH196</f>
        <v>0</v>
      </c>
    </row>
    <row r="552" spans="1:41" x14ac:dyDescent="0.45">
      <c r="A552" s="218" t="str">
        <f t="shared" si="25"/>
        <v>202205</v>
      </c>
      <c r="B552" s="219">
        <f>'Prep Partner Performance'!AE$2</f>
        <v>2022</v>
      </c>
      <c r="C552" s="220" t="str">
        <f>'Prep Partner Performance'!Z$2</f>
        <v>05</v>
      </c>
      <c r="D552" s="218">
        <f>'Prep Partner Performance'!G$2</f>
        <v>14943</v>
      </c>
      <c r="E552" s="217" t="str">
        <f>'Prep Partner Performance'!C$2</f>
        <v>Kisima Health Centre</v>
      </c>
      <c r="F552" s="243" t="str">
        <f>'Prep Testing &amp; Continuation'!B$192</f>
        <v>Reasons for discontinuation among those who discontinue at 12 months</v>
      </c>
      <c r="G552" s="243" t="str">
        <f>'Prep Testing &amp; Continuation'!C197</f>
        <v>Viral suppression of HIV + partner</v>
      </c>
      <c r="H552" s="243" t="str">
        <f>'Prep Testing &amp; Continuation'!D197</f>
        <v>PRTC02-78</v>
      </c>
      <c r="I552" s="243">
        <f>'Prep Testing &amp; Continuation'!E197</f>
        <v>0</v>
      </c>
      <c r="J552" s="243">
        <f>'Prep Testing &amp; Continuation'!F197</f>
        <v>0</v>
      </c>
      <c r="K552" s="243">
        <f>'Prep Testing &amp; Continuation'!G197</f>
        <v>0</v>
      </c>
      <c r="L552" s="243">
        <f>'Prep Testing &amp; Continuation'!H197</f>
        <v>0</v>
      </c>
      <c r="M552" s="243">
        <f>'Prep Testing &amp; Continuation'!I197</f>
        <v>0</v>
      </c>
      <c r="N552" s="243">
        <f>'Prep Testing &amp; Continuation'!J197</f>
        <v>0</v>
      </c>
      <c r="O552" s="243">
        <f>'Prep Testing &amp; Continuation'!K197</f>
        <v>0</v>
      </c>
      <c r="P552" s="243">
        <f>'Prep Testing &amp; Continuation'!L197</f>
        <v>0</v>
      </c>
      <c r="Q552" s="243">
        <f>'Prep Testing &amp; Continuation'!M197</f>
        <v>0</v>
      </c>
      <c r="R552" s="243">
        <f>'Prep Testing &amp; Continuation'!N197</f>
        <v>0</v>
      </c>
      <c r="S552" s="243">
        <f>'Prep Testing &amp; Continuation'!O197</f>
        <v>0</v>
      </c>
      <c r="T552" s="243">
        <f>'Prep Testing &amp; Continuation'!P197</f>
        <v>0</v>
      </c>
      <c r="U552" s="243">
        <f>'Prep Testing &amp; Continuation'!Q197</f>
        <v>0</v>
      </c>
      <c r="V552" s="243">
        <f>'Prep Testing &amp; Continuation'!R197</f>
        <v>0</v>
      </c>
      <c r="W552" s="243">
        <f>'Prep Testing &amp; Continuation'!S197</f>
        <v>0</v>
      </c>
      <c r="X552" s="243">
        <f>'Prep Testing &amp; Continuation'!T197</f>
        <v>0</v>
      </c>
      <c r="Y552" s="243">
        <f>'Prep Testing &amp; Continuation'!U197</f>
        <v>0</v>
      </c>
      <c r="Z552" s="243">
        <f>'Prep Testing &amp; Continuation'!V197</f>
        <v>0</v>
      </c>
      <c r="AA552" s="243">
        <f>'Prep Testing &amp; Continuation'!W197</f>
        <v>0</v>
      </c>
      <c r="AB552" s="243">
        <f>'Prep Testing &amp; Continuation'!X197</f>
        <v>0</v>
      </c>
      <c r="AC552" s="243">
        <f>'Prep Testing &amp; Continuation'!Y197</f>
        <v>0</v>
      </c>
      <c r="AD552" s="243">
        <f>'Prep Testing &amp; Continuation'!Z197</f>
        <v>0</v>
      </c>
      <c r="AE552" s="243">
        <f>'Prep Testing &amp; Continuation'!AA197</f>
        <v>0</v>
      </c>
      <c r="AF552" s="243">
        <f>'Prep Testing &amp; Continuation'!AB197</f>
        <v>0</v>
      </c>
      <c r="AG552" s="243">
        <f>'Prep Testing &amp; Continuation'!AC197</f>
        <v>0</v>
      </c>
      <c r="AH552" s="243">
        <f>'Prep Testing &amp; Continuation'!AD197</f>
        <v>0</v>
      </c>
      <c r="AI552" s="243">
        <f>'Prep Testing &amp; Continuation'!AE197</f>
        <v>0</v>
      </c>
      <c r="AJ552" s="243">
        <f>'Prep Testing &amp; Continuation'!AF197</f>
        <v>0</v>
      </c>
      <c r="AK552" s="243">
        <f>'Prep Testing &amp; Continuation'!AG197</f>
        <v>0</v>
      </c>
      <c r="AL552" s="243">
        <f>'Prep Testing &amp; Continuation'!AH197</f>
        <v>0</v>
      </c>
      <c r="AM552" s="226">
        <f t="shared" si="24"/>
        <v>0</v>
      </c>
      <c r="AN552" s="227" t="str">
        <f>'Prep Testing &amp; Continuation'!B$3</f>
        <v>PrEP Re-Testing &amp; Continuation version 2.0.0</v>
      </c>
      <c r="AO552" s="239">
        <f>'Prep Testing &amp; Continuation'!AH197</f>
        <v>0</v>
      </c>
    </row>
    <row r="553" spans="1:41" x14ac:dyDescent="0.45">
      <c r="A553" s="218" t="str">
        <f t="shared" si="25"/>
        <v>202205</v>
      </c>
      <c r="B553" s="219">
        <f>'Prep Partner Performance'!AE$2</f>
        <v>2022</v>
      </c>
      <c r="C553" s="220" t="str">
        <f>'Prep Partner Performance'!Z$2</f>
        <v>05</v>
      </c>
      <c r="D553" s="218">
        <f>'Prep Partner Performance'!G$2</f>
        <v>14943</v>
      </c>
      <c r="E553" s="217" t="str">
        <f>'Prep Partner Performance'!C$2</f>
        <v>Kisima Health Centre</v>
      </c>
      <c r="F553" s="243" t="str">
        <f>'Prep Testing &amp; Continuation'!B$192</f>
        <v>Reasons for discontinuation among those who discontinue at 12 months</v>
      </c>
      <c r="G553" s="243" t="str">
        <f>'Prep Testing &amp; Continuation'!C198</f>
        <v>Too many HIV tests</v>
      </c>
      <c r="H553" s="243" t="str">
        <f>'Prep Testing &amp; Continuation'!D198</f>
        <v>PRTC02-79</v>
      </c>
      <c r="I553" s="243">
        <f>'Prep Testing &amp; Continuation'!E198</f>
        <v>0</v>
      </c>
      <c r="J553" s="243">
        <f>'Prep Testing &amp; Continuation'!F198</f>
        <v>0</v>
      </c>
      <c r="K553" s="243">
        <f>'Prep Testing &amp; Continuation'!G198</f>
        <v>0</v>
      </c>
      <c r="L553" s="243">
        <f>'Prep Testing &amp; Continuation'!H198</f>
        <v>0</v>
      </c>
      <c r="M553" s="243">
        <f>'Prep Testing &amp; Continuation'!I198</f>
        <v>0</v>
      </c>
      <c r="N553" s="243">
        <f>'Prep Testing &amp; Continuation'!J198</f>
        <v>0</v>
      </c>
      <c r="O553" s="243">
        <f>'Prep Testing &amp; Continuation'!K198</f>
        <v>0</v>
      </c>
      <c r="P553" s="243">
        <f>'Prep Testing &amp; Continuation'!L198</f>
        <v>0</v>
      </c>
      <c r="Q553" s="243">
        <f>'Prep Testing &amp; Continuation'!M198</f>
        <v>0</v>
      </c>
      <c r="R553" s="243">
        <f>'Prep Testing &amp; Continuation'!N198</f>
        <v>0</v>
      </c>
      <c r="S553" s="243">
        <f>'Prep Testing &amp; Continuation'!O198</f>
        <v>0</v>
      </c>
      <c r="T553" s="243">
        <f>'Prep Testing &amp; Continuation'!P198</f>
        <v>0</v>
      </c>
      <c r="U553" s="243">
        <f>'Prep Testing &amp; Continuation'!Q198</f>
        <v>0</v>
      </c>
      <c r="V553" s="243">
        <f>'Prep Testing &amp; Continuation'!R198</f>
        <v>0</v>
      </c>
      <c r="W553" s="243">
        <f>'Prep Testing &amp; Continuation'!S198</f>
        <v>0</v>
      </c>
      <c r="X553" s="243">
        <f>'Prep Testing &amp; Continuation'!T198</f>
        <v>0</v>
      </c>
      <c r="Y553" s="243">
        <f>'Prep Testing &amp; Continuation'!U198</f>
        <v>0</v>
      </c>
      <c r="Z553" s="243">
        <f>'Prep Testing &amp; Continuation'!V198</f>
        <v>0</v>
      </c>
      <c r="AA553" s="243">
        <f>'Prep Testing &amp; Continuation'!W198</f>
        <v>0</v>
      </c>
      <c r="AB553" s="243">
        <f>'Prep Testing &amp; Continuation'!X198</f>
        <v>0</v>
      </c>
      <c r="AC553" s="243">
        <f>'Prep Testing &amp; Continuation'!Y198</f>
        <v>0</v>
      </c>
      <c r="AD553" s="243">
        <f>'Prep Testing &amp; Continuation'!Z198</f>
        <v>0</v>
      </c>
      <c r="AE553" s="243">
        <f>'Prep Testing &amp; Continuation'!AA198</f>
        <v>0</v>
      </c>
      <c r="AF553" s="243">
        <f>'Prep Testing &amp; Continuation'!AB198</f>
        <v>0</v>
      </c>
      <c r="AG553" s="243">
        <f>'Prep Testing &amp; Continuation'!AC198</f>
        <v>0</v>
      </c>
      <c r="AH553" s="243">
        <f>'Prep Testing &amp; Continuation'!AD198</f>
        <v>0</v>
      </c>
      <c r="AI553" s="243">
        <f>'Prep Testing &amp; Continuation'!AE198</f>
        <v>0</v>
      </c>
      <c r="AJ553" s="243">
        <f>'Prep Testing &amp; Continuation'!AF198</f>
        <v>0</v>
      </c>
      <c r="AK553" s="243">
        <f>'Prep Testing &amp; Continuation'!AG198</f>
        <v>0</v>
      </c>
      <c r="AL553" s="243">
        <f>'Prep Testing &amp; Continuation'!AH198</f>
        <v>0</v>
      </c>
      <c r="AM553" s="226">
        <f t="shared" si="24"/>
        <v>0</v>
      </c>
      <c r="AN553" s="227" t="str">
        <f>'Prep Testing &amp; Continuation'!B$3</f>
        <v>PrEP Re-Testing &amp; Continuation version 2.0.0</v>
      </c>
      <c r="AO553" s="239">
        <f>'Prep Testing &amp; Continuation'!AH198</f>
        <v>0</v>
      </c>
    </row>
    <row r="554" spans="1:41" x14ac:dyDescent="0.45">
      <c r="A554" s="218" t="str">
        <f t="shared" si="25"/>
        <v>202205</v>
      </c>
      <c r="B554" s="219">
        <f>'Prep Partner Performance'!AE$2</f>
        <v>2022</v>
      </c>
      <c r="C554" s="220" t="str">
        <f>'Prep Partner Performance'!Z$2</f>
        <v>05</v>
      </c>
      <c r="D554" s="218">
        <f>'Prep Partner Performance'!G$2</f>
        <v>14943</v>
      </c>
      <c r="E554" s="217" t="str">
        <f>'Prep Partner Performance'!C$2</f>
        <v>Kisima Health Centre</v>
      </c>
      <c r="F554" s="243" t="str">
        <f>'Prep Testing &amp; Continuation'!B$192</f>
        <v>Reasons for discontinuation among those who discontinue at 12 months</v>
      </c>
      <c r="G554" s="243" t="str">
        <f>'Prep Testing &amp; Continuation'!C199</f>
        <v>Other</v>
      </c>
      <c r="H554" s="243" t="str">
        <f>'Prep Testing &amp; Continuation'!D199</f>
        <v>PRTC02-80</v>
      </c>
      <c r="I554" s="243">
        <f>'Prep Testing &amp; Continuation'!E199</f>
        <v>0</v>
      </c>
      <c r="J554" s="243">
        <f>'Prep Testing &amp; Continuation'!F199</f>
        <v>0</v>
      </c>
      <c r="K554" s="243">
        <f>'Prep Testing &amp; Continuation'!G199</f>
        <v>0</v>
      </c>
      <c r="L554" s="243">
        <f>'Prep Testing &amp; Continuation'!H199</f>
        <v>0</v>
      </c>
      <c r="M554" s="243">
        <f>'Prep Testing &amp; Continuation'!I199</f>
        <v>0</v>
      </c>
      <c r="N554" s="243">
        <f>'Prep Testing &amp; Continuation'!J199</f>
        <v>0</v>
      </c>
      <c r="O554" s="243">
        <f>'Prep Testing &amp; Continuation'!K199</f>
        <v>0</v>
      </c>
      <c r="P554" s="243">
        <f>'Prep Testing &amp; Continuation'!L199</f>
        <v>0</v>
      </c>
      <c r="Q554" s="243">
        <f>'Prep Testing &amp; Continuation'!M199</f>
        <v>0</v>
      </c>
      <c r="R554" s="243">
        <f>'Prep Testing &amp; Continuation'!N199</f>
        <v>0</v>
      </c>
      <c r="S554" s="243">
        <f>'Prep Testing &amp; Continuation'!O199</f>
        <v>0</v>
      </c>
      <c r="T554" s="243">
        <f>'Prep Testing &amp; Continuation'!P199</f>
        <v>0</v>
      </c>
      <c r="U554" s="243">
        <f>'Prep Testing &amp; Continuation'!Q199</f>
        <v>0</v>
      </c>
      <c r="V554" s="243">
        <f>'Prep Testing &amp; Continuation'!R199</f>
        <v>0</v>
      </c>
      <c r="W554" s="243">
        <f>'Prep Testing &amp; Continuation'!S199</f>
        <v>0</v>
      </c>
      <c r="X554" s="243">
        <f>'Prep Testing &amp; Continuation'!T199</f>
        <v>0</v>
      </c>
      <c r="Y554" s="243">
        <f>'Prep Testing &amp; Continuation'!U199</f>
        <v>0</v>
      </c>
      <c r="Z554" s="243">
        <f>'Prep Testing &amp; Continuation'!V199</f>
        <v>0</v>
      </c>
      <c r="AA554" s="243">
        <f>'Prep Testing &amp; Continuation'!W199</f>
        <v>0</v>
      </c>
      <c r="AB554" s="243">
        <f>'Prep Testing &amp; Continuation'!X199</f>
        <v>0</v>
      </c>
      <c r="AC554" s="243">
        <f>'Prep Testing &amp; Continuation'!Y199</f>
        <v>0</v>
      </c>
      <c r="AD554" s="243">
        <f>'Prep Testing &amp; Continuation'!Z199</f>
        <v>0</v>
      </c>
      <c r="AE554" s="243">
        <f>'Prep Testing &amp; Continuation'!AA199</f>
        <v>0</v>
      </c>
      <c r="AF554" s="243">
        <f>'Prep Testing &amp; Continuation'!AB199</f>
        <v>0</v>
      </c>
      <c r="AG554" s="243">
        <f>'Prep Testing &amp; Continuation'!AC199</f>
        <v>0</v>
      </c>
      <c r="AH554" s="243">
        <f>'Prep Testing &amp; Continuation'!AD199</f>
        <v>0</v>
      </c>
      <c r="AI554" s="243">
        <f>'Prep Testing &amp; Continuation'!AE199</f>
        <v>0</v>
      </c>
      <c r="AJ554" s="243">
        <f>'Prep Testing &amp; Continuation'!AF199</f>
        <v>0</v>
      </c>
      <c r="AK554" s="243">
        <f>'Prep Testing &amp; Continuation'!AG199</f>
        <v>0</v>
      </c>
      <c r="AL554" s="243">
        <f>'Prep Testing &amp; Continuation'!AH199</f>
        <v>0</v>
      </c>
      <c r="AM554" s="226">
        <f t="shared" si="24"/>
        <v>0</v>
      </c>
      <c r="AN554" s="227" t="str">
        <f>'Prep Testing &amp; Continuation'!B$3</f>
        <v>PrEP Re-Testing &amp; Continuation version 2.0.0</v>
      </c>
      <c r="AO554" s="239">
        <f>'Prep Testing &amp; Continuation'!AH199</f>
        <v>0</v>
      </c>
    </row>
    <row r="555" spans="1:41" s="238" customFormat="1" x14ac:dyDescent="0.45">
      <c r="A555" s="228" t="str">
        <f t="shared" si="25"/>
        <v>202205</v>
      </c>
      <c r="B555" s="229">
        <f>'Prep Partner Performance'!AE$2</f>
        <v>2022</v>
      </c>
      <c r="C555" s="230" t="str">
        <f>'Prep Partner Performance'!Z$2</f>
        <v>05</v>
      </c>
      <c r="D555" s="228">
        <f>'Prep Partner Performance'!G$2</f>
        <v>14943</v>
      </c>
      <c r="E555" s="231" t="str">
        <f>'Prep Partner Performance'!C$2</f>
        <v>Kisima Health Centre</v>
      </c>
      <c r="F555" s="244" t="str">
        <f>'Prep Testing &amp; Continuation'!B$192</f>
        <v>Reasons for discontinuation among those who discontinue at 12 months</v>
      </c>
      <c r="G555" s="244" t="str">
        <f>'Prep Testing &amp; Continuation'!C200</f>
        <v>Total Reasons for Prep Discontinuation amonth those who discontinue</v>
      </c>
      <c r="H555" s="244" t="str">
        <f>'Prep Testing &amp; Continuation'!D200</f>
        <v>PRTC02-81</v>
      </c>
      <c r="I555" s="244">
        <f>'Prep Testing &amp; Continuation'!E200</f>
        <v>0</v>
      </c>
      <c r="J555" s="244">
        <f>'Prep Testing &amp; Continuation'!F200</f>
        <v>0</v>
      </c>
      <c r="K555" s="244">
        <f>'Prep Testing &amp; Continuation'!G200</f>
        <v>0</v>
      </c>
      <c r="L555" s="244">
        <f>'Prep Testing &amp; Continuation'!H200</f>
        <v>0</v>
      </c>
      <c r="M555" s="244">
        <f>'Prep Testing &amp; Continuation'!I200</f>
        <v>0</v>
      </c>
      <c r="N555" s="244">
        <f>'Prep Testing &amp; Continuation'!J200</f>
        <v>0</v>
      </c>
      <c r="O555" s="244">
        <f>'Prep Testing &amp; Continuation'!K200</f>
        <v>0</v>
      </c>
      <c r="P555" s="244">
        <f>'Prep Testing &amp; Continuation'!L200</f>
        <v>0</v>
      </c>
      <c r="Q555" s="244">
        <f>'Prep Testing &amp; Continuation'!M200</f>
        <v>0</v>
      </c>
      <c r="R555" s="244">
        <f>'Prep Testing &amp; Continuation'!N200</f>
        <v>0</v>
      </c>
      <c r="S555" s="244">
        <f>'Prep Testing &amp; Continuation'!O200</f>
        <v>0</v>
      </c>
      <c r="T555" s="244">
        <f>'Prep Testing &amp; Continuation'!P200</f>
        <v>0</v>
      </c>
      <c r="U555" s="244">
        <f>'Prep Testing &amp; Continuation'!Q200</f>
        <v>0</v>
      </c>
      <c r="V555" s="244">
        <f>'Prep Testing &amp; Continuation'!R200</f>
        <v>0</v>
      </c>
      <c r="W555" s="244">
        <f>'Prep Testing &amp; Continuation'!S200</f>
        <v>0</v>
      </c>
      <c r="X555" s="244">
        <f>'Prep Testing &amp; Continuation'!T200</f>
        <v>0</v>
      </c>
      <c r="Y555" s="244">
        <f>'Prep Testing &amp; Continuation'!U200</f>
        <v>0</v>
      </c>
      <c r="Z555" s="244">
        <f>'Prep Testing &amp; Continuation'!V200</f>
        <v>0</v>
      </c>
      <c r="AA555" s="244">
        <f>'Prep Testing &amp; Continuation'!W200</f>
        <v>0</v>
      </c>
      <c r="AB555" s="244">
        <f>'Prep Testing &amp; Continuation'!X200</f>
        <v>0</v>
      </c>
      <c r="AC555" s="244">
        <f>'Prep Testing &amp; Continuation'!Y200</f>
        <v>0</v>
      </c>
      <c r="AD555" s="244">
        <f>'Prep Testing &amp; Continuation'!Z200</f>
        <v>0</v>
      </c>
      <c r="AE555" s="244">
        <f>'Prep Testing &amp; Continuation'!AA200</f>
        <v>0</v>
      </c>
      <c r="AF555" s="244">
        <f>'Prep Testing &amp; Continuation'!AB200</f>
        <v>0</v>
      </c>
      <c r="AG555" s="244">
        <f>'Prep Testing &amp; Continuation'!AC200</f>
        <v>0</v>
      </c>
      <c r="AH555" s="244">
        <f>'Prep Testing &amp; Continuation'!AD200</f>
        <v>0</v>
      </c>
      <c r="AI555" s="244">
        <f>'Prep Testing &amp; Continuation'!AE200</f>
        <v>0</v>
      </c>
      <c r="AJ555" s="244">
        <f>'Prep Testing &amp; Continuation'!AF200</f>
        <v>0</v>
      </c>
      <c r="AK555" s="244">
        <f>'Prep Testing &amp; Continuation'!AG200</f>
        <v>0</v>
      </c>
      <c r="AL555" s="244">
        <f>'Prep Testing &amp; Continuation'!AH200</f>
        <v>0</v>
      </c>
      <c r="AM555" s="244">
        <f t="shared" si="24"/>
        <v>0</v>
      </c>
      <c r="AN555" s="231" t="str">
        <f>'Prep Testing &amp; Continuation'!B$3</f>
        <v>PrEP Re-Testing &amp; Continuation version 2.0.0</v>
      </c>
      <c r="AO555" s="239">
        <f>'Prep Testing &amp; Continuation'!AH200</f>
        <v>0</v>
      </c>
    </row>
  </sheetData>
  <sheetProtection password="CC71" sheet="1" objects="1" scenarios="1"/>
  <conditionalFormatting sqref="I1:AL1 AO1">
    <cfRule type="containsText" dxfId="8" priority="2" operator="containsText" text="f">
      <formula>NOT(ISERROR(SEARCH("f",I1)))</formula>
    </cfRule>
  </conditionalFormatting>
  <conditionalFormatting sqref="H1:H1048576">
    <cfRule type="duplicateValues" dxfId="7"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G6"/>
  <sheetViews>
    <sheetView showGridLines="0" workbookViewId="0">
      <selection activeCell="A8" sqref="A8"/>
    </sheetView>
  </sheetViews>
  <sheetFormatPr defaultRowHeight="14.25" x14ac:dyDescent="0.45"/>
  <cols>
    <col min="1" max="1" width="15.59765625" bestFit="1" customWidth="1"/>
  </cols>
  <sheetData>
    <row r="1" spans="1:33" x14ac:dyDescent="0.45">
      <c r="A1" s="257" t="s">
        <v>879</v>
      </c>
      <c r="B1" s="258" t="s">
        <v>880</v>
      </c>
      <c r="C1" s="258" t="s">
        <v>881</v>
      </c>
      <c r="D1" s="258" t="s">
        <v>882</v>
      </c>
      <c r="E1" s="258" t="s">
        <v>883</v>
      </c>
      <c r="F1" s="258" t="s">
        <v>884</v>
      </c>
      <c r="G1" s="258" t="s">
        <v>885</v>
      </c>
      <c r="H1" s="258" t="s">
        <v>886</v>
      </c>
      <c r="I1" s="258" t="s">
        <v>887</v>
      </c>
      <c r="J1" s="258" t="s">
        <v>888</v>
      </c>
      <c r="K1" s="258" t="s">
        <v>889</v>
      </c>
      <c r="L1" s="258" t="s">
        <v>890</v>
      </c>
      <c r="M1" s="258" t="s">
        <v>891</v>
      </c>
      <c r="N1" s="258" t="s">
        <v>892</v>
      </c>
      <c r="O1" s="258" t="s">
        <v>893</v>
      </c>
      <c r="P1" s="258" t="s">
        <v>894</v>
      </c>
      <c r="Q1" s="258" t="s">
        <v>895</v>
      </c>
      <c r="R1" s="258" t="s">
        <v>896</v>
      </c>
      <c r="S1" s="258" t="s">
        <v>897</v>
      </c>
      <c r="T1" s="258" t="s">
        <v>898</v>
      </c>
      <c r="U1" s="258" t="s">
        <v>899</v>
      </c>
      <c r="V1" s="258" t="s">
        <v>900</v>
      </c>
      <c r="W1" s="258" t="s">
        <v>901</v>
      </c>
      <c r="X1" s="258" t="s">
        <v>902</v>
      </c>
      <c r="Y1" s="258" t="s">
        <v>903</v>
      </c>
      <c r="Z1" s="258" t="s">
        <v>904</v>
      </c>
      <c r="AA1" s="258" t="s">
        <v>905</v>
      </c>
      <c r="AB1" s="258" t="s">
        <v>906</v>
      </c>
      <c r="AC1" s="258" t="s">
        <v>907</v>
      </c>
      <c r="AD1" s="258" t="s">
        <v>908</v>
      </c>
      <c r="AE1" s="258" t="s">
        <v>909</v>
      </c>
      <c r="AF1" s="258" t="s">
        <v>910</v>
      </c>
      <c r="AG1" s="258" t="s">
        <v>911</v>
      </c>
    </row>
    <row r="2" spans="1:33" x14ac:dyDescent="0.45">
      <c r="A2" s="259" t="s">
        <v>936</v>
      </c>
      <c r="B2" s="217" t="str">
        <f>'Prep Partner Performance'!D8</f>
        <v>P01-01</v>
      </c>
      <c r="C2" s="218">
        <v>0</v>
      </c>
      <c r="D2" s="218">
        <v>0</v>
      </c>
      <c r="E2" s="218">
        <v>0</v>
      </c>
      <c r="F2" s="218">
        <v>0</v>
      </c>
      <c r="G2" s="218">
        <v>0</v>
      </c>
      <c r="H2" s="218">
        <v>0</v>
      </c>
      <c r="I2" s="218">
        <v>0</v>
      </c>
      <c r="J2" s="218">
        <v>0</v>
      </c>
      <c r="K2" s="218">
        <v>0</v>
      </c>
      <c r="L2" s="218">
        <v>0</v>
      </c>
      <c r="M2" s="218">
        <v>0</v>
      </c>
      <c r="N2" s="218">
        <v>0</v>
      </c>
      <c r="O2" s="218">
        <v>0</v>
      </c>
      <c r="P2" s="218">
        <v>0</v>
      </c>
      <c r="Q2" s="218">
        <v>0</v>
      </c>
      <c r="R2" s="218">
        <v>0</v>
      </c>
      <c r="S2" s="218">
        <v>0</v>
      </c>
      <c r="T2" s="218">
        <v>0</v>
      </c>
      <c r="U2" s="218">
        <v>0</v>
      </c>
      <c r="V2" s="218">
        <v>0</v>
      </c>
      <c r="W2" s="218">
        <v>0</v>
      </c>
      <c r="X2" s="218">
        <v>0</v>
      </c>
      <c r="Y2" s="218">
        <v>0</v>
      </c>
      <c r="Z2" s="218">
        <v>0</v>
      </c>
      <c r="AA2" s="218">
        <v>0</v>
      </c>
      <c r="AB2" s="218">
        <v>0</v>
      </c>
      <c r="AC2" s="218">
        <v>0</v>
      </c>
      <c r="AD2" s="218">
        <v>0</v>
      </c>
      <c r="AE2" s="218">
        <v>0</v>
      </c>
      <c r="AF2" s="218">
        <v>0</v>
      </c>
      <c r="AG2" s="218">
        <f>SUM(C2:AF2)</f>
        <v>0</v>
      </c>
    </row>
    <row r="3" spans="1:33" x14ac:dyDescent="0.45">
      <c r="A3" s="259" t="s">
        <v>937</v>
      </c>
      <c r="B3" s="217" t="str">
        <f>'Prep Partner Performance'!D9</f>
        <v>P01-02</v>
      </c>
      <c r="C3" s="218">
        <v>0</v>
      </c>
      <c r="D3" s="218">
        <v>0</v>
      </c>
      <c r="E3" s="218">
        <v>0</v>
      </c>
      <c r="F3" s="218">
        <v>0</v>
      </c>
      <c r="G3" s="218">
        <v>0</v>
      </c>
      <c r="H3" s="218">
        <v>0</v>
      </c>
      <c r="I3" s="218">
        <v>0</v>
      </c>
      <c r="J3" s="218">
        <v>0</v>
      </c>
      <c r="K3" s="218">
        <v>0</v>
      </c>
      <c r="L3" s="218">
        <v>0</v>
      </c>
      <c r="M3" s="218">
        <v>0</v>
      </c>
      <c r="N3" s="218">
        <v>0</v>
      </c>
      <c r="O3" s="218">
        <v>0</v>
      </c>
      <c r="P3" s="218">
        <v>0</v>
      </c>
      <c r="Q3" s="218">
        <v>0</v>
      </c>
      <c r="R3" s="218">
        <v>0</v>
      </c>
      <c r="S3" s="218">
        <v>0</v>
      </c>
      <c r="T3" s="218">
        <v>0</v>
      </c>
      <c r="U3" s="218">
        <v>0</v>
      </c>
      <c r="V3" s="218">
        <v>0</v>
      </c>
      <c r="W3" s="218">
        <v>0</v>
      </c>
      <c r="X3" s="218">
        <v>0</v>
      </c>
      <c r="Y3" s="218">
        <v>0</v>
      </c>
      <c r="Z3" s="218">
        <v>0</v>
      </c>
      <c r="AA3" s="218">
        <v>0</v>
      </c>
      <c r="AB3" s="218">
        <v>0</v>
      </c>
      <c r="AC3" s="218">
        <v>0</v>
      </c>
      <c r="AD3" s="218">
        <v>0</v>
      </c>
      <c r="AE3" s="218">
        <v>0</v>
      </c>
      <c r="AF3" s="218">
        <v>0</v>
      </c>
      <c r="AG3" s="218">
        <f t="shared" ref="AG3:AG6" si="0">SUM(C3:AF3)</f>
        <v>0</v>
      </c>
    </row>
    <row r="4" spans="1:33" x14ac:dyDescent="0.45">
      <c r="A4" s="259" t="s">
        <v>938</v>
      </c>
      <c r="B4" s="217" t="str">
        <f>'Prep Partner Performance'!D10</f>
        <v>P01-03</v>
      </c>
      <c r="C4" s="218">
        <v>0</v>
      </c>
      <c r="D4" s="218">
        <v>0</v>
      </c>
      <c r="E4" s="218">
        <v>0</v>
      </c>
      <c r="F4" s="218">
        <v>0</v>
      </c>
      <c r="G4" s="218">
        <v>0</v>
      </c>
      <c r="H4" s="218">
        <v>0</v>
      </c>
      <c r="I4" s="218">
        <v>0</v>
      </c>
      <c r="J4" s="218">
        <v>0</v>
      </c>
      <c r="K4" s="218">
        <v>0</v>
      </c>
      <c r="L4" s="218">
        <v>0</v>
      </c>
      <c r="M4" s="218">
        <v>0</v>
      </c>
      <c r="N4" s="218">
        <v>0</v>
      </c>
      <c r="O4" s="218">
        <v>0</v>
      </c>
      <c r="P4" s="218">
        <v>0</v>
      </c>
      <c r="Q4" s="218">
        <v>0</v>
      </c>
      <c r="R4" s="218">
        <v>0</v>
      </c>
      <c r="S4" s="218">
        <v>0</v>
      </c>
      <c r="T4" s="218">
        <v>0</v>
      </c>
      <c r="U4" s="218">
        <v>0</v>
      </c>
      <c r="V4" s="218">
        <v>0</v>
      </c>
      <c r="W4" s="218">
        <v>0</v>
      </c>
      <c r="X4" s="218">
        <v>0</v>
      </c>
      <c r="Y4" s="218">
        <v>0</v>
      </c>
      <c r="Z4" s="218">
        <v>0</v>
      </c>
      <c r="AA4" s="218">
        <v>0</v>
      </c>
      <c r="AB4" s="218">
        <v>0</v>
      </c>
      <c r="AC4" s="218">
        <v>0</v>
      </c>
      <c r="AD4" s="218">
        <v>0</v>
      </c>
      <c r="AE4" s="218">
        <v>0</v>
      </c>
      <c r="AF4" s="218">
        <v>0</v>
      </c>
      <c r="AG4" s="218">
        <f t="shared" si="0"/>
        <v>0</v>
      </c>
    </row>
    <row r="5" spans="1:33" x14ac:dyDescent="0.45">
      <c r="A5" s="259" t="s">
        <v>939</v>
      </c>
      <c r="B5" s="217" t="str">
        <f>'Prep Partner Performance'!D11</f>
        <v>P01-04</v>
      </c>
      <c r="C5" s="218">
        <v>0</v>
      </c>
      <c r="D5" s="218">
        <v>0</v>
      </c>
      <c r="E5" s="218">
        <v>0</v>
      </c>
      <c r="F5" s="218">
        <v>0</v>
      </c>
      <c r="G5" s="218">
        <v>0</v>
      </c>
      <c r="H5" s="218">
        <v>0</v>
      </c>
      <c r="I5" s="218">
        <v>0</v>
      </c>
      <c r="J5" s="218">
        <v>0</v>
      </c>
      <c r="K5" s="218">
        <v>0</v>
      </c>
      <c r="L5" s="218">
        <v>0</v>
      </c>
      <c r="M5" s="218">
        <v>0</v>
      </c>
      <c r="N5" s="218">
        <v>0</v>
      </c>
      <c r="O5" s="218">
        <v>0</v>
      </c>
      <c r="P5" s="218">
        <v>0</v>
      </c>
      <c r="Q5" s="218">
        <v>0</v>
      </c>
      <c r="R5" s="218">
        <v>0</v>
      </c>
      <c r="S5" s="218">
        <v>0</v>
      </c>
      <c r="T5" s="218">
        <v>0</v>
      </c>
      <c r="U5" s="218">
        <v>0</v>
      </c>
      <c r="V5" s="218">
        <v>0</v>
      </c>
      <c r="W5" s="218">
        <v>0</v>
      </c>
      <c r="X5" s="218">
        <v>0</v>
      </c>
      <c r="Y5" s="218">
        <v>0</v>
      </c>
      <c r="Z5" s="218">
        <v>0</v>
      </c>
      <c r="AA5" s="218">
        <v>0</v>
      </c>
      <c r="AB5" s="218">
        <v>0</v>
      </c>
      <c r="AC5" s="218">
        <v>0</v>
      </c>
      <c r="AD5" s="218">
        <v>0</v>
      </c>
      <c r="AE5" s="218">
        <v>0</v>
      </c>
      <c r="AF5" s="218">
        <v>0</v>
      </c>
      <c r="AG5" s="218">
        <f t="shared" si="0"/>
        <v>0</v>
      </c>
    </row>
    <row r="6" spans="1:33" ht="14.65" thickBot="1" x14ac:dyDescent="0.5">
      <c r="A6" s="260" t="s">
        <v>940</v>
      </c>
      <c r="B6" s="261" t="str">
        <f>'Prep Partner Performance'!D12</f>
        <v>P01-05</v>
      </c>
      <c r="C6" s="262">
        <v>0</v>
      </c>
      <c r="D6" s="262">
        <v>0</v>
      </c>
      <c r="E6" s="262">
        <v>0</v>
      </c>
      <c r="F6" s="262">
        <v>0</v>
      </c>
      <c r="G6" s="262">
        <v>0</v>
      </c>
      <c r="H6" s="262">
        <v>0</v>
      </c>
      <c r="I6" s="262">
        <v>0</v>
      </c>
      <c r="J6" s="262">
        <v>0</v>
      </c>
      <c r="K6" s="262">
        <v>0</v>
      </c>
      <c r="L6" s="262">
        <v>0</v>
      </c>
      <c r="M6" s="262">
        <v>0</v>
      </c>
      <c r="N6" s="262">
        <v>0</v>
      </c>
      <c r="O6" s="262">
        <v>0</v>
      </c>
      <c r="P6" s="262">
        <v>0</v>
      </c>
      <c r="Q6" s="262">
        <v>0</v>
      </c>
      <c r="R6" s="262">
        <v>0</v>
      </c>
      <c r="S6" s="262">
        <v>0</v>
      </c>
      <c r="T6" s="262">
        <v>0</v>
      </c>
      <c r="U6" s="262">
        <v>0</v>
      </c>
      <c r="V6" s="262">
        <v>0</v>
      </c>
      <c r="W6" s="262">
        <v>0</v>
      </c>
      <c r="X6" s="262">
        <v>0</v>
      </c>
      <c r="Y6" s="262">
        <v>0</v>
      </c>
      <c r="Z6" s="262">
        <v>0</v>
      </c>
      <c r="AA6" s="262">
        <v>0</v>
      </c>
      <c r="AB6" s="262">
        <v>0</v>
      </c>
      <c r="AC6" s="262">
        <v>0</v>
      </c>
      <c r="AD6" s="262">
        <v>0</v>
      </c>
      <c r="AE6" s="262">
        <v>0</v>
      </c>
      <c r="AF6" s="262">
        <v>0</v>
      </c>
      <c r="AG6" s="262">
        <f t="shared" si="0"/>
        <v>0</v>
      </c>
    </row>
  </sheetData>
  <conditionalFormatting sqref="C1:AF1">
    <cfRule type="containsText" dxfId="6" priority="2" operator="containsText" text="f">
      <formula>NOT(ISERROR(SEARCH("f",C1)))</formula>
    </cfRule>
  </conditionalFormatting>
  <conditionalFormatting sqref="B1:B6">
    <cfRule type="duplicateValues" dxfId="5" priority="266"/>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20"/>
  <sheetViews>
    <sheetView showGridLines="0" workbookViewId="0">
      <selection activeCell="G14" sqref="G14"/>
    </sheetView>
  </sheetViews>
  <sheetFormatPr defaultRowHeight="14.25" x14ac:dyDescent="0.45"/>
  <cols>
    <col min="1" max="1" width="30.33203125" bestFit="1" customWidth="1"/>
    <col min="2" max="2" width="6.33203125" bestFit="1" customWidth="1"/>
    <col min="4" max="4" width="16.53125" bestFit="1" customWidth="1"/>
  </cols>
  <sheetData>
    <row r="1" spans="1:9" x14ac:dyDescent="0.45">
      <c r="A1" s="300" t="s">
        <v>879</v>
      </c>
      <c r="B1" s="301" t="s">
        <v>880</v>
      </c>
      <c r="C1" s="301" t="s">
        <v>889</v>
      </c>
      <c r="D1" s="301" t="s">
        <v>890</v>
      </c>
      <c r="E1" s="301" t="s">
        <v>891</v>
      </c>
      <c r="F1" s="301" t="s">
        <v>892</v>
      </c>
      <c r="G1" s="301" t="s">
        <v>999</v>
      </c>
      <c r="H1" s="301" t="s">
        <v>998</v>
      </c>
      <c r="I1" s="301" t="s">
        <v>911</v>
      </c>
    </row>
    <row r="2" spans="1:9" x14ac:dyDescent="0.45">
      <c r="A2" s="302" t="s">
        <v>945</v>
      </c>
      <c r="B2" s="303" t="s">
        <v>152</v>
      </c>
      <c r="C2" s="218">
        <v>0</v>
      </c>
      <c r="D2" s="218">
        <v>0</v>
      </c>
      <c r="E2" s="218">
        <v>0</v>
      </c>
      <c r="F2" s="218">
        <v>0</v>
      </c>
      <c r="G2" s="218">
        <v>0</v>
      </c>
      <c r="H2" s="218">
        <v>0</v>
      </c>
      <c r="I2" s="218">
        <v>0</v>
      </c>
    </row>
    <row r="3" spans="1:9" x14ac:dyDescent="0.45">
      <c r="A3" s="304" t="s">
        <v>946</v>
      </c>
      <c r="B3" s="305" t="s">
        <v>153</v>
      </c>
      <c r="C3" s="218">
        <v>0</v>
      </c>
      <c r="D3" s="218">
        <v>0</v>
      </c>
      <c r="E3" s="218">
        <v>0</v>
      </c>
      <c r="F3" s="218">
        <v>0</v>
      </c>
      <c r="G3" s="218">
        <v>0</v>
      </c>
      <c r="H3" s="218">
        <v>0</v>
      </c>
      <c r="I3" s="218">
        <v>0</v>
      </c>
    </row>
    <row r="4" spans="1:9" x14ac:dyDescent="0.45">
      <c r="A4" s="304" t="s">
        <v>949</v>
      </c>
      <c r="B4" s="305" t="s">
        <v>154</v>
      </c>
      <c r="C4" s="218">
        <v>0</v>
      </c>
      <c r="D4" s="218">
        <v>0</v>
      </c>
      <c r="E4" s="218">
        <v>0</v>
      </c>
      <c r="F4" s="218">
        <v>0</v>
      </c>
      <c r="G4" s="218">
        <v>0</v>
      </c>
      <c r="H4" s="218">
        <v>0</v>
      </c>
      <c r="I4" s="218">
        <v>0</v>
      </c>
    </row>
    <row r="5" spans="1:9" x14ac:dyDescent="0.45">
      <c r="A5" s="304" t="s">
        <v>94</v>
      </c>
      <c r="B5" s="305" t="s">
        <v>155</v>
      </c>
      <c r="C5" s="218">
        <v>0</v>
      </c>
      <c r="D5" s="218">
        <v>0</v>
      </c>
      <c r="E5" s="218">
        <v>0</v>
      </c>
      <c r="F5" s="218">
        <v>0</v>
      </c>
      <c r="G5" s="218">
        <v>0</v>
      </c>
      <c r="H5" s="218">
        <v>0</v>
      </c>
      <c r="I5" s="218">
        <v>0</v>
      </c>
    </row>
    <row r="6" spans="1:9" x14ac:dyDescent="0.45">
      <c r="A6" s="304" t="s">
        <v>947</v>
      </c>
      <c r="B6" s="305" t="s">
        <v>156</v>
      </c>
      <c r="C6" s="218">
        <v>0</v>
      </c>
      <c r="D6" s="218">
        <v>0</v>
      </c>
      <c r="E6" s="218">
        <v>0</v>
      </c>
      <c r="F6" s="218">
        <v>0</v>
      </c>
      <c r="G6" s="218">
        <v>0</v>
      </c>
      <c r="H6" s="218">
        <v>0</v>
      </c>
      <c r="I6" s="218">
        <v>0</v>
      </c>
    </row>
    <row r="7" spans="1:9" x14ac:dyDescent="0.45">
      <c r="A7" s="304" t="s">
        <v>950</v>
      </c>
      <c r="B7" s="305" t="s">
        <v>157</v>
      </c>
      <c r="C7" s="218">
        <v>0</v>
      </c>
      <c r="D7" s="218">
        <v>0</v>
      </c>
      <c r="E7" s="218">
        <v>0</v>
      </c>
      <c r="F7" s="218">
        <v>0</v>
      </c>
      <c r="G7" s="218">
        <v>0</v>
      </c>
      <c r="H7" s="218">
        <v>0</v>
      </c>
      <c r="I7" s="218">
        <v>0</v>
      </c>
    </row>
    <row r="8" spans="1:9" x14ac:dyDescent="0.45">
      <c r="A8" s="304" t="s">
        <v>95</v>
      </c>
      <c r="B8" s="305" t="s">
        <v>158</v>
      </c>
      <c r="C8" s="218">
        <v>0</v>
      </c>
      <c r="D8" s="218">
        <v>0</v>
      </c>
      <c r="E8" s="218">
        <v>0</v>
      </c>
      <c r="F8" s="218">
        <v>0</v>
      </c>
      <c r="G8" s="218">
        <v>0</v>
      </c>
      <c r="H8" s="218">
        <v>0</v>
      </c>
      <c r="I8" s="218">
        <v>0</v>
      </c>
    </row>
    <row r="9" spans="1:9" x14ac:dyDescent="0.45">
      <c r="A9" s="304" t="s">
        <v>96</v>
      </c>
      <c r="B9" s="305" t="s">
        <v>159</v>
      </c>
      <c r="C9" s="218">
        <v>0</v>
      </c>
      <c r="D9" s="218">
        <v>0</v>
      </c>
      <c r="E9" s="218">
        <v>0</v>
      </c>
      <c r="F9" s="218">
        <v>0</v>
      </c>
      <c r="G9" s="218">
        <v>0</v>
      </c>
      <c r="H9" s="218">
        <v>0</v>
      </c>
      <c r="I9" s="218">
        <v>0</v>
      </c>
    </row>
    <row r="10" spans="1:9" ht="14.65" thickBot="1" x14ac:dyDescent="0.5">
      <c r="A10" s="306" t="s">
        <v>948</v>
      </c>
      <c r="B10" s="307" t="s">
        <v>160</v>
      </c>
      <c r="C10" s="218">
        <v>0</v>
      </c>
      <c r="D10" s="218">
        <v>0</v>
      </c>
      <c r="E10" s="218">
        <v>0</v>
      </c>
      <c r="F10" s="218">
        <v>0</v>
      </c>
      <c r="G10" s="218">
        <v>0</v>
      </c>
      <c r="H10" s="218">
        <v>0</v>
      </c>
      <c r="I10" s="218">
        <v>0</v>
      </c>
    </row>
    <row r="12" spans="1:9" x14ac:dyDescent="0.45">
      <c r="B12" s="308"/>
      <c r="C12" s="309"/>
    </row>
    <row r="13" spans="1:9" x14ac:dyDescent="0.45">
      <c r="B13" s="308"/>
      <c r="C13" s="309"/>
    </row>
    <row r="14" spans="1:9" x14ac:dyDescent="0.45">
      <c r="B14" s="308"/>
      <c r="C14" s="309"/>
    </row>
    <row r="15" spans="1:9" x14ac:dyDescent="0.45">
      <c r="B15" s="308"/>
      <c r="C15" s="309"/>
    </row>
    <row r="16" spans="1:9" x14ac:dyDescent="0.45">
      <c r="B16" s="308"/>
      <c r="C16" s="309"/>
    </row>
    <row r="17" spans="2:3" x14ac:dyDescent="0.45">
      <c r="B17" s="308"/>
      <c r="C17" s="309"/>
    </row>
    <row r="18" spans="2:3" x14ac:dyDescent="0.45">
      <c r="B18" s="308"/>
      <c r="C18" s="309"/>
    </row>
    <row r="19" spans="2:3" x14ac:dyDescent="0.45">
      <c r="B19" s="308"/>
      <c r="C19" s="309"/>
    </row>
    <row r="20" spans="2:3" x14ac:dyDescent="0.45">
      <c r="B20" s="308"/>
      <c r="C20" s="309"/>
    </row>
  </sheetData>
  <conditionalFormatting sqref="C1:G1">
    <cfRule type="containsText" dxfId="4" priority="4" operator="containsText" text="f">
      <formula>NOT(ISERROR(SEARCH("f",C1)))</formula>
    </cfRule>
  </conditionalFormatting>
  <conditionalFormatting sqref="B1">
    <cfRule type="duplicateValues" dxfId="3" priority="5"/>
  </conditionalFormatting>
  <conditionalFormatting sqref="B2:B10">
    <cfRule type="duplicateValues" dxfId="2" priority="3"/>
  </conditionalFormatting>
  <conditionalFormatting sqref="C12:C20">
    <cfRule type="duplicateValues" dxfId="1" priority="2"/>
  </conditionalFormatting>
  <conditionalFormatting sqref="H1">
    <cfRule type="containsText" dxfId="0" priority="1" operator="containsText" text="f">
      <formula>NOT(ISERROR(SEARCH("f",H1)))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12F8721FB064546847C0229F9558736" ma:contentTypeVersion="10" ma:contentTypeDescription="Create a new document." ma:contentTypeScope="" ma:versionID="d8449fd1106ac4db4b661b36cdbdfc79">
  <xsd:schema xmlns:xsd="http://www.w3.org/2001/XMLSchema" xmlns:xs="http://www.w3.org/2001/XMLSchema" xmlns:p="http://schemas.microsoft.com/office/2006/metadata/properties" xmlns:ns3="2431e148-14bb-46cb-be68-26b30110096e" xmlns:ns4="a9c033cf-2a0f-4f3c-b418-7effdd53ecee" targetNamespace="http://schemas.microsoft.com/office/2006/metadata/properties" ma:root="true" ma:fieldsID="2f5a24e6dbcfb1d0566de39b5b8c3462" ns3:_="" ns4:_="">
    <xsd:import namespace="2431e148-14bb-46cb-be68-26b30110096e"/>
    <xsd:import namespace="a9c033cf-2a0f-4f3c-b418-7effdd53ece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LengthInSeconds" minOccurs="0"/>
                <xsd:element ref="ns3:MediaServiceAutoKeyPoints" minOccurs="0"/>
                <xsd:element ref="ns3:MediaServiceKeyPoints"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31e148-14bb-46cb-be68-26b3011009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Length (seconds)" ma:internalName="MediaLengthInSeconds" ma:readOnly="true">
      <xsd:simpleType>
        <xsd:restriction base="dms:Unknow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9c033cf-2a0f-4f3c-b418-7effdd53ece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0F3317-DDFC-4909-BB89-EDAADD32F579}">
  <ds:schemaRefs>
    <ds:schemaRef ds:uri="http://schemas.microsoft.com/sharepoint/v3/contenttype/forms"/>
  </ds:schemaRefs>
</ds:datastoreItem>
</file>

<file path=customXml/itemProps2.xml><?xml version="1.0" encoding="utf-8"?>
<ds:datastoreItem xmlns:ds="http://schemas.openxmlformats.org/officeDocument/2006/customXml" ds:itemID="{FA9514C5-A1B3-452C-94CB-D738CDFE5946}">
  <ds:schemaRefs>
    <ds:schemaRef ds:uri="http://schemas.microsoft.com/office/2006/metadata/properties"/>
    <ds:schemaRef ds:uri="http://purl.org/dc/elements/1.1/"/>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a9c033cf-2a0f-4f3c-b418-7effdd53ecee"/>
    <ds:schemaRef ds:uri="2431e148-14bb-46cb-be68-26b30110096e"/>
    <ds:schemaRef ds:uri="http://www.w3.org/XML/1998/namespace"/>
    <ds:schemaRef ds:uri="http://purl.org/dc/dcmitype/"/>
  </ds:schemaRefs>
</ds:datastoreItem>
</file>

<file path=customXml/itemProps3.xml><?xml version="1.0" encoding="utf-8"?>
<ds:datastoreItem xmlns:ds="http://schemas.openxmlformats.org/officeDocument/2006/customXml" ds:itemID="{5980E1FE-6F39-4243-AA2E-5BF4CE53C0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31e148-14bb-46cb-be68-26b30110096e"/>
    <ds:schemaRef ds:uri="a9c033cf-2a0f-4f3c-b418-7effdd53ec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Prep Partner Perf Instructions</vt:lpstr>
      <vt:lpstr>Prep Partner Performance</vt:lpstr>
      <vt:lpstr>PrEP util in PMTCT Instructions</vt:lpstr>
      <vt:lpstr>PrEP Utilization in PMTCT</vt:lpstr>
      <vt:lpstr>Prep Test &amp; Cont Instructions</vt:lpstr>
      <vt:lpstr>Prep Testing &amp; Continuation</vt:lpstr>
      <vt:lpstr>datafile</vt:lpstr>
      <vt:lpstr>prep_history</vt:lpstr>
      <vt:lpstr>prep_new_f1a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Juma, Denice</dc:creator>
  <cp:lastModifiedBy>Developers</cp:lastModifiedBy>
  <dcterms:created xsi:type="dcterms:W3CDTF">2022-04-15T14:43:03Z</dcterms:created>
  <dcterms:modified xsi:type="dcterms:W3CDTF">2022-09-20T12:23:48Z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2022-04-15T14:43:04Z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77ad66c6-793a-4a53-ba91-1c81d4cc3f0a</vt:lpwstr>
  </property>
  <property fmtid="{D5CDD505-2E9C-101B-9397-08002B2CF9AE}" pid="8" name="MSIP_Label_ea60d57e-af5b-4752-ac57-3e4f28ca11dc_ContentBits">
    <vt:lpwstr>0</vt:lpwstr>
  </property>
  <property fmtid="{D5CDD505-2E9C-101B-9397-08002B2CF9AE}" pid="9" name="WorkbookGuid">
    <vt:lpwstr>b19515e9-9a98-4643-a670-cb27b9eb5d79</vt:lpwstr>
  </property>
  <property fmtid="{D5CDD505-2E9C-101B-9397-08002B2CF9AE}" pid="10" name="ContentTypeId">
    <vt:lpwstr>0x010100A12F8721FB064546847C0229F9558736</vt:lpwstr>
  </property>
  <property fmtid="{D5CDD505-2E9C-101B-9397-08002B2CF9AE}" pid="11" name="ConnectionInfosStorage">
    <vt:lpwstr>WorkbookXmlParts</vt:lpwstr>
  </property>
</Properties>
</file>