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bookViews>
    <workbookView xWindow="-105" yWindow="-105" windowWidth="19395" windowHeight="10395" activeTab="1"/>
  </bookViews>
  <sheets>
    <sheet name="Instructions" sheetId="4" r:id="rId1"/>
    <sheet name="Feb" sheetId="1" r:id="rId2"/>
  </sheets>
  <definedNames>
    <definedName name="_xlnm._FilterDatabase" localSheetId="0" hidden="1">Instructions!$B$2:$F$13</definedName>
    <definedName name="_xlnm.Print_Area" localSheetId="1">Feb!$B$3:$AC$24</definedName>
    <definedName name="_xlnm.Print_Area" localSheetId="0">Instructions!$B$1:$F$13</definedName>
    <definedName name="_xlnm.Print_Titles" localSheetId="1">Feb!$3:$8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2" i="1" l="1"/>
  <c r="AD19" i="1"/>
  <c r="AD16" i="1"/>
  <c r="AD15" i="1"/>
  <c r="AD14" i="1"/>
  <c r="AD13" i="1"/>
  <c r="AD12" i="1"/>
  <c r="AB21" i="1" l="1"/>
  <c r="AA21" i="1"/>
  <c r="J21" i="1"/>
  <c r="K21" i="1"/>
  <c r="L21" i="1"/>
  <c r="M21" i="1"/>
  <c r="N21" i="1"/>
  <c r="O21" i="1"/>
  <c r="P21" i="1"/>
  <c r="Q21" i="1"/>
  <c r="R21" i="1"/>
  <c r="S21" i="1"/>
  <c r="T21" i="1"/>
  <c r="AB18" i="1"/>
  <c r="AA18" i="1"/>
  <c r="J18" i="1"/>
  <c r="K18" i="1"/>
  <c r="L18" i="1"/>
  <c r="AD18" i="1" s="1"/>
  <c r="M18" i="1"/>
  <c r="N18" i="1"/>
  <c r="O18" i="1"/>
  <c r="P18" i="1"/>
  <c r="Q18" i="1"/>
  <c r="R18" i="1"/>
  <c r="S18" i="1"/>
  <c r="T18" i="1"/>
  <c r="I21" i="1"/>
  <c r="I18" i="1"/>
  <c r="AG12" i="1"/>
  <c r="AC12" i="1"/>
  <c r="AC13" i="1"/>
  <c r="AC14" i="1"/>
  <c r="AC15" i="1"/>
  <c r="AC16" i="1"/>
  <c r="AC17" i="1"/>
  <c r="AD21" i="1" l="1"/>
  <c r="AE12" i="1" s="1"/>
  <c r="B28" i="1" s="1"/>
  <c r="AC18" i="1"/>
  <c r="AC22" i="1"/>
  <c r="AC23" i="1"/>
  <c r="AC21" i="1"/>
  <c r="AC19" i="1"/>
  <c r="AC20" i="1"/>
  <c r="N28" i="1" l="1"/>
</calcChain>
</file>

<file path=xl/sharedStrings.xml><?xml version="1.0" encoding="utf-8"?>
<sst xmlns="http://schemas.openxmlformats.org/spreadsheetml/2006/main" count="149" uniqueCount="83">
  <si>
    <t>10-14</t>
  </si>
  <si>
    <t>15-19</t>
  </si>
  <si>
    <t>20-24</t>
  </si>
  <si>
    <t>25-29</t>
  </si>
  <si>
    <t>50+</t>
  </si>
  <si>
    <t>M</t>
  </si>
  <si>
    <t>F</t>
  </si>
  <si>
    <t>Sub Total</t>
  </si>
  <si>
    <t>Data Element Description</t>
  </si>
  <si>
    <t>Indicator</t>
  </si>
  <si>
    <t>Data Element</t>
  </si>
  <si>
    <t>FINER AGE AND SEX DISAGGREGATION REPORTING FORM (FORM1A)</t>
  </si>
  <si>
    <t>Data source</t>
  </si>
  <si>
    <t>MFL Code</t>
  </si>
  <si>
    <t>codes</t>
  </si>
  <si>
    <t>Code</t>
  </si>
  <si>
    <t>Sub-Indicator</t>
  </si>
  <si>
    <t>Errors</t>
  </si>
  <si>
    <t>WARNINGS &amp; ERRORS</t>
  </si>
  <si>
    <t>Errors per Section</t>
  </si>
  <si>
    <t>Early Warning Service Quality</t>
  </si>
  <si>
    <t>Prepared By:</t>
  </si>
  <si>
    <t>No. eligible for HTS testing</t>
  </si>
  <si>
    <t>No. screened for HTS eligibility</t>
  </si>
  <si>
    <t>Facility Details</t>
  </si>
  <si>
    <t>ART</t>
  </si>
  <si>
    <t>HTS</t>
  </si>
  <si>
    <t>PMTCT</t>
  </si>
  <si>
    <t>Warnings Summaries</t>
  </si>
  <si>
    <t>Errors Justifications</t>
  </si>
  <si>
    <t xml:space="preserve">Type any Justifications on the section below to explain reason for the warnings on the left </t>
  </si>
  <si>
    <t>Errors Summaries</t>
  </si>
  <si>
    <r>
      <t xml:space="preserve">Note: Please </t>
    </r>
    <r>
      <rPr>
        <b/>
        <sz val="36"/>
        <color rgb="FFFF0000"/>
        <rFont val="Browallia New"/>
        <family val="2"/>
      </rPr>
      <t>DON'T</t>
    </r>
    <r>
      <rPr>
        <b/>
        <sz val="28"/>
        <color rgb="FFFF0000"/>
        <rFont val="Browallia New"/>
        <family val="2"/>
        <charset val="222"/>
      </rPr>
      <t xml:space="preserve"> cut paste any cell, this will interfere with the formulas.</t>
    </r>
  </si>
  <si>
    <r>
      <t xml:space="preserve">Incase you copy data, please </t>
    </r>
    <r>
      <rPr>
        <b/>
        <sz val="22"/>
        <color theme="1"/>
        <rFont val="Browallia New"/>
        <family val="2"/>
      </rPr>
      <t>paste as value</t>
    </r>
    <r>
      <rPr>
        <b/>
        <sz val="22"/>
        <color rgb="FFFF0000"/>
        <rFont val="Browallia New"/>
        <family val="2"/>
        <charset val="222"/>
      </rPr>
      <t xml:space="preserve"> to avoid unexpected Red alerts</t>
    </r>
  </si>
  <si>
    <t>&lt;10 Yrs</t>
  </si>
  <si>
    <t>30-49</t>
  </si>
  <si>
    <t>1.0 HTS eligibility screening at OPD, IPD</t>
  </si>
  <si>
    <t>HTS eligibility screening</t>
  </si>
  <si>
    <t xml:space="preserve">No. of clients seen(monthly workload)         </t>
  </si>
  <si>
    <t>Tested For HTS</t>
  </si>
  <si>
    <t>Testing Positive</t>
  </si>
  <si>
    <t>Linked To ART</t>
  </si>
  <si>
    <t>INSTRUCTIONS FOR FILLING THE FINER AGE &amp; SEX DISGGREGATION HTS ELIGIBILITY SCREENING TOOL</t>
  </si>
  <si>
    <t>H00-01</t>
  </si>
  <si>
    <t>H00-02</t>
  </si>
  <si>
    <t>H00-03</t>
  </si>
  <si>
    <t>H00-04</t>
  </si>
  <si>
    <t>H00-05</t>
  </si>
  <si>
    <t>H00-06</t>
  </si>
  <si>
    <t>No. screened for TB</t>
  </si>
  <si>
    <t>Presumptive TB</t>
  </si>
  <si>
    <t>TB Screening (Active Case finding)</t>
  </si>
  <si>
    <t>GBV Assesment</t>
  </si>
  <si>
    <t>H00-07</t>
  </si>
  <si>
    <t>H00-08</t>
  </si>
  <si>
    <t>H00-09</t>
  </si>
  <si>
    <t>H00-11</t>
  </si>
  <si>
    <t>H00-12</t>
  </si>
  <si>
    <t>H00-13</t>
  </si>
  <si>
    <t xml:space="preserve">No. of clients seen     </t>
  </si>
  <si>
    <t>assessed for GBV</t>
  </si>
  <si>
    <t>GBV Case</t>
  </si>
  <si>
    <t>HTS Eligibility Screening Tool  version 1.0.1</t>
  </si>
  <si>
    <t>10-14 Yrs</t>
  </si>
  <si>
    <t>15-19 Yrs</t>
  </si>
  <si>
    <t>20-24 Yrs</t>
  </si>
  <si>
    <t>25-29 Yrs</t>
  </si>
  <si>
    <t>30-49 Yrs</t>
  </si>
  <si>
    <t>50+ Yrs</t>
  </si>
  <si>
    <t>Person testing HIV Positive</t>
  </si>
  <si>
    <t>Person testing positive referred and enrolled to HIV care with documented CCC No</t>
  </si>
  <si>
    <t>Person/ patients screened for TB</t>
  </si>
  <si>
    <t>All persons / Patients with a Yes to any of the TB screening questions (All forms of TB) -all presumptive cases</t>
  </si>
  <si>
    <t>Health Facility:</t>
  </si>
  <si>
    <t>_______________________________________</t>
  </si>
  <si>
    <t>Sub County:</t>
  </si>
  <si>
    <t>___________________________________</t>
  </si>
  <si>
    <t>County:</t>
  </si>
  <si>
    <t>___________</t>
  </si>
  <si>
    <t>Month:</t>
  </si>
  <si>
    <t>_______</t>
  </si>
  <si>
    <t>Year:</t>
  </si>
  <si>
    <t>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</si>
</sst>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Browallia New"/>
      <family val="2"/>
      <charset val="222"/>
    </font>
    <font>
      <sz val="18"/>
      <color theme="1"/>
      <name val="Browallia New"/>
      <family val="2"/>
      <charset val="222"/>
    </font>
    <font>
      <b/>
      <sz val="18"/>
      <name val="Browallia New"/>
      <family val="2"/>
      <charset val="222"/>
    </font>
    <font>
      <sz val="18"/>
      <color theme="0"/>
      <name val="Browallia New"/>
      <family val="2"/>
      <charset val="222"/>
    </font>
    <font>
      <b/>
      <sz val="18"/>
      <color theme="0"/>
      <name val="Browallia New"/>
      <family val="2"/>
      <charset val="222"/>
    </font>
    <font>
      <b/>
      <sz val="24"/>
      <color rgb="FFFF0000"/>
      <name val="Browallia New"/>
      <family val="2"/>
      <charset val="222"/>
    </font>
    <font>
      <b/>
      <sz val="20"/>
      <color theme="1"/>
      <name val="Browallia New"/>
      <family val="2"/>
      <charset val="222"/>
    </font>
    <font>
      <b/>
      <sz val="22"/>
      <color theme="1"/>
      <name val="Browallia New"/>
      <family val="2"/>
      <charset val="222"/>
    </font>
    <font>
      <sz val="22"/>
      <color theme="1"/>
      <name val="Browallia New"/>
      <family val="2"/>
      <charset val="222"/>
    </font>
    <font>
      <b/>
      <sz val="20"/>
      <color rgb="FFFF0000"/>
      <name val="Browallia New"/>
      <family val="2"/>
      <charset val="222"/>
    </font>
    <font>
      <b/>
      <sz val="20"/>
      <color theme="1"/>
      <name val="Browallia New"/>
      <family val="2"/>
    </font>
    <font>
      <sz val="20"/>
      <color theme="1"/>
      <name val="Browallia New"/>
      <family val="2"/>
    </font>
    <font>
      <sz val="22"/>
      <color theme="1"/>
      <name val="Browallia New"/>
      <family val="2"/>
    </font>
    <font>
      <b/>
      <sz val="16"/>
      <color theme="1"/>
      <name val="Browallia New"/>
      <family val="2"/>
      <charset val="222"/>
    </font>
    <font>
      <b/>
      <sz val="28"/>
      <color rgb="FFFF0000"/>
      <name val="Browallia New"/>
      <family val="2"/>
      <charset val="222"/>
    </font>
    <font>
      <b/>
      <sz val="22"/>
      <color theme="1"/>
      <name val="Browallia New"/>
      <family val="2"/>
    </font>
    <font>
      <b/>
      <sz val="26"/>
      <color theme="1"/>
      <name val="Browallia New"/>
      <family val="2"/>
    </font>
    <font>
      <sz val="26"/>
      <color theme="1"/>
      <name val="Browallia New"/>
      <family val="2"/>
    </font>
    <font>
      <sz val="26"/>
      <color theme="1"/>
      <name val="Calibri"/>
      <family val="2"/>
      <scheme val="minor"/>
    </font>
    <font>
      <b/>
      <sz val="26"/>
      <color rgb="FFFF0000"/>
      <name val="Browallia New"/>
      <family val="2"/>
    </font>
    <font>
      <b/>
      <sz val="24"/>
      <color theme="1"/>
      <name val="Browallia New"/>
      <family val="2"/>
    </font>
    <font>
      <b/>
      <sz val="28"/>
      <color theme="1"/>
      <name val="Browallia New"/>
      <family val="2"/>
    </font>
    <font>
      <sz val="28"/>
      <color theme="1"/>
      <name val="Browallia New"/>
      <family val="2"/>
    </font>
    <font>
      <b/>
      <sz val="22"/>
      <color rgb="FFFF0000"/>
      <name val="Browallia New"/>
      <family val="2"/>
    </font>
    <font>
      <sz val="36"/>
      <color theme="0"/>
      <name val="Browallia New"/>
      <family val="2"/>
    </font>
    <font>
      <sz val="36"/>
      <color theme="1"/>
      <name val="Browallia New"/>
      <family val="2"/>
    </font>
    <font>
      <sz val="28"/>
      <color theme="0"/>
      <name val="Browallia New"/>
      <family val="2"/>
    </font>
    <font>
      <b/>
      <sz val="36"/>
      <color theme="0"/>
      <name val="Browallia New"/>
      <family val="2"/>
    </font>
    <font>
      <b/>
      <i/>
      <sz val="28"/>
      <color theme="2" tint="-0.499984740745262"/>
      <name val="Browallia New"/>
      <family val="2"/>
    </font>
    <font>
      <sz val="28"/>
      <color theme="2" tint="-0.499984740745262"/>
      <name val="Browallia New"/>
      <family val="2"/>
      <charset val="222"/>
    </font>
    <font>
      <b/>
      <sz val="22"/>
      <color rgb="FFFF0000"/>
      <name val="Browallia New"/>
      <family val="2"/>
      <charset val="222"/>
    </font>
    <font>
      <b/>
      <sz val="36"/>
      <color rgb="FFFF0000"/>
      <name val="Browallia New"/>
      <family val="2"/>
    </font>
    <font>
      <b/>
      <sz val="14"/>
      <color theme="0"/>
      <name val="Browallia New"/>
      <family val="2"/>
    </font>
    <font>
      <b/>
      <sz val="14"/>
      <color theme="1"/>
      <name val="Browallia New"/>
      <family val="2"/>
      <charset val="22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medium">
        <color theme="9"/>
      </left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/>
      <bottom/>
      <diagonal/>
    </border>
    <border>
      <left/>
      <right/>
      <top style="thin">
        <color indexed="64"/>
      </top>
      <bottom style="medium">
        <color theme="9"/>
      </bottom>
      <diagonal/>
    </border>
    <border>
      <left style="medium">
        <color theme="9"/>
      </left>
      <right/>
      <top style="thin">
        <color theme="2" tint="-0.249977111117893"/>
      </top>
      <bottom/>
      <diagonal/>
    </border>
    <border>
      <left/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medium">
        <color theme="9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0"/>
      </left>
      <right/>
      <top style="medium">
        <color rgb="FFFF0000"/>
      </top>
      <bottom style="medium">
        <color rgb="FFFF0000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2" tint="-9.9978637043366805E-2"/>
      </right>
      <top style="thin">
        <color theme="2" tint="-9.9978637043366805E-2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 style="thin">
        <color theme="2" tint="-9.9978637043366805E-2"/>
      </right>
      <top style="thin">
        <color theme="2" tint="-9.9978637043366805E-2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 style="medium">
        <color theme="9"/>
      </right>
      <top style="medium">
        <color theme="9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9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/>
      <right style="thin">
        <color theme="2" tint="-9.9978637043366805E-2"/>
      </right>
      <top/>
      <bottom style="thin">
        <color theme="9"/>
      </bottom>
      <diagonal/>
    </border>
    <border>
      <left style="thin">
        <color theme="9"/>
      </left>
      <right style="thin">
        <color theme="2" tint="-9.9978637043366805E-2"/>
      </right>
      <top/>
      <bottom style="thin">
        <color theme="9"/>
      </bottom>
      <diagonal/>
    </border>
    <border>
      <left style="medium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medium">
        <color theme="9"/>
      </right>
      <top/>
      <bottom style="medium">
        <color theme="9"/>
      </bottom>
      <diagonal/>
    </border>
    <border>
      <left style="medium">
        <color indexed="64"/>
      </left>
      <right style="thin">
        <color theme="9"/>
      </right>
      <top style="medium">
        <color indexed="64"/>
      </top>
      <bottom style="thin">
        <color theme="2" tint="-0.249977111117893"/>
      </bottom>
      <diagonal/>
    </border>
    <border>
      <left style="thin">
        <color theme="9"/>
      </left>
      <right/>
      <top style="medium">
        <color indexed="64"/>
      </top>
      <bottom/>
      <diagonal/>
    </border>
    <border>
      <left/>
      <right style="thin">
        <color theme="9"/>
      </right>
      <top style="medium">
        <color indexed="64"/>
      </top>
      <bottom/>
      <diagonal/>
    </border>
    <border>
      <left/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thin">
        <color theme="9"/>
      </right>
      <top style="thin">
        <color theme="2" tint="-0.249977111117893"/>
      </top>
      <bottom style="medium">
        <color indexed="64"/>
      </bottom>
      <diagonal/>
    </border>
    <border>
      <left style="thin">
        <color theme="9"/>
      </left>
      <right/>
      <top/>
      <bottom style="medium">
        <color indexed="64"/>
      </bottom>
      <diagonal/>
    </border>
    <border>
      <left/>
      <right style="thin">
        <color theme="9"/>
      </right>
      <top/>
      <bottom style="medium">
        <color indexed="64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medium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medium">
        <color theme="9"/>
      </bottom>
      <diagonal/>
    </border>
    <border>
      <left style="medium">
        <color indexed="64"/>
      </left>
      <right style="medium">
        <color theme="9"/>
      </right>
      <top style="medium">
        <color indexed="64"/>
      </top>
      <bottom style="thin">
        <color theme="2" tint="-0.249977111117893"/>
      </bottom>
      <diagonal/>
    </border>
    <border>
      <left style="medium">
        <color theme="9"/>
      </left>
      <right/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medium">
        <color theme="9"/>
      </right>
      <top style="thin">
        <color theme="2" tint="-0.249977111117893"/>
      </top>
      <bottom style="medium">
        <color indexed="64"/>
      </bottom>
      <diagonal/>
    </border>
    <border>
      <left style="medium">
        <color theme="9"/>
      </left>
      <right/>
      <top style="thin">
        <color theme="2" tint="-0.249977111117893"/>
      </top>
      <bottom style="medium">
        <color indexed="64"/>
      </bottom>
      <diagonal/>
    </border>
    <border>
      <left style="thin">
        <color theme="9"/>
      </left>
      <right style="thin">
        <color theme="9"/>
      </right>
      <top style="medium">
        <color indexed="64"/>
      </top>
      <bottom style="thin">
        <color theme="9"/>
      </bottom>
      <diagonal/>
    </border>
    <border>
      <left style="thin">
        <color theme="9"/>
      </left>
      <right style="thin">
        <color theme="2" tint="-9.9978637043366805E-2"/>
      </right>
      <top style="medium">
        <color indexed="64"/>
      </top>
      <bottom style="thin">
        <color theme="9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medium">
        <color indexed="64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/>
      <bottom style="thin">
        <color theme="2" tint="-0.249977111117893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9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2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thin">
        <color theme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2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2" tint="-0.249977111117893"/>
      </top>
      <bottom style="medium">
        <color theme="9"/>
      </bottom>
      <diagonal/>
    </border>
    <border>
      <left style="medium">
        <color indexed="64"/>
      </left>
      <right style="medium">
        <color indexed="64"/>
      </right>
      <top style="medium">
        <color theme="9"/>
      </top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2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9"/>
      </top>
      <bottom/>
      <diagonal/>
    </border>
    <border>
      <left style="medium">
        <color indexed="64"/>
      </left>
      <right style="medium">
        <color indexed="64"/>
      </right>
      <top style="medium">
        <color theme="9"/>
      </top>
      <bottom style="medium">
        <color theme="9"/>
      </bottom>
      <diagonal/>
    </border>
    <border>
      <left style="medium">
        <color indexed="64"/>
      </left>
      <right style="medium">
        <color indexed="64"/>
      </right>
      <top style="medium">
        <color theme="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theme="9"/>
      </top>
      <bottom style="medium">
        <color theme="9"/>
      </bottom>
      <diagonal/>
    </border>
    <border>
      <left style="medium">
        <color indexed="64"/>
      </left>
      <right/>
      <top style="thin">
        <color indexed="64"/>
      </top>
      <bottom style="medium">
        <color theme="9"/>
      </bottom>
      <diagonal/>
    </border>
    <border>
      <left/>
      <right style="medium">
        <color indexed="64"/>
      </right>
      <top/>
      <bottom style="medium">
        <color theme="9"/>
      </bottom>
      <diagonal/>
    </border>
    <border>
      <left style="medium">
        <color indexed="64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medium">
        <color indexed="64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medium">
        <color indexed="64"/>
      </left>
      <right style="thin">
        <color theme="2" tint="-0.249977111117893"/>
      </right>
      <top style="medium">
        <color theme="9"/>
      </top>
      <bottom/>
      <diagonal/>
    </border>
    <border>
      <left style="thin">
        <color theme="2" tint="-0.249977111117893"/>
      </left>
      <right style="medium">
        <color indexed="64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indexed="64"/>
      </right>
      <top style="medium">
        <color theme="9"/>
      </top>
      <bottom/>
      <diagonal/>
    </border>
    <border>
      <left style="medium">
        <color theme="9"/>
      </left>
      <right style="medium">
        <color indexed="64"/>
      </right>
      <top/>
      <bottom/>
      <diagonal/>
    </border>
    <border>
      <left style="medium">
        <color theme="9"/>
      </left>
      <right style="medium">
        <color theme="9"/>
      </right>
      <top/>
      <bottom style="medium">
        <color indexed="64"/>
      </bottom>
      <diagonal/>
    </border>
    <border>
      <left style="medium">
        <color theme="9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80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/>
    <xf numFmtId="0" fontId="4" fillId="5" borderId="0" xfId="0" applyFont="1" applyFill="1"/>
    <xf numFmtId="0" fontId="4" fillId="0" borderId="0" xfId="0" applyFont="1" applyAlignment="1"/>
    <xf numFmtId="0" fontId="3" fillId="0" borderId="3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3" fillId="0" borderId="3" xfId="0" applyFont="1" applyBorder="1"/>
    <xf numFmtId="0" fontId="3" fillId="0" borderId="2" xfId="0" applyFont="1" applyBorder="1"/>
    <xf numFmtId="0" fontId="3" fillId="0" borderId="0" xfId="0" applyFont="1" applyAlignment="1">
      <alignment vertical="center"/>
    </xf>
    <xf numFmtId="0" fontId="19" fillId="5" borderId="1" xfId="0" applyFont="1" applyFill="1" applyBorder="1" applyAlignment="1">
      <alignment horizontal="left" wrapText="1"/>
    </xf>
    <xf numFmtId="0" fontId="21" fillId="5" borderId="0" xfId="0" applyFont="1" applyFill="1" applyAlignment="1">
      <alignment horizontal="left" wrapText="1"/>
    </xf>
    <xf numFmtId="49" fontId="5" fillId="4" borderId="10" xfId="1" applyNumberFormat="1" applyFont="1" applyFill="1" applyBorder="1" applyAlignment="1">
      <alignment horizontal="center" vertical="center"/>
    </xf>
    <xf numFmtId="49" fontId="5" fillId="4" borderId="20" xfId="1" applyNumberFormat="1" applyFont="1" applyFill="1" applyBorder="1" applyAlignment="1">
      <alignment horizontal="center" vertical="center"/>
    </xf>
    <xf numFmtId="0" fontId="20" fillId="5" borderId="0" xfId="0" applyFont="1" applyFill="1" applyAlignment="1"/>
    <xf numFmtId="0" fontId="19" fillId="5" borderId="1" xfId="0" applyFont="1" applyFill="1" applyBorder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1" fillId="5" borderId="0" xfId="0" applyFont="1" applyFill="1" applyAlignment="1">
      <alignment horizontal="left"/>
    </xf>
    <xf numFmtId="0" fontId="21" fillId="5" borderId="0" xfId="0" applyFont="1" applyFill="1" applyAlignment="1"/>
    <xf numFmtId="0" fontId="20" fillId="5" borderId="0" xfId="0" applyFont="1" applyFill="1" applyAlignment="1">
      <alignment horizontal="left" vertical="center"/>
    </xf>
    <xf numFmtId="49" fontId="5" fillId="4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4" fillId="0" borderId="0" xfId="0" applyFont="1"/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49" fontId="5" fillId="4" borderId="7" xfId="1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top" wrapText="1"/>
    </xf>
    <xf numFmtId="0" fontId="20" fillId="5" borderId="0" xfId="0" applyFont="1" applyFill="1" applyAlignment="1"/>
    <xf numFmtId="0" fontId="19" fillId="5" borderId="1" xfId="0" applyFont="1" applyFill="1" applyBorder="1" applyAlignment="1">
      <alignment horizontal="center" vertical="top"/>
    </xf>
    <xf numFmtId="0" fontId="20" fillId="5" borderId="0" xfId="0" applyFont="1" applyFill="1" applyAlignment="1">
      <alignment horizontal="left"/>
    </xf>
    <xf numFmtId="0" fontId="21" fillId="5" borderId="0" xfId="0" applyFont="1" applyFill="1" applyAlignment="1">
      <alignment horizontal="left"/>
    </xf>
    <xf numFmtId="0" fontId="21" fillId="5" borderId="0" xfId="0" applyFont="1" applyFill="1" applyAlignment="1"/>
    <xf numFmtId="0" fontId="21" fillId="5" borderId="0" xfId="0" applyFont="1" applyFill="1" applyAlignment="1">
      <alignment horizontal="center" vertical="top"/>
    </xf>
    <xf numFmtId="0" fontId="11" fillId="0" borderId="24" xfId="0" applyFont="1" applyBorder="1" applyAlignment="1">
      <alignment horizontal="left" vertical="center" wrapText="1"/>
    </xf>
    <xf numFmtId="0" fontId="11" fillId="0" borderId="31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7" fillId="5" borderId="0" xfId="0" applyFont="1" applyFill="1" applyBorder="1"/>
    <xf numFmtId="0" fontId="7" fillId="5" borderId="0" xfId="0" applyFont="1" applyFill="1" applyBorder="1" applyAlignment="1">
      <alignment vertical="center"/>
    </xf>
    <xf numFmtId="0" fontId="6" fillId="5" borderId="0" xfId="0" applyFont="1" applyFill="1" applyBorder="1"/>
    <xf numFmtId="0" fontId="11" fillId="0" borderId="30" xfId="0" applyFont="1" applyBorder="1" applyAlignment="1">
      <alignment horizontal="left" vertical="center" wrapText="1"/>
    </xf>
    <xf numFmtId="0" fontId="19" fillId="5" borderId="5" xfId="0" applyFont="1" applyFill="1" applyBorder="1" applyAlignment="1">
      <alignment horizontal="left" wrapText="1"/>
    </xf>
    <xf numFmtId="0" fontId="19" fillId="5" borderId="6" xfId="0" applyFont="1" applyFill="1" applyBorder="1" applyAlignment="1">
      <alignment horizontal="center" vertical="top"/>
    </xf>
    <xf numFmtId="0" fontId="19" fillId="5" borderId="41" xfId="0" applyFont="1" applyFill="1" applyBorder="1" applyAlignment="1">
      <alignment horizontal="left" vertical="center"/>
    </xf>
    <xf numFmtId="0" fontId="20" fillId="5" borderId="39" xfId="0" applyFont="1" applyFill="1" applyBorder="1" applyAlignment="1"/>
    <xf numFmtId="0" fontId="20" fillId="5" borderId="39" xfId="0" applyFont="1" applyFill="1" applyBorder="1" applyAlignment="1">
      <alignment horizontal="left" vertical="center"/>
    </xf>
    <xf numFmtId="0" fontId="19" fillId="5" borderId="2" xfId="0" applyFont="1" applyFill="1" applyBorder="1" applyAlignment="1"/>
    <xf numFmtId="0" fontId="19" fillId="5" borderId="1" xfId="0" applyFont="1" applyFill="1" applyBorder="1" applyAlignment="1">
      <alignment horizontal="left" vertical="top" wrapText="1"/>
    </xf>
    <xf numFmtId="0" fontId="19" fillId="5" borderId="6" xfId="0" applyFont="1" applyFill="1" applyBorder="1" applyAlignment="1">
      <alignment horizontal="left" vertical="top" wrapText="1"/>
    </xf>
    <xf numFmtId="0" fontId="20" fillId="5" borderId="39" xfId="0" applyFont="1" applyFill="1" applyBorder="1" applyAlignment="1">
      <alignment wrapText="1"/>
    </xf>
    <xf numFmtId="0" fontId="20" fillId="0" borderId="39" xfId="0" applyFont="1" applyBorder="1" applyAlignment="1" applyProtection="1">
      <alignment horizontal="left" vertical="center" wrapText="1"/>
      <protection locked="0"/>
    </xf>
    <xf numFmtId="0" fontId="20" fillId="5" borderId="0" xfId="0" applyFont="1" applyFill="1" applyAlignment="1">
      <alignment vertical="top" wrapText="1"/>
    </xf>
    <xf numFmtId="0" fontId="6" fillId="5" borderId="0" xfId="0" applyFont="1" applyFill="1" applyBorder="1" applyAlignment="1">
      <alignment horizontal="center"/>
    </xf>
    <xf numFmtId="0" fontId="29" fillId="5" borderId="0" xfId="0" applyFont="1" applyFill="1" applyBorder="1"/>
    <xf numFmtId="0" fontId="25" fillId="0" borderId="0" xfId="0" applyFont="1"/>
    <xf numFmtId="0" fontId="27" fillId="5" borderId="0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9" fillId="5" borderId="1" xfId="0" applyFont="1" applyFill="1" applyBorder="1" applyAlignment="1">
      <alignment vertical="center" wrapText="1"/>
    </xf>
    <xf numFmtId="0" fontId="19" fillId="5" borderId="6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top"/>
    </xf>
    <xf numFmtId="0" fontId="4" fillId="4" borderId="0" xfId="0" applyFont="1" applyFill="1" applyBorder="1" applyAlignment="1" applyProtection="1">
      <alignment horizontal="center" vertical="center"/>
    </xf>
    <xf numFmtId="0" fontId="4" fillId="5" borderId="70" xfId="0" applyFont="1" applyFill="1" applyBorder="1" applyAlignment="1" applyProtection="1">
      <alignment horizontal="center" vertical="center"/>
      <protection locked="0"/>
    </xf>
    <xf numFmtId="49" fontId="5" fillId="4" borderId="16" xfId="1" applyNumberFormat="1" applyFont="1" applyFill="1" applyBorder="1" applyAlignment="1">
      <alignment horizontal="center" vertical="center"/>
    </xf>
    <xf numFmtId="0" fontId="11" fillId="0" borderId="45" xfId="0" applyFont="1" applyBorder="1" applyAlignment="1">
      <alignment horizontal="left" vertical="center" wrapText="1"/>
    </xf>
    <xf numFmtId="0" fontId="11" fillId="0" borderId="46" xfId="0" applyFont="1" applyBorder="1" applyAlignment="1">
      <alignment horizontal="left" vertical="center" wrapText="1"/>
    </xf>
    <xf numFmtId="0" fontId="4" fillId="5" borderId="77" xfId="0" applyFont="1" applyFill="1" applyBorder="1" applyAlignment="1" applyProtection="1">
      <alignment horizontal="center" vertical="center"/>
      <protection locked="0"/>
    </xf>
    <xf numFmtId="0" fontId="4" fillId="5" borderId="42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4" fillId="5" borderId="46" xfId="0" applyFont="1" applyFill="1" applyBorder="1" applyAlignment="1" applyProtection="1">
      <alignment horizontal="center" vertical="center"/>
      <protection locked="0"/>
    </xf>
    <xf numFmtId="0" fontId="4" fillId="4" borderId="69" xfId="0" applyFont="1" applyFill="1" applyBorder="1" applyAlignment="1" applyProtection="1">
      <alignment horizontal="center" vertical="center"/>
    </xf>
    <xf numFmtId="0" fontId="4" fillId="4" borderId="76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78" xfId="0" applyFont="1" applyFill="1" applyBorder="1" applyAlignment="1">
      <alignment horizontal="center" vertical="center"/>
    </xf>
    <xf numFmtId="0" fontId="20" fillId="0" borderId="39" xfId="0" applyFont="1" applyBorder="1" applyAlignment="1" applyProtection="1">
      <alignment horizontal="left" vertical="center"/>
      <protection locked="0"/>
    </xf>
    <xf numFmtId="0" fontId="20" fillId="5" borderId="39" xfId="0" applyFont="1" applyFill="1" applyBorder="1" applyAlignment="1">
      <alignment vertical="top" wrapText="1"/>
    </xf>
    <xf numFmtId="0" fontId="4" fillId="5" borderId="81" xfId="0" applyFont="1" applyFill="1" applyBorder="1" applyAlignment="1" applyProtection="1">
      <alignment horizontal="center" vertical="center"/>
      <protection locked="0"/>
    </xf>
    <xf numFmtId="0" fontId="4" fillId="5" borderId="82" xfId="0" applyFont="1" applyFill="1" applyBorder="1" applyAlignment="1" applyProtection="1">
      <alignment horizontal="center" vertical="center"/>
      <protection locked="0"/>
    </xf>
    <xf numFmtId="0" fontId="3" fillId="6" borderId="8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vertical="top"/>
    </xf>
    <xf numFmtId="0" fontId="4" fillId="5" borderId="84" xfId="0" applyFont="1" applyFill="1" applyBorder="1" applyAlignment="1" applyProtection="1">
      <alignment horizontal="center" vertical="center"/>
      <protection locked="0"/>
    </xf>
    <xf numFmtId="0" fontId="4" fillId="5" borderId="85" xfId="0" applyFont="1" applyFill="1" applyBorder="1" applyAlignment="1" applyProtection="1">
      <alignment horizontal="center" vertical="center"/>
      <protection locked="0"/>
    </xf>
    <xf numFmtId="0" fontId="3" fillId="6" borderId="86" xfId="0" applyFont="1" applyFill="1" applyBorder="1" applyAlignment="1">
      <alignment horizontal="center" vertical="center"/>
    </xf>
    <xf numFmtId="0" fontId="3" fillId="6" borderId="87" xfId="0" applyFont="1" applyFill="1" applyBorder="1" applyAlignment="1">
      <alignment horizontal="center" vertical="center"/>
    </xf>
    <xf numFmtId="0" fontId="3" fillId="6" borderId="88" xfId="0" applyFont="1" applyFill="1" applyBorder="1" applyAlignment="1">
      <alignment horizontal="center" vertical="center"/>
    </xf>
    <xf numFmtId="0" fontId="4" fillId="5" borderId="39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wrapText="1"/>
    </xf>
    <xf numFmtId="0" fontId="19" fillId="5" borderId="3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22" fillId="3" borderId="26" xfId="0" applyFont="1" applyFill="1" applyBorder="1" applyAlignment="1">
      <alignment horizontal="left" vertical="center"/>
    </xf>
    <xf numFmtId="0" fontId="22" fillId="3" borderId="43" xfId="0" applyFont="1" applyFill="1" applyBorder="1" applyAlignment="1">
      <alignment horizontal="left" vertical="center"/>
    </xf>
    <xf numFmtId="0" fontId="22" fillId="3" borderId="79" xfId="0" applyFont="1" applyFill="1" applyBorder="1" applyAlignment="1">
      <alignment horizontal="left" vertical="center"/>
    </xf>
    <xf numFmtId="0" fontId="22" fillId="3" borderId="80" xfId="0" applyFont="1" applyFill="1" applyBorder="1" applyAlignment="1">
      <alignment horizontal="left" vertical="center"/>
    </xf>
    <xf numFmtId="0" fontId="15" fillId="11" borderId="33" xfId="0" applyFont="1" applyFill="1" applyBorder="1" applyAlignment="1">
      <alignment horizontal="left" vertical="top" wrapText="1"/>
    </xf>
    <xf numFmtId="0" fontId="15" fillId="11" borderId="34" xfId="0" applyFont="1" applyFill="1" applyBorder="1" applyAlignment="1">
      <alignment horizontal="left" vertical="top" wrapText="1"/>
    </xf>
    <xf numFmtId="0" fontId="15" fillId="11" borderId="35" xfId="0" applyFont="1" applyFill="1" applyBorder="1" applyAlignment="1">
      <alignment horizontal="left" vertical="top" wrapText="1"/>
    </xf>
    <xf numFmtId="0" fontId="15" fillId="11" borderId="33" xfId="0" applyFont="1" applyFill="1" applyBorder="1" applyAlignment="1">
      <alignment horizontal="left" vertical="center" wrapText="1"/>
    </xf>
    <xf numFmtId="0" fontId="15" fillId="11" borderId="34" xfId="0" applyFont="1" applyFill="1" applyBorder="1" applyAlignment="1">
      <alignment horizontal="left" vertical="center" wrapText="1"/>
    </xf>
    <xf numFmtId="0" fontId="15" fillId="11" borderId="35" xfId="0" applyFont="1" applyFill="1" applyBorder="1" applyAlignment="1">
      <alignment horizontal="left" vertical="center" wrapText="1"/>
    </xf>
    <xf numFmtId="0" fontId="33" fillId="0" borderId="40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left" vertical="top" wrapText="1"/>
    </xf>
    <xf numFmtId="0" fontId="20" fillId="0" borderId="50" xfId="0" applyFont="1" applyBorder="1" applyAlignment="1">
      <alignment horizontal="left" vertical="top" wrapText="1"/>
    </xf>
    <xf numFmtId="0" fontId="20" fillId="0" borderId="51" xfId="0" applyFont="1" applyBorder="1" applyAlignment="1">
      <alignment horizontal="left" vertical="top" wrapText="1"/>
    </xf>
    <xf numFmtId="0" fontId="20" fillId="0" borderId="5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53" xfId="0" applyFont="1" applyBorder="1" applyAlignment="1">
      <alignment horizontal="left" vertical="top" wrapText="1"/>
    </xf>
    <xf numFmtId="0" fontId="20" fillId="0" borderId="54" xfId="0" applyFont="1" applyBorder="1" applyAlignment="1">
      <alignment horizontal="left" vertical="top" wrapText="1"/>
    </xf>
    <xf numFmtId="0" fontId="20" fillId="0" borderId="55" xfId="0" applyFont="1" applyBorder="1" applyAlignment="1">
      <alignment horizontal="left" vertical="top" wrapText="1"/>
    </xf>
    <xf numFmtId="0" fontId="20" fillId="0" borderId="56" xfId="0" applyFont="1" applyBorder="1" applyAlignment="1">
      <alignment horizontal="left" vertical="top" wrapText="1"/>
    </xf>
    <xf numFmtId="0" fontId="32" fillId="0" borderId="49" xfId="0" applyFont="1" applyBorder="1" applyAlignment="1" applyProtection="1">
      <alignment horizontal="left" vertical="top"/>
      <protection locked="0"/>
    </xf>
    <xf numFmtId="0" fontId="32" fillId="0" borderId="50" xfId="0" applyFont="1" applyBorder="1" applyAlignment="1" applyProtection="1">
      <alignment horizontal="left" vertical="top"/>
      <protection locked="0"/>
    </xf>
    <xf numFmtId="0" fontId="32" fillId="0" borderId="51" xfId="0" applyFont="1" applyBorder="1" applyAlignment="1" applyProtection="1">
      <alignment horizontal="left" vertical="top"/>
      <protection locked="0"/>
    </xf>
    <xf numFmtId="0" fontId="32" fillId="0" borderId="52" xfId="0" applyFont="1" applyBorder="1" applyAlignment="1" applyProtection="1">
      <alignment horizontal="left" vertical="top"/>
      <protection locked="0"/>
    </xf>
    <xf numFmtId="0" fontId="32" fillId="0" borderId="0" xfId="0" applyFont="1" applyBorder="1" applyAlignment="1" applyProtection="1">
      <alignment horizontal="left" vertical="top"/>
      <protection locked="0"/>
    </xf>
    <xf numFmtId="0" fontId="32" fillId="0" borderId="53" xfId="0" applyFont="1" applyBorder="1" applyAlignment="1" applyProtection="1">
      <alignment horizontal="left" vertical="top"/>
      <protection locked="0"/>
    </xf>
    <xf numFmtId="0" fontId="32" fillId="0" borderId="54" xfId="0" applyFont="1" applyBorder="1" applyAlignment="1" applyProtection="1">
      <alignment horizontal="left" vertical="top"/>
      <protection locked="0"/>
    </xf>
    <xf numFmtId="0" fontId="32" fillId="0" borderId="55" xfId="0" applyFont="1" applyBorder="1" applyAlignment="1" applyProtection="1">
      <alignment horizontal="left" vertical="top"/>
      <protection locked="0"/>
    </xf>
    <xf numFmtId="0" fontId="32" fillId="0" borderId="56" xfId="0" applyFont="1" applyBorder="1" applyAlignment="1" applyProtection="1">
      <alignment horizontal="left" vertical="top"/>
      <protection locked="0"/>
    </xf>
    <xf numFmtId="0" fontId="24" fillId="12" borderId="47" xfId="0" applyFont="1" applyFill="1" applyBorder="1" applyAlignment="1">
      <alignment horizontal="center" vertical="top" wrapText="1"/>
    </xf>
    <xf numFmtId="0" fontId="24" fillId="12" borderId="0" xfId="0" applyFont="1" applyFill="1" applyBorder="1" applyAlignment="1">
      <alignment horizontal="center" vertical="top" wrapText="1"/>
    </xf>
    <xf numFmtId="0" fontId="24" fillId="12" borderId="48" xfId="0" applyFont="1" applyFill="1" applyBorder="1" applyAlignment="1">
      <alignment horizontal="center" vertical="top" wrapText="1"/>
    </xf>
    <xf numFmtId="0" fontId="24" fillId="12" borderId="0" xfId="0" applyFont="1" applyFill="1" applyBorder="1" applyAlignment="1">
      <alignment horizontal="left" vertical="top" wrapText="1"/>
    </xf>
    <xf numFmtId="0" fontId="24" fillId="12" borderId="38" xfId="0" applyFont="1" applyFill="1" applyBorder="1" applyAlignment="1">
      <alignment horizontal="left" vertical="top" wrapText="1"/>
    </xf>
    <xf numFmtId="0" fontId="23" fillId="0" borderId="57" xfId="0" applyFont="1" applyBorder="1" applyAlignment="1">
      <alignment horizontal="left" vertical="top" wrapText="1"/>
    </xf>
    <xf numFmtId="0" fontId="23" fillId="0" borderId="58" xfId="0" applyFont="1" applyBorder="1" applyAlignment="1">
      <alignment horizontal="left" vertical="top" wrapText="1"/>
    </xf>
    <xf numFmtId="0" fontId="23" fillId="0" borderId="59" xfId="0" applyFont="1" applyBorder="1" applyAlignment="1">
      <alignment horizontal="left" vertical="top" wrapText="1"/>
    </xf>
    <xf numFmtId="0" fontId="23" fillId="0" borderId="6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0" fontId="23" fillId="0" borderId="61" xfId="0" applyFont="1" applyBorder="1" applyAlignment="1">
      <alignment horizontal="left" vertical="top" wrapText="1"/>
    </xf>
    <xf numFmtId="0" fontId="23" fillId="0" borderId="62" xfId="0" applyFont="1" applyBorder="1" applyAlignment="1">
      <alignment horizontal="left" vertical="top" wrapText="1"/>
    </xf>
    <xf numFmtId="0" fontId="23" fillId="0" borderId="63" xfId="0" applyFont="1" applyBorder="1" applyAlignment="1">
      <alignment horizontal="left" vertical="top" wrapText="1"/>
    </xf>
    <xf numFmtId="0" fontId="23" fillId="0" borderId="64" xfId="0" applyFont="1" applyBorder="1" applyAlignment="1">
      <alignment horizontal="left" vertical="top" wrapText="1"/>
    </xf>
    <xf numFmtId="0" fontId="30" fillId="13" borderId="65" xfId="0" applyFont="1" applyFill="1" applyBorder="1" applyAlignment="1">
      <alignment horizontal="center" vertical="center" wrapText="1"/>
    </xf>
    <xf numFmtId="0" fontId="30" fillId="13" borderId="66" xfId="0" applyFont="1" applyFill="1" applyBorder="1" applyAlignment="1">
      <alignment horizontal="center" vertical="center" wrapText="1"/>
    </xf>
    <xf numFmtId="0" fontId="30" fillId="13" borderId="68" xfId="0" applyFont="1" applyFill="1" applyBorder="1" applyAlignment="1">
      <alignment horizontal="center" vertical="center" wrapText="1"/>
    </xf>
    <xf numFmtId="0" fontId="30" fillId="13" borderId="67" xfId="0" applyFont="1" applyFill="1" applyBorder="1" applyAlignment="1">
      <alignment horizontal="center" vertical="center" wrapText="1"/>
    </xf>
    <xf numFmtId="0" fontId="31" fillId="0" borderId="57" xfId="0" applyFont="1" applyBorder="1" applyAlignment="1" applyProtection="1">
      <alignment horizontal="left" vertical="top" wrapText="1"/>
      <protection locked="0"/>
    </xf>
    <xf numFmtId="0" fontId="31" fillId="0" borderId="58" xfId="0" applyFont="1" applyBorder="1" applyAlignment="1" applyProtection="1">
      <alignment horizontal="left" vertical="top" wrapText="1"/>
      <protection locked="0"/>
    </xf>
    <xf numFmtId="0" fontId="31" fillId="0" borderId="59" xfId="0" applyFont="1" applyBorder="1" applyAlignment="1" applyProtection="1">
      <alignment horizontal="left" vertical="top" wrapText="1"/>
      <protection locked="0"/>
    </xf>
    <xf numFmtId="0" fontId="31" fillId="0" borderId="60" xfId="0" applyFont="1" applyBorder="1" applyAlignment="1" applyProtection="1">
      <alignment horizontal="left" vertical="top" wrapText="1"/>
      <protection locked="0"/>
    </xf>
    <xf numFmtId="0" fontId="31" fillId="0" borderId="0" xfId="0" applyFont="1" applyBorder="1" applyAlignment="1" applyProtection="1">
      <alignment horizontal="left" vertical="top" wrapText="1"/>
      <protection locked="0"/>
    </xf>
    <xf numFmtId="0" fontId="31" fillId="0" borderId="61" xfId="0" applyFont="1" applyBorder="1" applyAlignment="1" applyProtection="1">
      <alignment horizontal="left" vertical="top" wrapText="1"/>
      <protection locked="0"/>
    </xf>
    <xf numFmtId="0" fontId="31" fillId="0" borderId="62" xfId="0" applyFont="1" applyBorder="1" applyAlignment="1" applyProtection="1">
      <alignment horizontal="left" vertical="top" wrapText="1"/>
      <protection locked="0"/>
    </xf>
    <xf numFmtId="0" fontId="31" fillId="0" borderId="63" xfId="0" applyFont="1" applyBorder="1" applyAlignment="1" applyProtection="1">
      <alignment horizontal="left" vertical="top" wrapText="1"/>
      <protection locked="0"/>
    </xf>
    <xf numFmtId="0" fontId="31" fillId="0" borderId="64" xfId="0" applyFont="1" applyBorder="1" applyAlignment="1" applyProtection="1">
      <alignment horizontal="left" vertical="top" wrapText="1"/>
      <protection locked="0"/>
    </xf>
    <xf numFmtId="0" fontId="12" fillId="9" borderId="27" xfId="0" applyFont="1" applyFill="1" applyBorder="1" applyAlignment="1">
      <alignment horizontal="center" vertical="center" wrapText="1"/>
    </xf>
    <xf numFmtId="49" fontId="5" fillId="4" borderId="8" xfId="1" applyNumberFormat="1" applyFont="1" applyFill="1" applyBorder="1" applyAlignment="1">
      <alignment horizontal="center" vertical="center"/>
    </xf>
    <xf numFmtId="49" fontId="5" fillId="4" borderId="12" xfId="1" applyNumberFormat="1" applyFont="1" applyFill="1" applyBorder="1" applyAlignment="1">
      <alignment horizontal="center" vertical="center"/>
    </xf>
    <xf numFmtId="49" fontId="5" fillId="4" borderId="22" xfId="1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35" fillId="2" borderId="36" xfId="0" applyFont="1" applyFill="1" applyBorder="1" applyAlignment="1">
      <alignment horizontal="left" vertical="top" wrapText="1"/>
    </xf>
    <xf numFmtId="0" fontId="35" fillId="2" borderId="28" xfId="0" applyFont="1" applyFill="1" applyBorder="1" applyAlignment="1">
      <alignment horizontal="left" vertical="top" wrapText="1"/>
    </xf>
    <xf numFmtId="0" fontId="3" fillId="8" borderId="22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49" fontId="5" fillId="4" borderId="71" xfId="1" applyNumberFormat="1" applyFont="1" applyFill="1" applyBorder="1" applyAlignment="1">
      <alignment horizontal="center" vertical="center"/>
    </xf>
    <xf numFmtId="49" fontId="5" fillId="4" borderId="72" xfId="1" applyNumberFormat="1" applyFont="1" applyFill="1" applyBorder="1" applyAlignment="1">
      <alignment horizontal="center" vertical="center"/>
    </xf>
    <xf numFmtId="49" fontId="5" fillId="4" borderId="73" xfId="1" applyNumberFormat="1" applyFont="1" applyFill="1" applyBorder="1" applyAlignment="1">
      <alignment horizontal="center" vertical="center"/>
    </xf>
    <xf numFmtId="49" fontId="5" fillId="4" borderId="74" xfId="1" applyNumberFormat="1" applyFont="1" applyFill="1" applyBorder="1" applyAlignment="1">
      <alignment horizontal="center" vertical="center"/>
    </xf>
    <xf numFmtId="49" fontId="5" fillId="4" borderId="75" xfId="1" applyNumberFormat="1" applyFont="1" applyFill="1" applyBorder="1" applyAlignment="1">
      <alignment horizontal="center" vertical="center"/>
    </xf>
    <xf numFmtId="49" fontId="5" fillId="4" borderId="44" xfId="1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13" fillId="7" borderId="23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4" borderId="89" xfId="0" applyFont="1" applyFill="1" applyBorder="1" applyAlignment="1">
      <alignment horizontal="center" vertical="center"/>
    </xf>
    <xf numFmtId="49" fontId="5" fillId="4" borderId="90" xfId="1" applyNumberFormat="1" applyFont="1" applyFill="1" applyBorder="1" applyAlignment="1">
      <alignment horizontal="center" vertical="center"/>
    </xf>
    <xf numFmtId="49" fontId="5" fillId="4" borderId="50" xfId="1" applyNumberFormat="1" applyFont="1" applyFill="1" applyBorder="1" applyAlignment="1">
      <alignment horizontal="center" vertical="center"/>
    </xf>
    <xf numFmtId="49" fontId="5" fillId="4" borderId="91" xfId="1" applyNumberFormat="1" applyFont="1" applyFill="1" applyBorder="1" applyAlignment="1">
      <alignment horizontal="center" vertical="center"/>
    </xf>
    <xf numFmtId="49" fontId="5" fillId="4" borderId="92" xfId="1" applyNumberFormat="1" applyFont="1" applyFill="1" applyBorder="1" applyAlignment="1">
      <alignment horizontal="center" vertical="center"/>
    </xf>
    <xf numFmtId="49" fontId="5" fillId="4" borderId="93" xfId="1" applyNumberFormat="1" applyFont="1" applyFill="1" applyBorder="1" applyAlignment="1">
      <alignment horizontal="center" vertical="center"/>
    </xf>
    <xf numFmtId="49" fontId="5" fillId="4" borderId="94" xfId="1" applyNumberFormat="1" applyFont="1" applyFill="1" applyBorder="1" applyAlignment="1">
      <alignment horizontal="center" vertical="center"/>
    </xf>
    <xf numFmtId="0" fontId="3" fillId="4" borderId="95" xfId="0" applyFont="1" applyFill="1" applyBorder="1" applyAlignment="1">
      <alignment horizontal="center" vertical="center"/>
    </xf>
    <xf numFmtId="49" fontId="5" fillId="4" borderId="96" xfId="1" applyNumberFormat="1" applyFont="1" applyFill="1" applyBorder="1" applyAlignment="1">
      <alignment horizontal="center" vertical="center"/>
    </xf>
    <xf numFmtId="49" fontId="5" fillId="4" borderId="55" xfId="1" applyNumberFormat="1" applyFont="1" applyFill="1" applyBorder="1" applyAlignment="1">
      <alignment horizontal="center" vertical="center"/>
    </xf>
    <xf numFmtId="49" fontId="5" fillId="4" borderId="97" xfId="1" applyNumberFormat="1" applyFont="1" applyFill="1" applyBorder="1" applyAlignment="1">
      <alignment horizontal="center" vertical="center"/>
    </xf>
    <xf numFmtId="49" fontId="5" fillId="4" borderId="98" xfId="1" applyNumberFormat="1" applyFont="1" applyFill="1" applyBorder="1" applyAlignment="1">
      <alignment horizontal="center" vertical="center"/>
    </xf>
    <xf numFmtId="49" fontId="5" fillId="4" borderId="99" xfId="1" applyNumberFormat="1" applyFont="1" applyFill="1" applyBorder="1" applyAlignment="1">
      <alignment horizontal="center" vertical="center"/>
    </xf>
    <xf numFmtId="49" fontId="5" fillId="4" borderId="100" xfId="1" applyNumberFormat="1" applyFont="1" applyFill="1" applyBorder="1" applyAlignment="1">
      <alignment horizontal="center" vertical="center"/>
    </xf>
    <xf numFmtId="0" fontId="3" fillId="7" borderId="101" xfId="0" applyFont="1" applyFill="1" applyBorder="1" applyAlignment="1">
      <alignment horizontal="center" vertical="center"/>
    </xf>
    <xf numFmtId="0" fontId="3" fillId="7" borderId="102" xfId="0" applyFont="1" applyFill="1" applyBorder="1" applyAlignment="1">
      <alignment horizontal="center" vertical="center"/>
    </xf>
    <xf numFmtId="0" fontId="18" fillId="2" borderId="103" xfId="0" applyFont="1" applyFill="1" applyBorder="1" applyAlignment="1">
      <alignment horizontal="left" vertical="center" wrapText="1"/>
    </xf>
    <xf numFmtId="0" fontId="10" fillId="2" borderId="104" xfId="0" applyFont="1" applyFill="1" applyBorder="1" applyAlignment="1">
      <alignment horizontal="left" vertical="center" wrapText="1"/>
    </xf>
    <xf numFmtId="0" fontId="3" fillId="4" borderId="94" xfId="0" applyFont="1" applyFill="1" applyBorder="1" applyAlignment="1">
      <alignment horizontal="center" wrapText="1"/>
    </xf>
    <xf numFmtId="0" fontId="18" fillId="2" borderId="105" xfId="0" applyFont="1" applyFill="1" applyBorder="1" applyAlignment="1">
      <alignment horizontal="left" vertical="center" wrapText="1"/>
    </xf>
    <xf numFmtId="0" fontId="10" fillId="2" borderId="106" xfId="0" applyFont="1" applyFill="1" applyBorder="1" applyAlignment="1">
      <alignment horizontal="left" vertical="center" wrapText="1"/>
    </xf>
    <xf numFmtId="0" fontId="3" fillId="4" borderId="100" xfId="0" applyFont="1" applyFill="1" applyBorder="1" applyAlignment="1">
      <alignment horizontal="center" wrapText="1"/>
    </xf>
    <xf numFmtId="0" fontId="4" fillId="4" borderId="90" xfId="0" applyFont="1" applyFill="1" applyBorder="1" applyAlignment="1" applyProtection="1">
      <alignment horizontal="center" vertical="center"/>
    </xf>
    <xf numFmtId="0" fontId="4" fillId="4" borderId="50" xfId="0" applyFont="1" applyFill="1" applyBorder="1" applyAlignment="1" applyProtection="1">
      <alignment horizontal="center" vertical="center"/>
    </xf>
    <xf numFmtId="0" fontId="4" fillId="4" borderId="91" xfId="0" applyFont="1" applyFill="1" applyBorder="1" applyAlignment="1" applyProtection="1">
      <alignment horizontal="center" vertical="center"/>
    </xf>
    <xf numFmtId="0" fontId="4" fillId="5" borderId="107" xfId="0" applyFont="1" applyFill="1" applyBorder="1" applyAlignment="1" applyProtection="1">
      <alignment horizontal="center" vertical="center"/>
      <protection locked="0"/>
    </xf>
    <xf numFmtId="0" fontId="4" fillId="5" borderId="108" xfId="0" applyFont="1" applyFill="1" applyBorder="1" applyAlignment="1" applyProtection="1">
      <alignment horizontal="center" vertical="center"/>
      <protection locked="0"/>
    </xf>
    <xf numFmtId="0" fontId="3" fillId="6" borderId="94" xfId="0" applyFont="1" applyFill="1" applyBorder="1" applyAlignment="1">
      <alignment horizontal="center" vertical="center"/>
    </xf>
    <xf numFmtId="0" fontId="3" fillId="6" borderId="109" xfId="0" applyFont="1" applyFill="1" applyBorder="1" applyAlignment="1">
      <alignment horizontal="center" vertical="center"/>
    </xf>
    <xf numFmtId="0" fontId="3" fillId="6" borderId="110" xfId="0" applyFont="1" applyFill="1" applyBorder="1" applyAlignment="1">
      <alignment horizontal="center" vertical="center"/>
    </xf>
    <xf numFmtId="0" fontId="3" fillId="6" borderId="111" xfId="0" applyFont="1" applyFill="1" applyBorder="1" applyAlignment="1">
      <alignment horizontal="center" vertical="center"/>
    </xf>
    <xf numFmtId="0" fontId="3" fillId="6" borderId="112" xfId="0" applyFont="1" applyFill="1" applyBorder="1" applyAlignment="1">
      <alignment horizontal="center" vertical="center"/>
    </xf>
    <xf numFmtId="0" fontId="4" fillId="4" borderId="96" xfId="0" applyFont="1" applyFill="1" applyBorder="1" applyAlignment="1" applyProtection="1">
      <alignment horizontal="center" vertical="center"/>
    </xf>
    <xf numFmtId="0" fontId="4" fillId="4" borderId="55" xfId="0" applyFont="1" applyFill="1" applyBorder="1" applyAlignment="1" applyProtection="1">
      <alignment horizontal="center" vertical="center"/>
    </xf>
    <xf numFmtId="0" fontId="4" fillId="4" borderId="97" xfId="0" applyFont="1" applyFill="1" applyBorder="1" applyAlignment="1" applyProtection="1">
      <alignment horizontal="center" vertical="center"/>
    </xf>
    <xf numFmtId="0" fontId="4" fillId="5" borderId="113" xfId="0" applyFont="1" applyFill="1" applyBorder="1" applyAlignment="1" applyProtection="1">
      <alignment horizontal="center" vertical="center"/>
      <protection locked="0"/>
    </xf>
    <xf numFmtId="0" fontId="4" fillId="5" borderId="114" xfId="0" applyFont="1" applyFill="1" applyBorder="1" applyAlignment="1" applyProtection="1">
      <alignment horizontal="center" vertical="center"/>
      <protection locked="0"/>
    </xf>
    <xf numFmtId="0" fontId="3" fillId="6" borderId="115" xfId="0" applyFont="1" applyFill="1" applyBorder="1" applyAlignment="1">
      <alignment horizontal="center" vertical="center"/>
    </xf>
    <xf numFmtId="0" fontId="18" fillId="11" borderId="117" xfId="0" applyFont="1" applyFill="1" applyBorder="1" applyAlignment="1">
      <alignment horizontal="left" vertical="center" wrapText="1"/>
    </xf>
    <xf numFmtId="0" fontId="18" fillId="11" borderId="118" xfId="0" applyFont="1" applyFill="1" applyBorder="1" applyAlignment="1">
      <alignment horizontal="left" vertical="center" wrapText="1"/>
    </xf>
    <xf numFmtId="0" fontId="18" fillId="11" borderId="118" xfId="0" applyFont="1" applyFill="1" applyBorder="1" applyAlignment="1">
      <alignment horizontal="left" vertical="top" wrapText="1"/>
    </xf>
    <xf numFmtId="0" fontId="18" fillId="11" borderId="119" xfId="0" applyFont="1" applyFill="1" applyBorder="1" applyAlignment="1">
      <alignment horizontal="left" vertical="center" wrapText="1"/>
    </xf>
    <xf numFmtId="0" fontId="18" fillId="11" borderId="120" xfId="0" applyFont="1" applyFill="1" applyBorder="1" applyAlignment="1">
      <alignment horizontal="left" vertical="center" wrapText="1"/>
    </xf>
    <xf numFmtId="0" fontId="18" fillId="11" borderId="117" xfId="0" applyFont="1" applyFill="1" applyBorder="1" applyAlignment="1">
      <alignment horizontal="left" vertical="top" wrapText="1"/>
    </xf>
    <xf numFmtId="0" fontId="18" fillId="11" borderId="119" xfId="0" applyFont="1" applyFill="1" applyBorder="1" applyAlignment="1">
      <alignment horizontal="left" vertical="top" wrapText="1"/>
    </xf>
    <xf numFmtId="0" fontId="11" fillId="0" borderId="121" xfId="0" applyFont="1" applyBorder="1" applyAlignment="1">
      <alignment horizontal="left" vertical="center" wrapText="1"/>
    </xf>
    <xf numFmtId="0" fontId="11" fillId="0" borderId="122" xfId="0" applyFont="1" applyBorder="1" applyAlignment="1">
      <alignment horizontal="left" vertical="center" wrapText="1"/>
    </xf>
    <xf numFmtId="0" fontId="11" fillId="0" borderId="118" xfId="0" applyFont="1" applyBorder="1" applyAlignment="1">
      <alignment horizontal="left" vertical="center" wrapText="1"/>
    </xf>
    <xf numFmtId="0" fontId="11" fillId="0" borderId="119" xfId="0" applyFont="1" applyBorder="1" applyAlignment="1">
      <alignment horizontal="left" vertical="center" wrapText="1"/>
    </xf>
    <xf numFmtId="0" fontId="11" fillId="6" borderId="121" xfId="0" applyFont="1" applyFill="1" applyBorder="1" applyAlignment="1">
      <alignment horizontal="left" vertical="center" wrapText="1"/>
    </xf>
    <xf numFmtId="0" fontId="11" fillId="0" borderId="123" xfId="0" applyFont="1" applyBorder="1" applyAlignment="1">
      <alignment horizontal="left" vertical="center" wrapText="1"/>
    </xf>
    <xf numFmtId="0" fontId="11" fillId="6" borderId="124" xfId="0" applyFont="1" applyFill="1" applyBorder="1" applyAlignment="1">
      <alignment horizontal="left" vertical="center" wrapText="1"/>
    </xf>
    <xf numFmtId="0" fontId="11" fillId="0" borderId="125" xfId="0" applyFont="1" applyBorder="1" applyAlignment="1">
      <alignment horizontal="left" vertical="center" wrapText="1"/>
    </xf>
    <xf numFmtId="0" fontId="11" fillId="0" borderId="126" xfId="0" applyFont="1" applyBorder="1" applyAlignment="1">
      <alignment horizontal="left" vertical="center" wrapText="1"/>
    </xf>
    <xf numFmtId="0" fontId="3" fillId="4" borderId="127" xfId="0" applyFont="1" applyFill="1" applyBorder="1" applyAlignment="1">
      <alignment horizontal="center" vertical="center"/>
    </xf>
    <xf numFmtId="0" fontId="3" fillId="4" borderId="128" xfId="0" applyFont="1" applyFill="1" applyBorder="1" applyAlignment="1">
      <alignment horizontal="center" vertical="center"/>
    </xf>
    <xf numFmtId="0" fontId="3" fillId="4" borderId="129" xfId="0" applyFont="1" applyFill="1" applyBorder="1" applyAlignment="1">
      <alignment horizontal="center" vertical="center"/>
    </xf>
    <xf numFmtId="0" fontId="3" fillId="4" borderId="130" xfId="0" applyFont="1" applyFill="1" applyBorder="1" applyAlignment="1">
      <alignment horizontal="center" vertical="center"/>
    </xf>
    <xf numFmtId="0" fontId="10" fillId="0" borderId="132" xfId="0" applyFont="1" applyBorder="1" applyAlignment="1">
      <alignment horizontal="center" vertical="center" wrapText="1"/>
    </xf>
    <xf numFmtId="0" fontId="10" fillId="6" borderId="132" xfId="0" applyFont="1" applyFill="1" applyBorder="1" applyAlignment="1">
      <alignment horizontal="center" vertical="center"/>
    </xf>
    <xf numFmtId="0" fontId="10" fillId="0" borderId="132" xfId="0" applyFont="1" applyBorder="1" applyAlignment="1">
      <alignment horizontal="center" vertical="center"/>
    </xf>
    <xf numFmtId="0" fontId="10" fillId="0" borderId="132" xfId="0" applyFont="1" applyBorder="1" applyAlignment="1">
      <alignment horizontal="left" vertical="center"/>
    </xf>
    <xf numFmtId="0" fontId="10" fillId="0" borderId="13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10" fillId="5" borderId="132" xfId="0" applyFont="1" applyFill="1" applyBorder="1" applyAlignment="1">
      <alignment horizontal="center" vertical="center"/>
    </xf>
    <xf numFmtId="0" fontId="15" fillId="0" borderId="49" xfId="0" applyFont="1" applyBorder="1" applyAlignment="1">
      <alignment horizontal="left" vertical="top" wrapText="1"/>
    </xf>
    <xf numFmtId="0" fontId="11" fillId="0" borderId="50" xfId="0" applyFont="1" applyBorder="1" applyAlignment="1">
      <alignment horizontal="left" vertical="center" wrapText="1"/>
    </xf>
    <xf numFmtId="0" fontId="3" fillId="0" borderId="50" xfId="0" applyFont="1" applyBorder="1" applyAlignment="1">
      <alignment horizontal="center" wrapText="1"/>
    </xf>
    <xf numFmtId="0" fontId="4" fillId="0" borderId="50" xfId="0" applyFont="1" applyBorder="1"/>
    <xf numFmtId="0" fontId="4" fillId="0" borderId="51" xfId="0" applyFont="1" applyBorder="1"/>
    <xf numFmtId="0" fontId="18" fillId="5" borderId="131" xfId="0" applyFont="1" applyFill="1" applyBorder="1" applyAlignment="1">
      <alignment horizontal="left" vertical="center" wrapText="1"/>
    </xf>
    <xf numFmtId="0" fontId="10" fillId="5" borderId="132" xfId="0" applyFont="1" applyFill="1" applyBorder="1" applyAlignment="1">
      <alignment vertical="center"/>
    </xf>
    <xf numFmtId="0" fontId="4" fillId="0" borderId="50" xfId="0" applyFont="1" applyBorder="1" applyAlignment="1"/>
    <xf numFmtId="0" fontId="14" fillId="0" borderId="50" xfId="0" applyFont="1" applyBorder="1" applyAlignment="1">
      <alignment wrapText="1"/>
    </xf>
    <xf numFmtId="0" fontId="12" fillId="9" borderId="134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53" xfId="0" applyFont="1" applyBorder="1"/>
    <xf numFmtId="0" fontId="18" fillId="0" borderId="52" xfId="0" applyFont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0" fontId="13" fillId="0" borderId="0" xfId="0" applyFont="1" applyBorder="1" applyAlignment="1">
      <alignment wrapText="1"/>
    </xf>
    <xf numFmtId="0" fontId="8" fillId="0" borderId="135" xfId="0" applyFont="1" applyBorder="1" applyAlignment="1">
      <alignment horizontal="center" vertical="center" wrapText="1"/>
    </xf>
    <xf numFmtId="0" fontId="33" fillId="0" borderId="136" xfId="0" applyFont="1" applyBorder="1" applyAlignment="1">
      <alignment horizontal="center" vertical="center" wrapText="1"/>
    </xf>
    <xf numFmtId="0" fontId="18" fillId="2" borderId="137" xfId="0" applyFont="1" applyFill="1" applyBorder="1" applyAlignment="1">
      <alignment horizontal="left" vertical="top" wrapText="1"/>
    </xf>
    <xf numFmtId="0" fontId="3" fillId="8" borderId="112" xfId="0" applyFont="1" applyFill="1" applyBorder="1" applyAlignment="1">
      <alignment horizontal="center" vertical="center"/>
    </xf>
    <xf numFmtId="0" fontId="18" fillId="2" borderId="138" xfId="0" applyFont="1" applyFill="1" applyBorder="1" applyAlignment="1">
      <alignment horizontal="left" vertical="top" wrapText="1"/>
    </xf>
    <xf numFmtId="0" fontId="3" fillId="8" borderId="110" xfId="0" applyFont="1" applyFill="1" applyBorder="1" applyAlignment="1">
      <alignment horizontal="center" vertical="center"/>
    </xf>
    <xf numFmtId="0" fontId="8" fillId="3" borderId="139" xfId="0" applyFont="1" applyFill="1" applyBorder="1" applyAlignment="1">
      <alignment horizontal="left" vertical="center"/>
    </xf>
    <xf numFmtId="0" fontId="8" fillId="3" borderId="140" xfId="0" applyFont="1" applyFill="1" applyBorder="1" applyAlignment="1">
      <alignment horizontal="left" vertical="center"/>
    </xf>
    <xf numFmtId="0" fontId="9" fillId="8" borderId="141" xfId="0" applyFont="1" applyFill="1" applyBorder="1" applyAlignment="1">
      <alignment horizontal="center" vertical="center" wrapText="1"/>
    </xf>
    <xf numFmtId="0" fontId="9" fillId="8" borderId="142" xfId="0" applyFont="1" applyFill="1" applyBorder="1" applyAlignment="1">
      <alignment horizontal="center" vertical="center" wrapText="1"/>
    </xf>
    <xf numFmtId="0" fontId="3" fillId="2" borderId="116" xfId="0" applyFont="1" applyFill="1" applyBorder="1" applyAlignment="1">
      <alignment horizontal="left" vertical="top"/>
    </xf>
    <xf numFmtId="0" fontId="35" fillId="2" borderId="143" xfId="0" applyFont="1" applyFill="1" applyBorder="1" applyAlignment="1">
      <alignment horizontal="left" vertical="top" wrapText="1"/>
    </xf>
    <xf numFmtId="0" fontId="4" fillId="10" borderId="116" xfId="0" applyFont="1" applyFill="1" applyBorder="1" applyAlignment="1">
      <alignment horizontal="left" vertical="top" wrapText="1"/>
    </xf>
    <xf numFmtId="0" fontId="9" fillId="8" borderId="144" xfId="0" applyFont="1" applyFill="1" applyBorder="1" applyAlignment="1">
      <alignment horizontal="center" vertical="center" wrapText="1"/>
    </xf>
    <xf numFmtId="0" fontId="10" fillId="0" borderId="132" xfId="0" applyFont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3" xfId="1"/>
  </cellStyles>
  <dxfs count="87"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6"/>
      <tableStyleElement type="headerRow" dxfId="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6"/>
  <sheetViews>
    <sheetView showGridLines="0" showWhiteSpace="0" zoomScale="50" zoomScaleNormal="50" zoomScalePageLayoutView="3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E12" sqref="E12"/>
    </sheetView>
  </sheetViews>
  <sheetFormatPr defaultColWidth="9" defaultRowHeight="33.75"/>
  <cols>
    <col min="1" max="1" width="6.42578125" style="33" customWidth="1"/>
    <col min="2" max="2" width="66.42578125" style="12" customWidth="1" collapsed="1"/>
    <col min="3" max="3" width="79.5703125" style="62" customWidth="1" collapsed="1"/>
    <col min="4" max="4" width="20.140625" style="34" bestFit="1" customWidth="1" collapsed="1"/>
    <col min="5" max="5" width="116.140625" style="54" customWidth="1" collapsed="1"/>
    <col min="6" max="6" width="86" style="20" customWidth="1" collapsed="1"/>
    <col min="7" max="35" width="9" style="19"/>
    <col min="36" max="16384" width="9" style="19" collapsed="1"/>
  </cols>
  <sheetData>
    <row r="1" spans="1:6" s="15" customFormat="1" ht="79.5" customHeight="1">
      <c r="A1" s="29"/>
      <c r="B1" s="92" t="s">
        <v>42</v>
      </c>
      <c r="C1" s="93"/>
      <c r="D1" s="93"/>
      <c r="E1" s="93"/>
      <c r="F1" s="49"/>
    </row>
    <row r="2" spans="1:6" s="17" customFormat="1">
      <c r="A2" s="31"/>
      <c r="B2" s="11" t="s">
        <v>9</v>
      </c>
      <c r="C2" s="60" t="s">
        <v>10</v>
      </c>
      <c r="D2" s="30" t="s">
        <v>14</v>
      </c>
      <c r="E2" s="50" t="s">
        <v>8</v>
      </c>
      <c r="F2" s="16" t="s">
        <v>12</v>
      </c>
    </row>
    <row r="3" spans="1:6" s="17" customFormat="1" ht="7.5" customHeight="1" thickBot="1">
      <c r="A3" s="31"/>
      <c r="B3" s="44"/>
      <c r="C3" s="61"/>
      <c r="D3" s="45"/>
      <c r="E3" s="51"/>
      <c r="F3" s="46"/>
    </row>
    <row r="4" spans="1:6" s="18" customFormat="1" ht="34.5" thickBot="1">
      <c r="A4" s="32"/>
      <c r="B4" s="94" t="s">
        <v>36</v>
      </c>
      <c r="C4" s="95"/>
      <c r="D4" s="95"/>
      <c r="E4" s="96"/>
      <c r="F4" s="97"/>
    </row>
    <row r="5" spans="1:6" ht="34.5" thickBot="1">
      <c r="B5" s="101" t="s">
        <v>37</v>
      </c>
      <c r="C5" s="36" t="s">
        <v>38</v>
      </c>
      <c r="D5" s="77" t="s">
        <v>43</v>
      </c>
      <c r="E5" s="52"/>
      <c r="F5" s="47"/>
    </row>
    <row r="6" spans="1:6" ht="34.5" thickBot="1">
      <c r="B6" s="102"/>
      <c r="C6" s="35" t="s">
        <v>23</v>
      </c>
      <c r="D6" s="77" t="s">
        <v>44</v>
      </c>
      <c r="E6" s="52"/>
      <c r="F6" s="47"/>
    </row>
    <row r="7" spans="1:6" ht="34.5" thickBot="1">
      <c r="B7" s="102"/>
      <c r="C7" s="35" t="s">
        <v>22</v>
      </c>
      <c r="D7" s="77" t="s">
        <v>45</v>
      </c>
      <c r="E7" s="52"/>
      <c r="F7" s="47"/>
    </row>
    <row r="8" spans="1:6" s="23" customFormat="1" thickBot="1">
      <c r="B8" s="102"/>
      <c r="C8" s="67" t="s">
        <v>39</v>
      </c>
      <c r="D8" s="77" t="s">
        <v>46</v>
      </c>
      <c r="E8" s="53"/>
      <c r="F8" s="79"/>
    </row>
    <row r="9" spans="1:6" s="23" customFormat="1" thickBot="1">
      <c r="B9" s="102"/>
      <c r="C9" s="67" t="s">
        <v>40</v>
      </c>
      <c r="D9" s="77" t="s">
        <v>47</v>
      </c>
      <c r="E9" s="53" t="s">
        <v>69</v>
      </c>
      <c r="F9" s="79"/>
    </row>
    <row r="10" spans="1:6" s="23" customFormat="1" ht="66.75" thickBot="1">
      <c r="B10" s="103"/>
      <c r="C10" s="68" t="s">
        <v>41</v>
      </c>
      <c r="D10" s="78" t="s">
        <v>48</v>
      </c>
      <c r="E10" s="53" t="s">
        <v>70</v>
      </c>
      <c r="F10" s="79"/>
    </row>
    <row r="11" spans="1:6" s="23" customFormat="1" thickBot="1">
      <c r="B11" s="98" t="s">
        <v>51</v>
      </c>
      <c r="C11" s="36" t="s">
        <v>38</v>
      </c>
      <c r="D11" s="77" t="s">
        <v>53</v>
      </c>
      <c r="E11" s="53"/>
      <c r="F11" s="79"/>
    </row>
    <row r="12" spans="1:6" s="23" customFormat="1" thickBot="1">
      <c r="B12" s="99"/>
      <c r="C12" s="43" t="s">
        <v>49</v>
      </c>
      <c r="D12" s="77" t="s">
        <v>54</v>
      </c>
      <c r="E12" s="53" t="s">
        <v>71</v>
      </c>
      <c r="F12" s="79"/>
    </row>
    <row r="13" spans="1:6" s="23" customFormat="1" ht="99.75" thickBot="1">
      <c r="B13" s="100"/>
      <c r="C13" s="39" t="s">
        <v>50</v>
      </c>
      <c r="D13" s="78" t="s">
        <v>55</v>
      </c>
      <c r="E13" s="53" t="s">
        <v>72</v>
      </c>
      <c r="F13" s="79"/>
    </row>
    <row r="14" spans="1:6" ht="34.5" thickBot="1">
      <c r="B14" s="101" t="s">
        <v>52</v>
      </c>
      <c r="C14" s="37" t="s">
        <v>59</v>
      </c>
      <c r="D14" s="77" t="s">
        <v>56</v>
      </c>
      <c r="E14" s="80"/>
      <c r="F14" s="48"/>
    </row>
    <row r="15" spans="1:6" ht="34.5" thickBot="1">
      <c r="B15" s="102"/>
      <c r="C15" s="38" t="s">
        <v>60</v>
      </c>
      <c r="D15" s="77" t="s">
        <v>57</v>
      </c>
      <c r="E15" s="80"/>
      <c r="F15" s="48"/>
    </row>
    <row r="16" spans="1:6" ht="34.5" thickBot="1">
      <c r="B16" s="103"/>
      <c r="C16" s="39" t="s">
        <v>61</v>
      </c>
      <c r="D16" s="78" t="s">
        <v>58</v>
      </c>
      <c r="E16" s="80"/>
      <c r="F16" s="48"/>
    </row>
  </sheetData>
  <autoFilter ref="B2:F13"/>
  <mergeCells count="5">
    <mergeCell ref="B1:E1"/>
    <mergeCell ref="B4:F4"/>
    <mergeCell ref="B11:B13"/>
    <mergeCell ref="B5:B10"/>
    <mergeCell ref="B14:B16"/>
  </mergeCells>
  <phoneticPr fontId="2" type="noConversion"/>
  <dataValidations count="2">
    <dataValidation type="whole" allowBlank="1" showInputMessage="1" showErrorMessage="1" errorTitle="Non-Numeric or abnormal value" error="Enter Numbers only between 0 and 99999" sqref="E9:F13">
      <formula1>0</formula1>
      <formula2>99999</formula2>
    </dataValidation>
    <dataValidation allowBlank="1" showInputMessage="1" showErrorMessage="1" errorTitle="Non-Numeric or abnormal value" error="Enter Numbers only between 0 and 99999" sqref="E8:F8"/>
  </dataValidations>
  <pageMargins left="0.7" right="0.7" top="0.75" bottom="0.75" header="0.3" footer="0.3"/>
  <pageSetup scale="13" fitToHeight="0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9"/>
  <sheetViews>
    <sheetView showGridLines="0" tabSelected="1" showRuler="0" zoomScale="44" zoomScaleNormal="44" zoomScaleSheetLayoutView="68" zoomScalePageLayoutView="21" workbookViewId="0">
      <pane xSplit="8" ySplit="11" topLeftCell="I12" activePane="bottomRight" state="frozen"/>
      <selection pane="topRight" activeCell="H1" sqref="H1"/>
      <selection pane="bottomLeft" activeCell="A10" sqref="A10"/>
      <selection pane="bottomRight" activeCell="O15" sqref="O15"/>
    </sheetView>
  </sheetViews>
  <sheetFormatPr defaultColWidth="9.140625" defaultRowHeight="33"/>
  <cols>
    <col min="1" max="1" width="9.140625" style="23"/>
    <col min="2" max="2" width="78.7109375" style="73" bestFit="1" customWidth="1" collapsed="1"/>
    <col min="3" max="3" width="78.7109375" style="25" bestFit="1" customWidth="1" collapsed="1"/>
    <col min="4" max="4" width="14.140625" style="1" bestFit="1" customWidth="1" collapsed="1"/>
    <col min="5" max="5" width="8.85546875" style="2" hidden="1" customWidth="1" collapsed="1"/>
    <col min="6" max="6" width="12.140625" style="2" hidden="1" customWidth="1" collapsed="1"/>
    <col min="7" max="7" width="8.5703125" style="2" hidden="1" customWidth="1" collapsed="1"/>
    <col min="8" max="8" width="4" style="2" hidden="1" customWidth="1" collapsed="1"/>
    <col min="9" max="20" width="18" style="2" customWidth="1" collapsed="1"/>
    <col min="21" max="22" width="7.5703125" style="2" customWidth="1" collapsed="1"/>
    <col min="23" max="23" width="9.140625" style="2" customWidth="1" collapsed="1"/>
    <col min="24" max="25" width="7.5703125" style="2" customWidth="1" collapsed="1"/>
    <col min="26" max="26" width="15.140625" style="2" customWidth="1" collapsed="1"/>
    <col min="27" max="27" width="15.7109375" style="2" customWidth="1" collapsed="1"/>
    <col min="28" max="28" width="16.5703125" style="2" customWidth="1" collapsed="1"/>
    <col min="29" max="29" width="18.7109375" style="2" bestFit="1" customWidth="1" collapsed="1"/>
    <col min="30" max="30" width="11.85546875" style="5" hidden="1" customWidth="1" collapsed="1"/>
    <col min="31" max="31" width="37.85546875" style="22" hidden="1" customWidth="1" collapsed="1"/>
    <col min="32" max="32" width="54.7109375" style="2" hidden="1" customWidth="1" collapsed="1"/>
    <col min="33" max="33" width="46.85546875" style="2" hidden="1" customWidth="1" collapsed="1"/>
    <col min="34" max="34" width="6" style="42" bestFit="1" customWidth="1" collapsed="1"/>
    <col min="35" max="35" width="9.140625" style="42" collapsed="1"/>
    <col min="36" max="16384" width="9.140625" style="2" collapsed="1"/>
  </cols>
  <sheetData>
    <row r="1" spans="2:35" s="23" customFormat="1" ht="33.75" thickBot="1">
      <c r="B1" s="73"/>
      <c r="C1" s="25"/>
      <c r="D1" s="91"/>
      <c r="AD1" s="5"/>
      <c r="AE1" s="22"/>
      <c r="AH1" s="42"/>
      <c r="AI1" s="42"/>
    </row>
    <row r="2" spans="2:35" s="23" customFormat="1" ht="96.75" customHeight="1" thickBot="1">
      <c r="B2" s="246"/>
      <c r="C2" s="247"/>
      <c r="D2" s="248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50"/>
      <c r="AD2" s="253"/>
      <c r="AE2" s="254"/>
      <c r="AF2" s="249"/>
      <c r="AG2" s="250"/>
      <c r="AH2" s="42"/>
      <c r="AI2" s="42"/>
    </row>
    <row r="3" spans="2:35" s="242" customFormat="1" ht="68.25" customHeight="1" thickBot="1">
      <c r="B3" s="251" t="s">
        <v>73</v>
      </c>
      <c r="C3" s="237" t="s">
        <v>74</v>
      </c>
      <c r="D3" s="237"/>
      <c r="E3" s="238" t="s">
        <v>13</v>
      </c>
      <c r="F3" s="238"/>
      <c r="G3" s="239"/>
      <c r="H3" s="239"/>
      <c r="I3" s="245" t="s">
        <v>75</v>
      </c>
      <c r="J3" s="245"/>
      <c r="K3" s="245"/>
      <c r="L3" s="239" t="s">
        <v>76</v>
      </c>
      <c r="M3" s="239"/>
      <c r="N3" s="239"/>
      <c r="O3" s="239"/>
      <c r="P3" s="239"/>
      <c r="Q3" s="239"/>
      <c r="R3" s="239"/>
      <c r="S3" s="245" t="s">
        <v>77</v>
      </c>
      <c r="T3" s="245"/>
      <c r="U3" s="239" t="s">
        <v>78</v>
      </c>
      <c r="V3" s="239"/>
      <c r="W3" s="239"/>
      <c r="X3" s="245" t="s">
        <v>79</v>
      </c>
      <c r="Y3" s="245"/>
      <c r="Z3" s="240" t="s">
        <v>80</v>
      </c>
      <c r="AA3" s="252" t="s">
        <v>81</v>
      </c>
      <c r="AB3" s="239" t="s">
        <v>82</v>
      </c>
      <c r="AC3" s="241"/>
      <c r="AD3" s="150" t="s">
        <v>18</v>
      </c>
      <c r="AE3" s="150"/>
      <c r="AF3" s="150"/>
      <c r="AG3" s="255"/>
      <c r="AH3" s="243">
        <v>0</v>
      </c>
      <c r="AI3" s="244"/>
    </row>
    <row r="4" spans="2:35" s="3" customFormat="1" ht="27" hidden="1">
      <c r="B4" s="256" t="s">
        <v>11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8"/>
      <c r="AF4" s="259"/>
      <c r="AG4" s="260"/>
      <c r="AH4" s="55">
        <v>1</v>
      </c>
      <c r="AI4" s="40"/>
    </row>
    <row r="5" spans="2:35" s="3" customFormat="1" ht="27.75" hidden="1">
      <c r="B5" s="261" t="s">
        <v>24</v>
      </c>
      <c r="C5" s="262"/>
      <c r="D5" s="262"/>
      <c r="E5" s="6" t="s">
        <v>25</v>
      </c>
      <c r="F5" s="7">
        <v>1</v>
      </c>
      <c r="G5" s="8" t="s">
        <v>26</v>
      </c>
      <c r="H5" s="9">
        <v>1</v>
      </c>
      <c r="I5" s="8" t="s">
        <v>27</v>
      </c>
      <c r="J5" s="9">
        <v>1</v>
      </c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63"/>
      <c r="AE5" s="264"/>
      <c r="AF5" s="259"/>
      <c r="AG5" s="260"/>
      <c r="AH5" s="55">
        <v>2</v>
      </c>
      <c r="AI5" s="40"/>
    </row>
    <row r="6" spans="2:35" s="10" customFormat="1" ht="57" customHeight="1" thickBot="1">
      <c r="B6" s="265" t="s">
        <v>62</v>
      </c>
      <c r="C6" s="154"/>
      <c r="D6" s="154"/>
      <c r="E6" s="159" t="s">
        <v>32</v>
      </c>
      <c r="F6" s="159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04" t="s">
        <v>33</v>
      </c>
      <c r="Y6" s="104"/>
      <c r="Z6" s="104"/>
      <c r="AA6" s="104"/>
      <c r="AB6" s="104"/>
      <c r="AC6" s="104"/>
      <c r="AD6" s="104"/>
      <c r="AE6" s="104"/>
      <c r="AF6" s="104"/>
      <c r="AG6" s="266"/>
      <c r="AH6" s="55">
        <v>3</v>
      </c>
      <c r="AI6" s="41"/>
    </row>
    <row r="7" spans="2:35" s="4" customFormat="1" ht="26.25" hidden="1" customHeight="1">
      <c r="B7" s="267" t="s">
        <v>9</v>
      </c>
      <c r="C7" s="155" t="s">
        <v>16</v>
      </c>
      <c r="D7" s="157" t="s">
        <v>15</v>
      </c>
      <c r="E7" s="167"/>
      <c r="F7" s="168"/>
      <c r="G7" s="168"/>
      <c r="H7" s="169"/>
      <c r="I7" s="153" t="s">
        <v>34</v>
      </c>
      <c r="J7" s="151"/>
      <c r="K7" s="151" t="s">
        <v>0</v>
      </c>
      <c r="L7" s="151"/>
      <c r="M7" s="151" t="s">
        <v>1</v>
      </c>
      <c r="N7" s="151"/>
      <c r="O7" s="151" t="s">
        <v>2</v>
      </c>
      <c r="P7" s="151"/>
      <c r="Q7" s="151" t="s">
        <v>3</v>
      </c>
      <c r="R7" s="151"/>
      <c r="S7" s="151" t="s">
        <v>35</v>
      </c>
      <c r="T7" s="152"/>
      <c r="U7" s="167"/>
      <c r="V7" s="168"/>
      <c r="W7" s="168"/>
      <c r="X7" s="168"/>
      <c r="Y7" s="168"/>
      <c r="Z7" s="169"/>
      <c r="AA7" s="153" t="s">
        <v>4</v>
      </c>
      <c r="AB7" s="151"/>
      <c r="AC7" s="173" t="s">
        <v>7</v>
      </c>
      <c r="AD7" s="177" t="s">
        <v>17</v>
      </c>
      <c r="AE7" s="175" t="s">
        <v>19</v>
      </c>
      <c r="AF7" s="163" t="s">
        <v>20</v>
      </c>
      <c r="AG7" s="268" t="s">
        <v>20</v>
      </c>
      <c r="AH7" s="55">
        <v>19</v>
      </c>
      <c r="AI7" s="42"/>
    </row>
    <row r="8" spans="2:35" s="4" customFormat="1" ht="27" hidden="1" customHeight="1" thickBot="1">
      <c r="B8" s="269"/>
      <c r="C8" s="156"/>
      <c r="D8" s="158"/>
      <c r="E8" s="170"/>
      <c r="F8" s="171"/>
      <c r="G8" s="171"/>
      <c r="H8" s="172"/>
      <c r="I8" s="21" t="s">
        <v>5</v>
      </c>
      <c r="J8" s="26" t="s">
        <v>6</v>
      </c>
      <c r="K8" s="26" t="s">
        <v>5</v>
      </c>
      <c r="L8" s="26" t="s">
        <v>6</v>
      </c>
      <c r="M8" s="26" t="s">
        <v>5</v>
      </c>
      <c r="N8" s="26" t="s">
        <v>6</v>
      </c>
      <c r="O8" s="26" t="s">
        <v>5</v>
      </c>
      <c r="P8" s="26" t="s">
        <v>6</v>
      </c>
      <c r="Q8" s="26" t="s">
        <v>5</v>
      </c>
      <c r="R8" s="26" t="s">
        <v>6</v>
      </c>
      <c r="S8" s="26" t="s">
        <v>5</v>
      </c>
      <c r="T8" s="66" t="s">
        <v>6</v>
      </c>
      <c r="U8" s="170"/>
      <c r="V8" s="171"/>
      <c r="W8" s="171"/>
      <c r="X8" s="171"/>
      <c r="Y8" s="171"/>
      <c r="Z8" s="172"/>
      <c r="AA8" s="14" t="s">
        <v>5</v>
      </c>
      <c r="AB8" s="13" t="s">
        <v>6</v>
      </c>
      <c r="AC8" s="174"/>
      <c r="AD8" s="178"/>
      <c r="AE8" s="176"/>
      <c r="AF8" s="164"/>
      <c r="AG8" s="270"/>
      <c r="AH8" s="55">
        <v>20</v>
      </c>
      <c r="AI8" s="42"/>
    </row>
    <row r="9" spans="2:35" ht="38.25" thickBot="1">
      <c r="B9" s="271" t="s">
        <v>36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6"/>
      <c r="AF9" s="165"/>
      <c r="AG9" s="272"/>
      <c r="AH9" s="55">
        <v>6</v>
      </c>
    </row>
    <row r="10" spans="2:35" s="4" customFormat="1" ht="38.25" customHeight="1">
      <c r="B10" s="195" t="s">
        <v>9</v>
      </c>
      <c r="C10" s="196" t="s">
        <v>16</v>
      </c>
      <c r="D10" s="179" t="s">
        <v>15</v>
      </c>
      <c r="E10" s="180"/>
      <c r="F10" s="181"/>
      <c r="G10" s="181"/>
      <c r="H10" s="182"/>
      <c r="I10" s="183" t="s">
        <v>34</v>
      </c>
      <c r="J10" s="184"/>
      <c r="K10" s="184" t="s">
        <v>63</v>
      </c>
      <c r="L10" s="184"/>
      <c r="M10" s="184" t="s">
        <v>64</v>
      </c>
      <c r="N10" s="184"/>
      <c r="O10" s="184" t="s">
        <v>65</v>
      </c>
      <c r="P10" s="184"/>
      <c r="Q10" s="184" t="s">
        <v>66</v>
      </c>
      <c r="R10" s="184"/>
      <c r="S10" s="184" t="s">
        <v>67</v>
      </c>
      <c r="T10" s="185"/>
      <c r="U10" s="181"/>
      <c r="V10" s="181"/>
      <c r="W10" s="181"/>
      <c r="X10" s="181"/>
      <c r="Y10" s="181"/>
      <c r="Z10" s="182"/>
      <c r="AA10" s="183" t="s">
        <v>68</v>
      </c>
      <c r="AB10" s="184"/>
      <c r="AC10" s="197" t="s">
        <v>7</v>
      </c>
      <c r="AD10" s="193" t="s">
        <v>17</v>
      </c>
      <c r="AE10" s="175" t="s">
        <v>19</v>
      </c>
      <c r="AF10" s="163" t="s">
        <v>20</v>
      </c>
      <c r="AG10" s="268" t="s">
        <v>20</v>
      </c>
      <c r="AH10" s="55">
        <v>19</v>
      </c>
      <c r="AI10" s="42"/>
    </row>
    <row r="11" spans="2:35" s="4" customFormat="1" ht="42" customHeight="1" thickBot="1">
      <c r="B11" s="198"/>
      <c r="C11" s="199"/>
      <c r="D11" s="186"/>
      <c r="E11" s="187"/>
      <c r="F11" s="188"/>
      <c r="G11" s="188"/>
      <c r="H11" s="189"/>
      <c r="I11" s="190" t="s">
        <v>5</v>
      </c>
      <c r="J11" s="191" t="s">
        <v>6</v>
      </c>
      <c r="K11" s="191" t="s">
        <v>5</v>
      </c>
      <c r="L11" s="191" t="s">
        <v>6</v>
      </c>
      <c r="M11" s="191" t="s">
        <v>5</v>
      </c>
      <c r="N11" s="191" t="s">
        <v>6</v>
      </c>
      <c r="O11" s="191" t="s">
        <v>5</v>
      </c>
      <c r="P11" s="191" t="s">
        <v>6</v>
      </c>
      <c r="Q11" s="191" t="s">
        <v>5</v>
      </c>
      <c r="R11" s="191" t="s">
        <v>6</v>
      </c>
      <c r="S11" s="191" t="s">
        <v>5</v>
      </c>
      <c r="T11" s="192" t="s">
        <v>6</v>
      </c>
      <c r="U11" s="188"/>
      <c r="V11" s="188"/>
      <c r="W11" s="188"/>
      <c r="X11" s="188"/>
      <c r="Y11" s="188"/>
      <c r="Z11" s="189"/>
      <c r="AA11" s="190" t="s">
        <v>5</v>
      </c>
      <c r="AB11" s="191" t="s">
        <v>6</v>
      </c>
      <c r="AC11" s="200"/>
      <c r="AD11" s="194"/>
      <c r="AE11" s="176"/>
      <c r="AF11" s="164"/>
      <c r="AG11" s="270"/>
      <c r="AH11" s="55">
        <v>20</v>
      </c>
      <c r="AI11" s="42"/>
    </row>
    <row r="12" spans="2:35" ht="72" customHeight="1" thickBot="1">
      <c r="B12" s="217" t="s">
        <v>37</v>
      </c>
      <c r="C12" s="224" t="s">
        <v>38</v>
      </c>
      <c r="D12" s="233" t="s">
        <v>43</v>
      </c>
      <c r="E12" s="202"/>
      <c r="F12" s="202"/>
      <c r="G12" s="202"/>
      <c r="H12" s="203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1"/>
      <c r="V12" s="202"/>
      <c r="W12" s="202"/>
      <c r="X12" s="202"/>
      <c r="Y12" s="202"/>
      <c r="Z12" s="203"/>
      <c r="AA12" s="205"/>
      <c r="AB12" s="205"/>
      <c r="AC12" s="206">
        <f t="shared" ref="AC12:AC18" si="0">SUM(E12:AB12)</f>
        <v>0</v>
      </c>
      <c r="AD12" s="84" t="str">
        <f>CONCATENATE(IF(I13&gt;I12," * No. screened for HTS eligibility "&amp;$I$10&amp;" "&amp;$I$11&amp;" is more than No of clients seen  Monthly Workload "&amp;CHAR(10),""),IF(J13&gt;J12," * No. screened for HTS eligibility "&amp;$I$10&amp;" "&amp;$J$11&amp;" is more than No of clients seen  Monthly Workload "&amp;CHAR(10),""),IF(K13&gt;K12," * No. screened for HTS eligibility "&amp;$K$10&amp;" "&amp;$K$11&amp;" is more than No of clients seen  Monthly Workload "&amp;CHAR(10),""),IF(L13&gt;L12," * No. screened for HTS eligibility "&amp;$K$10&amp;" "&amp;$L$11&amp;" is more than No of clients seen  Monthly Workload "&amp;CHAR(10),""),IF(M13&gt;M12," * No. screened for HTS eligibility "&amp;$M$10&amp;" "&amp;$M$11&amp;" is more than No of clients seen  Monthly Workload "&amp;CHAR(10),""),IF(N13&gt;N12," * No. screened for HTS eligibility "&amp;$M$10&amp;" "&amp;$N$11&amp;" is more than No of clients seen  Monthly Workload "&amp;CHAR(10),""),IF(O13&gt;O12," * No. screened for HTS eligibility "&amp;$O$10&amp;" "&amp;$O$11&amp;" is more than No of clients seen  Monthly Workload "&amp;CHAR(10),""),IF(P13&gt;P12," * No. screened for HTS eligibility "&amp;$O$10&amp;" "&amp;$P$11&amp;" is more than No of clients seen  Monthly Workload "&amp;CHAR(10),""),IF(Q13&gt;Q12," * No. screened for HTS eligibility "&amp;$Q$10&amp;" "&amp;$Q$11&amp;" is more than No of clients seen  Monthly Workload "&amp;CHAR(10),""),IF(R13&gt;R12," * No. screened for HTS eligibility "&amp;$Q$10&amp;" "&amp;$R$11&amp;" is more than No of clients seen  Monthly Workload "&amp;CHAR(10),""),IF(S13&gt;S12," * No. screened for HTS eligibility "&amp;$S$10&amp;" "&amp;$S$11&amp;" is more than No of clients seen  Monthly Workload "&amp;CHAR(10),""),IF(T13&gt;T12," * No. screened for HTS eligibility "&amp;$S$10&amp;" "&amp;$T$11&amp;" is more than No of clients seen  Monthly Workload "&amp;CHAR(10),""),IF(AA13&gt;AA12," * No. screened for HTS eligibility "&amp;$AA$10&amp;" "&amp;$AA$11&amp;" is more than No of clients seen  Monthly Workload "&amp;CHAR(10),""),IF(AB13&gt;AB12," * No. screened for HTS eligibility "&amp;$AA$10&amp;" "&amp;$AB$11&amp;" is more than No of clients seen  Monthly Workload "&amp;CHAR(10),""))</f>
        <v/>
      </c>
      <c r="AE12" s="161" t="str">
        <f>CONCATENATE(AD12,AD13,AD14,AD18,AD19,AD20,AD21,AD22,AD23,AD15,AD16,AD17)</f>
        <v/>
      </c>
      <c r="AF12" s="28"/>
      <c r="AG12" s="273" t="str">
        <f>CONCATENATE(AF12,AF13,AF14,AF18,AF19,AF20,AF21,AF22,AF23)</f>
        <v/>
      </c>
      <c r="AH12" s="55">
        <v>7</v>
      </c>
    </row>
    <row r="13" spans="2:35" ht="72" customHeight="1" thickBot="1">
      <c r="B13" s="218"/>
      <c r="C13" s="225" t="s">
        <v>23</v>
      </c>
      <c r="D13" s="234" t="s">
        <v>44</v>
      </c>
      <c r="E13" s="64"/>
      <c r="F13" s="64"/>
      <c r="G13" s="64"/>
      <c r="H13" s="76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75"/>
      <c r="V13" s="64"/>
      <c r="W13" s="64"/>
      <c r="X13" s="64"/>
      <c r="Y13" s="64"/>
      <c r="Z13" s="76"/>
      <c r="AA13" s="65"/>
      <c r="AB13" s="65"/>
      <c r="AC13" s="207">
        <f t="shared" si="0"/>
        <v>0</v>
      </c>
      <c r="AD13" s="84" t="str">
        <f>CONCATENATE(IF(I14&gt;I13," * No. eligible for HTS testing "&amp;$I$10&amp;" "&amp;$I$11&amp;" is more than No. screened for HTS eligibility "&amp;CHAR(10),""),IF(J14&gt;J13," * No. eligible for HTS testing "&amp;$I$10&amp;" "&amp;$J$11&amp;" is more than No. screened for HTS eligibility "&amp;CHAR(10),""),IF(K14&gt;K13," * No. eligible for HTS testing "&amp;$K$10&amp;" "&amp;$K$11&amp;" is more than No. screened for HTS eligibility "&amp;CHAR(10),""),IF(L14&gt;L13," * No. eligible for HTS testing "&amp;$K$10&amp;" "&amp;$L$11&amp;" is more than No. screened for HTS eligibility "&amp;CHAR(10),""),IF(M14&gt;M13," * No. eligible for HTS testing "&amp;$M$10&amp;" "&amp;$M$11&amp;" is more than No. screened for HTS eligibility "&amp;CHAR(10),""),IF(N14&gt;N13," * No. eligible for HTS testing "&amp;$M$10&amp;" "&amp;$N$11&amp;" is more than No. screened for HTS eligibility "&amp;CHAR(10),""),IF(O14&gt;O13," * No. eligible for HTS testing "&amp;$O$10&amp;" "&amp;$O$11&amp;" is more than No. screened for HTS eligibility "&amp;CHAR(10),""),IF(P14&gt;P13," * No. eligible for HTS testing "&amp;$O$10&amp;" "&amp;$P$11&amp;" is more than No. screened for HTS eligibility "&amp;CHAR(10),""),IF(Q14&gt;Q13," * No. eligible for HTS testing "&amp;$Q$10&amp;" "&amp;$Q$11&amp;" is more than No. screened for HTS eligibility "&amp;CHAR(10),""),IF(R14&gt;R13," * No. eligible for HTS testing "&amp;$Q$10&amp;" "&amp;$R$11&amp;" is more than No. screened for HTS eligibility "&amp;CHAR(10),""),IF(S14&gt;S13," * No. eligible for HTS testing "&amp;$S$10&amp;" "&amp;$S$11&amp;" is more than No. screened for HTS eligibility "&amp;CHAR(10),""),IF(T14&gt;T13," * No. eligible for HTS testing "&amp;$S$10&amp;" "&amp;$T$11&amp;" is more than No. screened for HTS eligibility "&amp;CHAR(10),""),IF(AA14&gt;AA13," * No. eligible for HTS testing "&amp;$AA$10&amp;" "&amp;$AA$11&amp;" is more than No. screened for HTS eligibility "&amp;CHAR(10),""),IF(AB14&gt;AB13," * No. eligible for HTS testing "&amp;$AA$10&amp;" "&amp;$AB$11&amp;" is more than No. screened for HTS eligibility "&amp;CHAR(10),""))</f>
        <v/>
      </c>
      <c r="AE13" s="162"/>
      <c r="AF13" s="28"/>
      <c r="AG13" s="274"/>
      <c r="AH13" s="55">
        <v>8</v>
      </c>
    </row>
    <row r="14" spans="2:35" ht="72" customHeight="1" thickBot="1">
      <c r="B14" s="218"/>
      <c r="C14" s="225" t="s">
        <v>22</v>
      </c>
      <c r="D14" s="234" t="s">
        <v>45</v>
      </c>
      <c r="E14" s="64"/>
      <c r="F14" s="64"/>
      <c r="G14" s="64"/>
      <c r="H14" s="76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75"/>
      <c r="V14" s="64"/>
      <c r="W14" s="64"/>
      <c r="X14" s="64"/>
      <c r="Y14" s="64"/>
      <c r="Z14" s="76"/>
      <c r="AA14" s="65"/>
      <c r="AB14" s="65"/>
      <c r="AC14" s="207">
        <f t="shared" si="0"/>
        <v>0</v>
      </c>
      <c r="AD14" s="84" t="str">
        <f>CONCATENATE(IF(I15&gt;I14," * Tested For HTS "&amp;$I$10&amp;" "&amp;$I$11&amp;" is more than No. eligible for HTS testing "&amp;CHAR(10),""),IF(J15&gt;J14," * Tested For HTS "&amp;$I$10&amp;" "&amp;$J$11&amp;" is more than No. eligible for HTS testing "&amp;CHAR(10),""),IF(K15&gt;K14," * Tested For HTS "&amp;$K$10&amp;" "&amp;$K$11&amp;" is more than No. eligible for HTS testing "&amp;CHAR(10),""),IF(L15&gt;L14," * Tested For HTS "&amp;$K$10&amp;" "&amp;$L$11&amp;" is more than No. eligible for HTS testing "&amp;CHAR(10),""),IF(M15&gt;M14," * Tested For HTS "&amp;$M$10&amp;" "&amp;$M$11&amp;" is more than No. eligible for HTS testing "&amp;CHAR(10),""),IF(N15&gt;N14," * Tested For HTS "&amp;$M$10&amp;" "&amp;$N$11&amp;" is more than No. eligible for HTS testing "&amp;CHAR(10),""),IF(O15&gt;O14," * Tested For HTS "&amp;$O$10&amp;" "&amp;$O$11&amp;" is more than No. eligible for HTS testing "&amp;CHAR(10),""),IF(P15&gt;P14," * Tested For HTS "&amp;$O$10&amp;" "&amp;$P$11&amp;" is more than No. eligible for HTS testing "&amp;CHAR(10),""),IF(Q15&gt;Q14," * Tested For HTS "&amp;$Q$10&amp;" "&amp;$Q$11&amp;" is more than No. eligible for HTS testing "&amp;CHAR(10),""),IF(R15&gt;R14," * Tested For HTS "&amp;$Q$10&amp;" "&amp;$R$11&amp;" is more than No. eligible for HTS testing "&amp;CHAR(10),""),IF(S15&gt;S14," * Tested For HTS "&amp;$S$10&amp;" "&amp;$S$11&amp;" is more than No. eligible for HTS testing "&amp;CHAR(10),""),IF(T15&gt;T14," * Tested For HTS "&amp;$S$10&amp;" "&amp;$T$11&amp;" is more than No. eligible for HTS testing "&amp;CHAR(10),""),IF(AA15&gt;AA14," * Tested For HTS "&amp;$AA$10&amp;" "&amp;$AA$11&amp;" is more than No. eligible for HTS testing "&amp;CHAR(10),""),IF(AB15&gt;AB14," * Tested For HTS "&amp;$AA$10&amp;" "&amp;$AB$11&amp;" is more than No. eligible for HTS testing "&amp;CHAR(10),""))</f>
        <v/>
      </c>
      <c r="AE14" s="162"/>
      <c r="AF14" s="28"/>
      <c r="AG14" s="274"/>
      <c r="AH14" s="55">
        <v>9</v>
      </c>
    </row>
    <row r="15" spans="2:35" s="23" customFormat="1" ht="72" customHeight="1" thickBot="1">
      <c r="B15" s="218"/>
      <c r="C15" s="226" t="s">
        <v>39</v>
      </c>
      <c r="D15" s="234" t="s">
        <v>46</v>
      </c>
      <c r="E15" s="64"/>
      <c r="F15" s="64"/>
      <c r="G15" s="64"/>
      <c r="H15" s="76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75"/>
      <c r="V15" s="64"/>
      <c r="W15" s="64"/>
      <c r="X15" s="64"/>
      <c r="Y15" s="64"/>
      <c r="Z15" s="76"/>
      <c r="AA15" s="65"/>
      <c r="AB15" s="65"/>
      <c r="AC15" s="207">
        <f t="shared" si="0"/>
        <v>0</v>
      </c>
      <c r="AD15" s="84" t="str">
        <f>CONCATENATE(IF(I16&gt;I15," * Testing Positive "&amp;$I$10&amp;" "&amp;$I$11&amp;" is more than Tested For HTS "&amp;CHAR(10),""),IF(J16&gt;J15," * Testing Positive "&amp;$I$10&amp;" "&amp;$J$11&amp;" is more than Tested For HTS "&amp;CHAR(10),""),IF(K16&gt;K15," * Testing Positive "&amp;$K$10&amp;" "&amp;$K$11&amp;" is more than Tested For HTS "&amp;CHAR(10),""),IF(L16&gt;L15," * Testing Positive "&amp;$K$10&amp;" "&amp;$L$11&amp;" is more than Tested For HTS "&amp;CHAR(10),""),IF(M16&gt;M15," * Testing Positive "&amp;$M$10&amp;" "&amp;$M$11&amp;" is more than Tested For HTS "&amp;CHAR(10),""),IF(N16&gt;N15," * Testing Positive "&amp;$M$10&amp;" "&amp;$N$11&amp;" is more than Tested For HTS "&amp;CHAR(10),""),IF(O16&gt;O15," * Testing Positive "&amp;$O$10&amp;" "&amp;$O$11&amp;" is more than Tested For HTS "&amp;CHAR(10),""),IF(P16&gt;P15," * Testing Positive "&amp;$O$10&amp;" "&amp;$P$11&amp;" is more than Tested For HTS "&amp;CHAR(10),""),IF(Q16&gt;Q15," * Testing Positive "&amp;$Q$10&amp;" "&amp;$Q$11&amp;" is more than Tested For HTS "&amp;CHAR(10),""),IF(R16&gt;R15," * Testing Positive "&amp;$Q$10&amp;" "&amp;$R$11&amp;" is more than Tested For HTS "&amp;CHAR(10),""),IF(S16&gt;S15," * Testing Positive "&amp;$S$10&amp;" "&amp;$S$11&amp;" is more than Tested For HTS "&amp;CHAR(10),""),IF(T16&gt;T15," * Testing Positive "&amp;$S$10&amp;" "&amp;$T$11&amp;" is more than Tested For HTS "&amp;CHAR(10),""),IF(AA16&gt;AA15," * Testing Positive "&amp;$AA$10&amp;" "&amp;$AA$11&amp;" is more than Tested For HTS "&amp;CHAR(10),""),IF(AB16&gt;AB15," * Testing Positive "&amp;$AA$10&amp;" "&amp;$AB$11&amp;" is more than Tested For HTS "&amp;CHAR(10),""))</f>
        <v/>
      </c>
      <c r="AE15" s="162"/>
      <c r="AF15" s="28"/>
      <c r="AG15" s="274"/>
      <c r="AH15" s="55"/>
      <c r="AI15" s="42"/>
    </row>
    <row r="16" spans="2:35" s="23" customFormat="1" ht="72" customHeight="1" thickBot="1">
      <c r="B16" s="218"/>
      <c r="C16" s="226" t="s">
        <v>40</v>
      </c>
      <c r="D16" s="234" t="s">
        <v>47</v>
      </c>
      <c r="E16" s="64"/>
      <c r="F16" s="64"/>
      <c r="G16" s="64"/>
      <c r="H16" s="76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75"/>
      <c r="V16" s="64"/>
      <c r="W16" s="64"/>
      <c r="X16" s="64"/>
      <c r="Y16" s="64"/>
      <c r="Z16" s="76"/>
      <c r="AA16" s="65"/>
      <c r="AB16" s="65"/>
      <c r="AC16" s="207">
        <f t="shared" si="0"/>
        <v>0</v>
      </c>
      <c r="AD16" s="84" t="str">
        <f>CONCATENATE(IF(I17&gt;I16," * Linked to ART "&amp;$I$10&amp;" "&amp;$I$11&amp;" is more than Testing Positive "&amp;CHAR(10),""),IF(J17&gt;J16," * Linked to ART "&amp;$I$10&amp;" "&amp;$J$11&amp;" is more than Testing Positive "&amp;CHAR(10),""),IF(K17&gt;K16," * Linked to ART "&amp;$K$10&amp;" "&amp;$K$11&amp;" is more than Testing Positive "&amp;CHAR(10),""),IF(L17&gt;L16," * Linked to ART "&amp;$K$10&amp;" "&amp;$L$11&amp;" is more than Testing Positive "&amp;CHAR(10),""),IF(M17&gt;M16," * Linked to ART "&amp;$M$10&amp;" "&amp;$M$11&amp;" is more than Testing Positive "&amp;CHAR(10),""),IF(N17&gt;N16," * Linked to ART "&amp;$M$10&amp;" "&amp;$N$11&amp;" is more than Testing Positive "&amp;CHAR(10),""),IF(O17&gt;O16," * Linked to ART "&amp;$O$10&amp;" "&amp;$O$11&amp;" is more than Testing Positive "&amp;CHAR(10),""),IF(P17&gt;P16," * Linked to ART "&amp;$O$10&amp;" "&amp;$P$11&amp;" is more than Testing Positive "&amp;CHAR(10),""),IF(Q17&gt;Q16," * Linked to ART "&amp;$Q$10&amp;" "&amp;$Q$11&amp;" is more than Testing Positive "&amp;CHAR(10),""),IF(R17&gt;R16," * Linked to ART "&amp;$Q$10&amp;" "&amp;$R$11&amp;" is more than Testing Positive "&amp;CHAR(10),""),IF(S17&gt;S16," * Linked to ART "&amp;$S$10&amp;" "&amp;$S$11&amp;" is more than Testing Positive "&amp;CHAR(10),""),IF(T17&gt;T16," * Linked to ART "&amp;$S$10&amp;" "&amp;$T$11&amp;" is more than Testing Positive "&amp;CHAR(10),""),IF(AA17&gt;AA16," * Linked to ART "&amp;$AA$10&amp;" "&amp;$AA$11&amp;" is more than Testing Positive "&amp;CHAR(10),""),IF(AB17&gt;AB16," * Linked to ART "&amp;$AA$10&amp;" "&amp;$AB$11&amp;" is more than Testing Positive "&amp;CHAR(10),""))</f>
        <v/>
      </c>
      <c r="AE16" s="162"/>
      <c r="AF16" s="28"/>
      <c r="AG16" s="274"/>
      <c r="AH16" s="55"/>
      <c r="AI16" s="42"/>
    </row>
    <row r="17" spans="2:35" s="23" customFormat="1" ht="72" customHeight="1" thickBot="1">
      <c r="B17" s="220"/>
      <c r="C17" s="227" t="s">
        <v>41</v>
      </c>
      <c r="D17" s="235" t="s">
        <v>48</v>
      </c>
      <c r="E17" s="64"/>
      <c r="F17" s="64"/>
      <c r="G17" s="64"/>
      <c r="H17" s="76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75"/>
      <c r="V17" s="64"/>
      <c r="W17" s="64"/>
      <c r="X17" s="64"/>
      <c r="Y17" s="64"/>
      <c r="Z17" s="76"/>
      <c r="AA17" s="74"/>
      <c r="AB17" s="70"/>
      <c r="AC17" s="208">
        <f t="shared" si="0"/>
        <v>0</v>
      </c>
      <c r="AD17" s="63"/>
      <c r="AE17" s="162"/>
      <c r="AF17" s="28"/>
      <c r="AG17" s="274"/>
      <c r="AH17" s="55"/>
      <c r="AI17" s="42"/>
    </row>
    <row r="18" spans="2:35" ht="72" customHeight="1" thickBot="1">
      <c r="B18" s="222" t="s">
        <v>51</v>
      </c>
      <c r="C18" s="228" t="s">
        <v>38</v>
      </c>
      <c r="D18" s="234" t="s">
        <v>53</v>
      </c>
      <c r="E18" s="64"/>
      <c r="F18" s="64"/>
      <c r="G18" s="64"/>
      <c r="H18" s="64"/>
      <c r="I18" s="87">
        <f>I12</f>
        <v>0</v>
      </c>
      <c r="J18" s="88">
        <f t="shared" ref="J18:T18" si="1">J12</f>
        <v>0</v>
      </c>
      <c r="K18" s="88">
        <f t="shared" si="1"/>
        <v>0</v>
      </c>
      <c r="L18" s="88">
        <f t="shared" si="1"/>
        <v>0</v>
      </c>
      <c r="M18" s="88">
        <f t="shared" si="1"/>
        <v>0</v>
      </c>
      <c r="N18" s="88">
        <f t="shared" si="1"/>
        <v>0</v>
      </c>
      <c r="O18" s="88">
        <f t="shared" si="1"/>
        <v>0</v>
      </c>
      <c r="P18" s="88">
        <f t="shared" si="1"/>
        <v>0</v>
      </c>
      <c r="Q18" s="88">
        <f t="shared" si="1"/>
        <v>0</v>
      </c>
      <c r="R18" s="88">
        <f t="shared" si="1"/>
        <v>0</v>
      </c>
      <c r="S18" s="88">
        <f t="shared" si="1"/>
        <v>0</v>
      </c>
      <c r="T18" s="89">
        <f t="shared" si="1"/>
        <v>0</v>
      </c>
      <c r="U18" s="64"/>
      <c r="V18" s="64"/>
      <c r="W18" s="64"/>
      <c r="X18" s="64"/>
      <c r="Y18" s="64"/>
      <c r="Z18" s="76"/>
      <c r="AA18" s="27">
        <f t="shared" ref="AA18:AB18" si="2">AA12</f>
        <v>0</v>
      </c>
      <c r="AB18" s="27">
        <f t="shared" si="2"/>
        <v>0</v>
      </c>
      <c r="AC18" s="209">
        <f t="shared" si="0"/>
        <v>0</v>
      </c>
      <c r="AD18" s="84" t="str">
        <f>CONCATENATE(IF(I19&gt;I18," * No. screened for TB"&amp;$I$10&amp;" "&amp;$I$11&amp;" is more than No. of clients  seen (monthly workload) "&amp;CHAR(10),""),IF(J19&gt;J18," * No. screened for TB"&amp;$I$10&amp;" "&amp;$J$11&amp;" is more than No. of clients  seen (monthly workload) "&amp;CHAR(10),""),IF(K19&gt;K18," * No. screened for TB"&amp;$K$10&amp;" "&amp;$K$11&amp;" is more than No. of clients  seen (monthly workload) "&amp;CHAR(10),""),IF(L19&gt;L18," * No. screened for TB"&amp;$K$10&amp;" "&amp;$L$11&amp;" is more than No. of clients  seen (monthly workload) "&amp;CHAR(10),""),IF(M19&gt;M18," * No. screened for TB"&amp;$M$10&amp;" "&amp;$M$11&amp;" is more than No. of clients  seen (monthly workload) "&amp;CHAR(10),""),IF(N19&gt;N18," * No. screened for TB"&amp;$M$10&amp;" "&amp;$N$11&amp;" is more than No. of clients  seen (monthly workload) "&amp;CHAR(10),""),IF(O19&gt;O18," * No. screened for TB"&amp;$O$10&amp;" "&amp;$O$11&amp;" is more than No. of clients  seen (monthly workload) "&amp;CHAR(10),""),IF(P19&gt;P18," * No. screened for TB"&amp;$O$10&amp;" "&amp;$P$11&amp;" is more than No. of clients  seen (monthly workload) "&amp;CHAR(10),""),IF(Q19&gt;Q18," * No. screened for TB"&amp;$Q$10&amp;" "&amp;$Q$11&amp;" is more than No. of clients  seen (monthly workload) "&amp;CHAR(10),""),IF(R19&gt;R18," * No. screened for TB"&amp;$Q$10&amp;" "&amp;$R$11&amp;" is more than No. of clients  seen (monthly workload) "&amp;CHAR(10),""),IF(S19&gt;S18," * No. screened for TB"&amp;$S$10&amp;" "&amp;$S$11&amp;" is more than No. of clients  seen (monthly workload) "&amp;CHAR(10),""),IF(T19&gt;T18," * No. screened for TB"&amp;$S$10&amp;" "&amp;$T$11&amp;" is more than No. of clients  seen (monthly workload) "&amp;CHAR(10),""),IF(AA19&gt;AA18," * No. screened for TB"&amp;$AA$10&amp;" "&amp;$AA$11&amp;" is more than No. of clients  seen (monthly workload) "&amp;CHAR(10),""),IF(AB19&gt;AB18," * No. screened for TB"&amp;$AA$10&amp;" "&amp;$AB$11&amp;" is more than No. of clients  seen (monthly workload) "&amp;CHAR(10),""))</f>
        <v/>
      </c>
      <c r="AE18" s="162"/>
      <c r="AF18" s="28"/>
      <c r="AG18" s="274"/>
      <c r="AH18" s="55">
        <v>10</v>
      </c>
    </row>
    <row r="19" spans="2:35" ht="72" customHeight="1" thickBot="1">
      <c r="B19" s="219"/>
      <c r="C19" s="225" t="s">
        <v>49</v>
      </c>
      <c r="D19" s="234" t="s">
        <v>54</v>
      </c>
      <c r="E19" s="64"/>
      <c r="F19" s="64"/>
      <c r="G19" s="64"/>
      <c r="H19" s="76"/>
      <c r="I19" s="85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75"/>
      <c r="V19" s="64"/>
      <c r="W19" s="64"/>
      <c r="X19" s="64"/>
      <c r="Y19" s="64"/>
      <c r="Z19" s="76"/>
      <c r="AA19" s="65"/>
      <c r="AB19" s="65"/>
      <c r="AC19" s="207">
        <f t="shared" ref="AC19:AC23" si="3">SUM(E19:AB19)</f>
        <v>0</v>
      </c>
      <c r="AD19" s="84" t="str">
        <f>CONCATENATE(IF(I20&gt;I19," * Presumptive TB "&amp;$I$10&amp;" "&amp;$I$11&amp;" is more than No. screened for TB "&amp;CHAR(10),""),IF(J20&gt;J19," * Presumptive TB "&amp;$I$10&amp;" "&amp;$J$11&amp;" is more than No. screened for TB "&amp;CHAR(10),""),IF(K20&gt;K19," * Presumptive TB "&amp;$K$10&amp;" "&amp;$K$11&amp;" is more than No. screened for TB "&amp;CHAR(10),""),IF(L20&gt;L19," * Presumptive TB "&amp;$K$10&amp;" "&amp;$L$11&amp;" is more than No. screened for TB "&amp;CHAR(10),""),IF(M20&gt;M19," * Presumptive TB "&amp;$M$10&amp;" "&amp;$M$11&amp;" is more than No. screened for TB "&amp;CHAR(10),""),IF(N20&gt;N19," * Presumptive TB "&amp;$M$10&amp;" "&amp;$N$11&amp;" is more than No. screened for TB "&amp;CHAR(10),""),IF(O20&gt;O19," * Presumptive TB "&amp;$O$10&amp;" "&amp;$O$11&amp;" is more than No. screened for TB "&amp;CHAR(10),""),IF(P20&gt;P19," * Presumptive TB "&amp;$O$10&amp;" "&amp;$P$11&amp;" is more than No. screened for TB "&amp;CHAR(10),""),IF(Q20&gt;Q19," * Presumptive TB "&amp;$Q$10&amp;" "&amp;$Q$11&amp;" is more than No. screened for TB "&amp;CHAR(10),""),IF(R20&gt;R19," * Presumptive TB "&amp;$Q$10&amp;" "&amp;$R$11&amp;" is more than No. screened for TB "&amp;CHAR(10),""),IF(S20&gt;S19," * Presumptive TB "&amp;$S$10&amp;" "&amp;$S$11&amp;" is more than No. screened for TB "&amp;CHAR(10),""),IF(T20&gt;T19," * Presumptive TB "&amp;$S$10&amp;" "&amp;$T$11&amp;" is more than No. screened for TB "&amp;CHAR(10),""),IF(AA20&gt;AA19," * Presumptive TB "&amp;$AA$10&amp;" "&amp;$AA$11&amp;" is more than No. screened for TB "&amp;CHAR(10),""),IF(AB20&gt;AB19," * Presumptive TB "&amp;$AA$10&amp;" "&amp;$AB$11&amp;" is more than No. screened for TB "&amp;CHAR(10),""))</f>
        <v/>
      </c>
      <c r="AE19" s="162"/>
      <c r="AF19" s="28"/>
      <c r="AG19" s="274"/>
      <c r="AH19" s="55">
        <v>11</v>
      </c>
    </row>
    <row r="20" spans="2:35" ht="72" customHeight="1" thickBot="1">
      <c r="B20" s="223"/>
      <c r="C20" s="229" t="s">
        <v>50</v>
      </c>
      <c r="D20" s="235" t="s">
        <v>55</v>
      </c>
      <c r="E20" s="64"/>
      <c r="F20" s="64"/>
      <c r="G20" s="64"/>
      <c r="H20" s="76"/>
      <c r="I20" s="82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75"/>
      <c r="V20" s="64"/>
      <c r="W20" s="64"/>
      <c r="X20" s="64"/>
      <c r="Y20" s="64"/>
      <c r="Z20" s="76"/>
      <c r="AA20" s="74"/>
      <c r="AB20" s="70"/>
      <c r="AC20" s="208">
        <f t="shared" si="3"/>
        <v>0</v>
      </c>
      <c r="AD20" s="63"/>
      <c r="AE20" s="162"/>
      <c r="AF20" s="28"/>
      <c r="AG20" s="274"/>
      <c r="AH20" s="55">
        <v>12</v>
      </c>
    </row>
    <row r="21" spans="2:35" ht="72" customHeight="1" thickBot="1">
      <c r="B21" s="221" t="s">
        <v>52</v>
      </c>
      <c r="C21" s="230" t="s">
        <v>38</v>
      </c>
      <c r="D21" s="234" t="s">
        <v>56</v>
      </c>
      <c r="E21" s="64"/>
      <c r="F21" s="64"/>
      <c r="G21" s="64"/>
      <c r="H21" s="76"/>
      <c r="I21" s="83">
        <f>I12</f>
        <v>0</v>
      </c>
      <c r="J21" s="27">
        <f t="shared" ref="J21:T21" si="4">J12</f>
        <v>0</v>
      </c>
      <c r="K21" s="27">
        <f t="shared" si="4"/>
        <v>0</v>
      </c>
      <c r="L21" s="27">
        <f t="shared" si="4"/>
        <v>0</v>
      </c>
      <c r="M21" s="27">
        <f t="shared" si="4"/>
        <v>0</v>
      </c>
      <c r="N21" s="27">
        <f t="shared" si="4"/>
        <v>0</v>
      </c>
      <c r="O21" s="27">
        <f t="shared" si="4"/>
        <v>0</v>
      </c>
      <c r="P21" s="27">
        <f t="shared" si="4"/>
        <v>0</v>
      </c>
      <c r="Q21" s="27">
        <f t="shared" si="4"/>
        <v>0</v>
      </c>
      <c r="R21" s="27">
        <f t="shared" si="4"/>
        <v>0</v>
      </c>
      <c r="S21" s="27">
        <f t="shared" si="4"/>
        <v>0</v>
      </c>
      <c r="T21" s="27">
        <f t="shared" si="4"/>
        <v>0</v>
      </c>
      <c r="U21" s="75"/>
      <c r="V21" s="64"/>
      <c r="W21" s="64"/>
      <c r="X21" s="64"/>
      <c r="Y21" s="64"/>
      <c r="Z21" s="76"/>
      <c r="AA21" s="27">
        <f t="shared" ref="AA21:AB21" si="5">AA12</f>
        <v>0</v>
      </c>
      <c r="AB21" s="27">
        <f t="shared" si="5"/>
        <v>0</v>
      </c>
      <c r="AC21" s="209">
        <f t="shared" si="3"/>
        <v>0</v>
      </c>
      <c r="AD21" s="84" t="str">
        <f>CONCATENATE(IF(I22&gt;I21," * assessed for GBV "&amp;$I$10&amp;" "&amp;$I$11&amp;" is more than No. of clients seen(monthly workload)    "&amp;CHAR(10),""),IF(J22&gt;J21," * assessed for GBV "&amp;$I$10&amp;" "&amp;$J$11&amp;" is more than No. of clients seen(monthly workload)    "&amp;CHAR(10),""),IF(K22&gt;K21," * assessed for GBV "&amp;$K$10&amp;" "&amp;$K$11&amp;" is more than No. of clients seen(monthly workload)    "&amp;CHAR(10),""),IF(L22&gt;L21," * assessed for GBV "&amp;$K$10&amp;" "&amp;$L$11&amp;" is more than No. of clients seen(monthly workload)    "&amp;CHAR(10),""),IF(M22&gt;M21," * assessed for GBV "&amp;$M$10&amp;" "&amp;$M$11&amp;" is more than No. of clients seen(monthly workload)    "&amp;CHAR(10),""),IF(N22&gt;N21," * assessed for GBV "&amp;$M$10&amp;" "&amp;$N$11&amp;" is more than No. of clients seen(monthly workload)    "&amp;CHAR(10),""),IF(O22&gt;O21," * assessed for GBV "&amp;$O$10&amp;" "&amp;$O$11&amp;" is more than No. of clients seen(monthly workload)    "&amp;CHAR(10),""),IF(P22&gt;P21," * assessed for GBV "&amp;$O$10&amp;" "&amp;$P$11&amp;" is more than No. of clients seen(monthly workload)    "&amp;CHAR(10),""),IF(Q22&gt;Q21," * assessed for GBV "&amp;$Q$10&amp;" "&amp;$Q$11&amp;" is more than No. of clients seen(monthly workload)    "&amp;CHAR(10),""),IF(R22&gt;R21," * assessed for GBV "&amp;$Q$10&amp;" "&amp;$R$11&amp;" is more than No. of clients seen(monthly workload)    "&amp;CHAR(10),""),IF(S22&gt;S21," * assessed for GBV "&amp;$S$10&amp;" "&amp;$S$11&amp;" is more than No. of clients seen(monthly workload)    "&amp;CHAR(10),""),IF(T22&gt;T21," * assessed for GBV "&amp;$S$10&amp;" "&amp;$T$11&amp;" is more than No. of clients seen(monthly workload)    "&amp;CHAR(10),""),IF(AA22&gt;AA21," * assessed for GBV "&amp;$AA$10&amp;" "&amp;$AA$11&amp;" is more than No. of clients seen(monthly workload)    "&amp;CHAR(10),""),IF(AB22&gt;AB21," * assessed for GBV "&amp;$AA$10&amp;" "&amp;$AB$11&amp;" is more than No. of clients seen(monthly workload)    "&amp;CHAR(10),""))</f>
        <v/>
      </c>
      <c r="AE21" s="162"/>
      <c r="AF21" s="28"/>
      <c r="AG21" s="274"/>
      <c r="AH21" s="55">
        <v>14</v>
      </c>
    </row>
    <row r="22" spans="2:35" ht="72" customHeight="1" thickBot="1">
      <c r="B22" s="218"/>
      <c r="C22" s="231" t="s">
        <v>60</v>
      </c>
      <c r="D22" s="234" t="s">
        <v>57</v>
      </c>
      <c r="E22" s="64"/>
      <c r="F22" s="64"/>
      <c r="G22" s="64"/>
      <c r="H22" s="76"/>
      <c r="I22" s="81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75"/>
      <c r="V22" s="64"/>
      <c r="W22" s="64"/>
      <c r="X22" s="64"/>
      <c r="Y22" s="64"/>
      <c r="Z22" s="76"/>
      <c r="AA22" s="65"/>
      <c r="AB22" s="65"/>
      <c r="AC22" s="210">
        <f t="shared" si="3"/>
        <v>0</v>
      </c>
      <c r="AD22" s="84" t="str">
        <f>CONCATENATE(IF(I23&gt;I22," * GBV Cases "&amp;$I$10&amp;" "&amp;$I$11&amp;" is more than assessed for GBV "&amp;CHAR(10),""),IF(J23&gt;J22," * GBV Cases "&amp;$I$10&amp;" "&amp;$J$11&amp;" is more than assessed for GBV "&amp;CHAR(10),""),IF(K23&gt;K22," * GBV Cases "&amp;$K$10&amp;" "&amp;$K$11&amp;" is more than assessed for GBV "&amp;CHAR(10),""),IF(L23&gt;L22," * GBV Cases "&amp;$K$10&amp;" "&amp;$L$11&amp;" is more than assessed for GBV "&amp;CHAR(10),""),IF(M23&gt;M22," * GBV Cases "&amp;$M$10&amp;" "&amp;$M$11&amp;" is more than assessed for GBV "&amp;CHAR(10),""),IF(N23&gt;N22," * GBV Cases "&amp;$M$10&amp;" "&amp;$N$11&amp;" is more than assessed for GBV "&amp;CHAR(10),""),IF(O23&gt;O22," * GBV Cases "&amp;$O$10&amp;" "&amp;$O$11&amp;" is more than assessed for GBV "&amp;CHAR(10),""),IF(P23&gt;P22," * GBV Cases "&amp;$O$10&amp;" "&amp;$P$11&amp;" is more than assessed for GBV "&amp;CHAR(10),""),IF(Q23&gt;Q22," * GBV Cases "&amp;$Q$10&amp;" "&amp;$Q$11&amp;" is more than assessed for GBV "&amp;CHAR(10),""),IF(R23&gt;R22," * GBV Cases "&amp;$Q$10&amp;" "&amp;$R$11&amp;" is more than assessed for GBV "&amp;CHAR(10),""),IF(S23&gt;S22," * GBV Cases "&amp;$S$10&amp;" "&amp;$S$11&amp;" is more than assessed for GBV "&amp;CHAR(10),""),IF(T23&gt;T22," * GBV Cases "&amp;$S$10&amp;" "&amp;$T$11&amp;" is more than assessed for GBV "&amp;CHAR(10),""),IF(AA23&gt;AA22," * GBV Cases "&amp;$AA$10&amp;" "&amp;$AA$11&amp;" is more than assessed for GBV "&amp;CHAR(10),""),IF(AB23&gt;AB22," * GBV Cases "&amp;$AA$10&amp;" "&amp;$AB$11&amp;" is more than assessed for GBV "&amp;CHAR(10),""))</f>
        <v/>
      </c>
      <c r="AE22" s="162"/>
      <c r="AF22" s="28"/>
      <c r="AG22" s="274"/>
      <c r="AH22" s="55">
        <v>15</v>
      </c>
    </row>
    <row r="23" spans="2:35" ht="72" customHeight="1" thickBot="1">
      <c r="B23" s="220"/>
      <c r="C23" s="232" t="s">
        <v>61</v>
      </c>
      <c r="D23" s="236" t="s">
        <v>58</v>
      </c>
      <c r="E23" s="212"/>
      <c r="F23" s="212"/>
      <c r="G23" s="212"/>
      <c r="H23" s="213"/>
      <c r="I23" s="214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1"/>
      <c r="V23" s="212"/>
      <c r="W23" s="212"/>
      <c r="X23" s="212"/>
      <c r="Y23" s="212"/>
      <c r="Z23" s="213"/>
      <c r="AA23" s="215"/>
      <c r="AB23" s="215"/>
      <c r="AC23" s="216">
        <f t="shared" si="3"/>
        <v>0</v>
      </c>
      <c r="AD23" s="275"/>
      <c r="AE23" s="276"/>
      <c r="AF23" s="277"/>
      <c r="AG23" s="278"/>
      <c r="AH23" s="55">
        <v>16</v>
      </c>
    </row>
    <row r="24" spans="2:35" ht="63" customHeight="1" thickBot="1">
      <c r="B24" s="72" t="s">
        <v>21</v>
      </c>
      <c r="C24" s="279"/>
      <c r="G24" s="3"/>
      <c r="H24" s="3"/>
      <c r="J24" s="3"/>
      <c r="K24" s="3"/>
      <c r="N24" s="3"/>
      <c r="O24" s="3"/>
      <c r="P24" s="3"/>
      <c r="R24" s="3"/>
      <c r="Y24" s="3"/>
    </row>
    <row r="26" spans="2:35" ht="33.75" hidden="1" thickBot="1">
      <c r="B26" s="71"/>
      <c r="C26" s="24"/>
      <c r="F26" s="3"/>
      <c r="G26" s="3"/>
      <c r="H26" s="3"/>
      <c r="I26" s="3"/>
      <c r="J26" s="3"/>
      <c r="K26" s="3"/>
      <c r="L26" s="3"/>
      <c r="M26" s="3"/>
      <c r="N26" s="3"/>
    </row>
    <row r="27" spans="2:35" s="59" customFormat="1" ht="41.25" hidden="1" customHeight="1" thickBot="1">
      <c r="B27" s="137" t="s">
        <v>31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9" t="s">
        <v>29</v>
      </c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40"/>
      <c r="AH27" s="58"/>
      <c r="AI27" s="58"/>
    </row>
    <row r="28" spans="2:35" ht="30.75" hidden="1" customHeight="1">
      <c r="B28" s="128" t="str">
        <f>CONCATENATE(AE12)</f>
        <v/>
      </c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30"/>
      <c r="N28" s="141" t="str">
        <f>IF(LEN(B28)&lt;=0,"","Please ensure you solve the errors appearing on the left . However, In the cases where the errors are valid and can be explained ( We expect this to be very rare cases), Please delete this message and type the  justification for the error here)")</f>
        <v/>
      </c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3"/>
    </row>
    <row r="29" spans="2:35" ht="25.5" hidden="1" customHeight="1">
      <c r="B29" s="131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3"/>
      <c r="N29" s="144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6"/>
    </row>
    <row r="30" spans="2:35" ht="30.75" hidden="1" customHeight="1">
      <c r="B30" s="131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3"/>
      <c r="N30" s="144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6"/>
    </row>
    <row r="31" spans="2:35" ht="25.5" hidden="1" customHeight="1">
      <c r="B31" s="131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3"/>
      <c r="N31" s="144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6"/>
    </row>
    <row r="32" spans="2:35" ht="25.5" hidden="1" customHeight="1">
      <c r="B32" s="131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3"/>
      <c r="N32" s="144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6"/>
    </row>
    <row r="33" spans="2:33" ht="25.5" hidden="1" customHeight="1">
      <c r="B33" s="131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3"/>
      <c r="N33" s="144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6"/>
    </row>
    <row r="34" spans="2:33" ht="25.5" hidden="1" customHeight="1">
      <c r="B34" s="131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3"/>
      <c r="N34" s="144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6"/>
    </row>
    <row r="35" spans="2:33" ht="25.5" hidden="1" customHeight="1">
      <c r="B35" s="131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3"/>
      <c r="N35" s="144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6"/>
    </row>
    <row r="36" spans="2:33" ht="25.5" hidden="1" customHeight="1">
      <c r="B36" s="131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3"/>
      <c r="N36" s="144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6"/>
    </row>
    <row r="37" spans="2:33" ht="25.5" hidden="1" customHeight="1">
      <c r="B37" s="131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3"/>
      <c r="N37" s="144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6"/>
    </row>
    <row r="38" spans="2:33" ht="25.5" hidden="1" customHeight="1">
      <c r="B38" s="131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3"/>
      <c r="N38" s="144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6"/>
    </row>
    <row r="39" spans="2:33" ht="25.5" hidden="1" customHeight="1">
      <c r="B39" s="131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3"/>
      <c r="N39" s="144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6"/>
    </row>
    <row r="40" spans="2:33" ht="25.5" hidden="1" customHeight="1">
      <c r="B40" s="131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3"/>
      <c r="N40" s="144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6"/>
    </row>
    <row r="41" spans="2:33" ht="25.5" hidden="1" customHeight="1">
      <c r="B41" s="131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3"/>
      <c r="N41" s="144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6"/>
    </row>
    <row r="42" spans="2:33" ht="25.5" hidden="1" customHeight="1">
      <c r="B42" s="131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3"/>
      <c r="N42" s="144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6"/>
    </row>
    <row r="43" spans="2:33" ht="25.5" hidden="1" customHeight="1">
      <c r="B43" s="131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3"/>
      <c r="N43" s="144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6"/>
    </row>
    <row r="44" spans="2:33" ht="25.5" hidden="1" customHeight="1">
      <c r="B44" s="131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3"/>
      <c r="N44" s="144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6"/>
    </row>
    <row r="45" spans="2:33" ht="25.5" hidden="1" customHeight="1">
      <c r="B45" s="131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3"/>
      <c r="N45" s="144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6"/>
    </row>
    <row r="46" spans="2:33" ht="25.5" hidden="1" customHeight="1"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3"/>
      <c r="N46" s="144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6"/>
    </row>
    <row r="47" spans="2:33" ht="25.5" hidden="1" customHeight="1"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3"/>
      <c r="N47" s="144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6"/>
    </row>
    <row r="48" spans="2:33" ht="26.25" hidden="1" customHeight="1" thickBot="1">
      <c r="B48" s="134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6"/>
      <c r="N48" s="147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9"/>
    </row>
    <row r="49" spans="2:35" s="57" customFormat="1" ht="41.25" hidden="1" customHeight="1" thickBot="1">
      <c r="B49" s="123" t="s">
        <v>28</v>
      </c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5"/>
      <c r="N49" s="126" t="s">
        <v>30</v>
      </c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7"/>
      <c r="AH49" s="56"/>
      <c r="AI49" s="56"/>
    </row>
    <row r="50" spans="2:35" ht="30.75" hidden="1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  <c r="N50" s="114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6"/>
    </row>
    <row r="51" spans="2:35" ht="30.75" hidden="1" customHeight="1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  <c r="N51" s="117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9"/>
    </row>
    <row r="52" spans="2:35" ht="30.75" hidden="1" customHeight="1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10"/>
      <c r="N52" s="117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9"/>
    </row>
    <row r="53" spans="2:35" ht="30.75" hidden="1" customHeight="1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10"/>
      <c r="N53" s="117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9"/>
    </row>
    <row r="54" spans="2:35" ht="30.75" hidden="1" customHeight="1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10"/>
      <c r="N54" s="117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9"/>
    </row>
    <row r="55" spans="2:35" ht="30.75" hidden="1" customHeigh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10"/>
      <c r="N55" s="117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9"/>
    </row>
    <row r="56" spans="2:35" ht="30.75" hidden="1" customHeight="1">
      <c r="B56" s="10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/>
      <c r="N56" s="117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9"/>
    </row>
    <row r="57" spans="2:35" ht="30.75" hidden="1" customHeight="1">
      <c r="B57" s="10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  <c r="N57" s="117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9"/>
    </row>
    <row r="58" spans="2:35" ht="30.75" hidden="1" customHeight="1">
      <c r="B58" s="108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10"/>
      <c r="N58" s="117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9"/>
    </row>
    <row r="59" spans="2:35" ht="30.75" hidden="1" customHeight="1">
      <c r="B59" s="108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10"/>
      <c r="N59" s="117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9"/>
    </row>
    <row r="60" spans="2:35" ht="30.75" hidden="1" customHeight="1">
      <c r="B60" s="108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10"/>
      <c r="N60" s="117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9"/>
    </row>
    <row r="61" spans="2:35" ht="30.75" hidden="1" customHeight="1">
      <c r="B61" s="108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10"/>
      <c r="N61" s="117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9"/>
    </row>
    <row r="62" spans="2:35" ht="30.75" hidden="1" customHeight="1">
      <c r="B62" s="108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  <c r="N62" s="117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9"/>
    </row>
    <row r="63" spans="2:35" ht="30.75" hidden="1" customHeight="1">
      <c r="B63" s="108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10"/>
      <c r="N63" s="117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9"/>
    </row>
    <row r="64" spans="2:35" ht="30.75" hidden="1" customHeight="1">
      <c r="B64" s="108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10"/>
      <c r="N64" s="117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9"/>
    </row>
    <row r="65" spans="2:33" ht="30.75" hidden="1" customHeight="1">
      <c r="B65" s="108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10"/>
      <c r="N65" s="117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9"/>
    </row>
    <row r="66" spans="2:33" ht="30.75" hidden="1" customHeight="1">
      <c r="B66" s="108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0"/>
      <c r="N66" s="117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9"/>
    </row>
    <row r="67" spans="2:33" ht="30.75" hidden="1" customHeight="1">
      <c r="B67" s="108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0"/>
      <c r="N67" s="117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9"/>
    </row>
    <row r="68" spans="2:33" ht="30.75" hidden="1" customHeight="1">
      <c r="B68" s="108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10"/>
      <c r="N68" s="117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9"/>
    </row>
    <row r="69" spans="2:33" ht="30.75" hidden="1" customHeight="1">
      <c r="B69" s="108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10"/>
      <c r="N69" s="117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9"/>
    </row>
    <row r="70" spans="2:33" ht="30.75" hidden="1" customHeight="1">
      <c r="B70" s="108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10"/>
      <c r="N70" s="117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9"/>
    </row>
    <row r="71" spans="2:33" ht="30.75" hidden="1" customHeight="1">
      <c r="B71" s="108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10"/>
      <c r="N71" s="117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9"/>
    </row>
    <row r="72" spans="2:33" ht="30.75" hidden="1" customHeight="1">
      <c r="B72" s="108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10"/>
      <c r="N72" s="117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9"/>
    </row>
    <row r="73" spans="2:33" ht="30.75" hidden="1" customHeight="1">
      <c r="B73" s="108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10"/>
      <c r="N73" s="117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9"/>
    </row>
    <row r="74" spans="2:33" ht="30.75" hidden="1" customHeight="1">
      <c r="B74" s="108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10"/>
      <c r="N74" s="117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9"/>
    </row>
    <row r="75" spans="2:33" ht="30.75" hidden="1" customHeight="1">
      <c r="B75" s="108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10"/>
      <c r="N75" s="117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9"/>
    </row>
    <row r="76" spans="2:33" ht="30.75" hidden="1" customHeight="1">
      <c r="B76" s="108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10"/>
      <c r="N76" s="117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9"/>
    </row>
    <row r="77" spans="2:33" ht="30.75" hidden="1" customHeight="1">
      <c r="B77" s="108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10"/>
      <c r="N77" s="117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9"/>
    </row>
    <row r="78" spans="2:33" ht="30.75" hidden="1" customHeight="1">
      <c r="B78" s="108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10"/>
      <c r="N78" s="117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9"/>
    </row>
    <row r="79" spans="2:33" ht="30.75" hidden="1" customHeight="1" thickBot="1">
      <c r="B79" s="111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3"/>
      <c r="N79" s="120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2"/>
    </row>
  </sheetData>
  <sheetProtection selectLockedCells="1"/>
  <mergeCells count="62">
    <mergeCell ref="B12:B17"/>
    <mergeCell ref="AC10:AC11"/>
    <mergeCell ref="AD10:AD11"/>
    <mergeCell ref="AE10:AE11"/>
    <mergeCell ref="AF10:AF11"/>
    <mergeCell ref="B10:B11"/>
    <mergeCell ref="C10:C11"/>
    <mergeCell ref="D10:D11"/>
    <mergeCell ref="AE7:AE8"/>
    <mergeCell ref="AG7:AG8"/>
    <mergeCell ref="I10:J10"/>
    <mergeCell ref="K10:L10"/>
    <mergeCell ref="M10:N10"/>
    <mergeCell ref="O10:P10"/>
    <mergeCell ref="O7:P7"/>
    <mergeCell ref="AD7:AD8"/>
    <mergeCell ref="B18:B20"/>
    <mergeCell ref="B21:B23"/>
    <mergeCell ref="AE12:AE23"/>
    <mergeCell ref="AG12:AG23"/>
    <mergeCell ref="AF7:AF8"/>
    <mergeCell ref="Q7:R7"/>
    <mergeCell ref="Q10:R10"/>
    <mergeCell ref="S10:T10"/>
    <mergeCell ref="AA10:AB10"/>
    <mergeCell ref="B9:AG9"/>
    <mergeCell ref="AG10:AG11"/>
    <mergeCell ref="U10:Z11"/>
    <mergeCell ref="E10:H11"/>
    <mergeCell ref="E7:H8"/>
    <mergeCell ref="U7:Z8"/>
    <mergeCell ref="AC7:AC8"/>
    <mergeCell ref="E3:F3"/>
    <mergeCell ref="G3:H3"/>
    <mergeCell ref="I3:K3"/>
    <mergeCell ref="B7:B8"/>
    <mergeCell ref="C7:C8"/>
    <mergeCell ref="D7:D8"/>
    <mergeCell ref="E6:W6"/>
    <mergeCell ref="L3:R3"/>
    <mergeCell ref="S3:T3"/>
    <mergeCell ref="C3:D3"/>
    <mergeCell ref="I7:J7"/>
    <mergeCell ref="K7:L7"/>
    <mergeCell ref="M7:N7"/>
    <mergeCell ref="U3:W3"/>
    <mergeCell ref="X3:Y3"/>
    <mergeCell ref="AB3:AC3"/>
    <mergeCell ref="X6:AG6"/>
    <mergeCell ref="B50:M79"/>
    <mergeCell ref="N50:AG79"/>
    <mergeCell ref="B49:M49"/>
    <mergeCell ref="N49:AG49"/>
    <mergeCell ref="B28:M48"/>
    <mergeCell ref="B27:M27"/>
    <mergeCell ref="N27:AG27"/>
    <mergeCell ref="N28:AG48"/>
    <mergeCell ref="AD3:AG3"/>
    <mergeCell ref="B4:AD4"/>
    <mergeCell ref="S7:T7"/>
    <mergeCell ref="AA7:AB7"/>
    <mergeCell ref="B6:D6"/>
  </mergeCells>
  <phoneticPr fontId="2" type="noConversion"/>
  <conditionalFormatting sqref="B3">
    <cfRule type="cellIs" dxfId="84" priority="1490" operator="equal">
      <formula>0</formula>
    </cfRule>
  </conditionalFormatting>
  <conditionalFormatting sqref="AD17 AD20 AD23">
    <cfRule type="notContainsBlanks" dxfId="83" priority="1270">
      <formula>LEN(TRIM(AD17))&gt;0</formula>
    </cfRule>
  </conditionalFormatting>
  <conditionalFormatting sqref="AF12:AG12 AF13:AF23">
    <cfRule type="notContainsBlanks" dxfId="82" priority="1269">
      <formula>LEN(TRIM(AF12))&gt;0</formula>
    </cfRule>
  </conditionalFormatting>
  <conditionalFormatting sqref="AE12">
    <cfRule type="notContainsBlanks" dxfId="81" priority="1738">
      <formula>LEN(TRIM(AE12))&gt;0</formula>
    </cfRule>
  </conditionalFormatting>
  <conditionalFormatting sqref="AD12:AD16">
    <cfRule type="notContainsBlanks" dxfId="80" priority="982">
      <formula>LEN(TRIM(AD12))&gt;0</formula>
    </cfRule>
  </conditionalFormatting>
  <conditionalFormatting sqref="AC21:AC23">
    <cfRule type="cellIs" dxfId="79" priority="266" operator="equal">
      <formula>0</formula>
    </cfRule>
  </conditionalFormatting>
  <conditionalFormatting sqref="AC12:AC20">
    <cfRule type="cellIs" dxfId="78" priority="91" operator="equal">
      <formula>0</formula>
    </cfRule>
  </conditionalFormatting>
  <conditionalFormatting sqref="I18:T18">
    <cfRule type="cellIs" dxfId="77" priority="90" operator="equal">
      <formula>0</formula>
    </cfRule>
  </conditionalFormatting>
  <conditionalFormatting sqref="I21:T21">
    <cfRule type="cellIs" dxfId="76" priority="88" operator="equal">
      <formula>0</formula>
    </cfRule>
  </conditionalFormatting>
  <conditionalFormatting sqref="I13:T13">
    <cfRule type="expression" dxfId="75" priority="85">
      <formula>I13&gt;I12</formula>
    </cfRule>
  </conditionalFormatting>
  <conditionalFormatting sqref="I12:T12">
    <cfRule type="expression" dxfId="74" priority="84">
      <formula>I13&gt;I12</formula>
    </cfRule>
  </conditionalFormatting>
  <conditionalFormatting sqref="AA12:AB12">
    <cfRule type="expression" dxfId="73" priority="82">
      <formula>AA13&gt;AA12</formula>
    </cfRule>
  </conditionalFormatting>
  <conditionalFormatting sqref="I14:T14">
    <cfRule type="expression" dxfId="72" priority="81">
      <formula>I14&gt;I13</formula>
    </cfRule>
  </conditionalFormatting>
  <conditionalFormatting sqref="I13:T13">
    <cfRule type="expression" dxfId="71" priority="80">
      <formula>I14&gt;I13</formula>
    </cfRule>
  </conditionalFormatting>
  <conditionalFormatting sqref="I15:T15">
    <cfRule type="expression" dxfId="70" priority="78">
      <formula>I15&gt;I14</formula>
    </cfRule>
  </conditionalFormatting>
  <conditionalFormatting sqref="I14:T14">
    <cfRule type="expression" dxfId="69" priority="77">
      <formula>I15&gt;I14</formula>
    </cfRule>
  </conditionalFormatting>
  <conditionalFormatting sqref="AA13">
    <cfRule type="expression" dxfId="68" priority="70">
      <formula>AA13&gt;AA12</formula>
    </cfRule>
  </conditionalFormatting>
  <conditionalFormatting sqref="AA14">
    <cfRule type="expression" dxfId="67" priority="69">
      <formula>AA14&gt;AA13</formula>
    </cfRule>
  </conditionalFormatting>
  <conditionalFormatting sqref="AA13">
    <cfRule type="expression" dxfId="66" priority="68">
      <formula>AA14&gt;AA13</formula>
    </cfRule>
  </conditionalFormatting>
  <conditionalFormatting sqref="AA14">
    <cfRule type="expression" dxfId="65" priority="67">
      <formula>AA15&gt;AA14</formula>
    </cfRule>
  </conditionalFormatting>
  <conditionalFormatting sqref="AB13">
    <cfRule type="expression" dxfId="64" priority="66">
      <formula>AB13&gt;AB12</formula>
    </cfRule>
  </conditionalFormatting>
  <conditionalFormatting sqref="AB14">
    <cfRule type="expression" dxfId="63" priority="65">
      <formula>AB14&gt;AB13</formula>
    </cfRule>
  </conditionalFormatting>
  <conditionalFormatting sqref="AB13">
    <cfRule type="expression" dxfId="62" priority="64">
      <formula>AB14&gt;AB13</formula>
    </cfRule>
  </conditionalFormatting>
  <conditionalFormatting sqref="AB14">
    <cfRule type="expression" dxfId="61" priority="63">
      <formula>AB15&gt;AB14</formula>
    </cfRule>
  </conditionalFormatting>
  <conditionalFormatting sqref="I16">
    <cfRule type="expression" dxfId="60" priority="62">
      <formula>I16&gt;I15</formula>
    </cfRule>
  </conditionalFormatting>
  <conditionalFormatting sqref="I15:T15">
    <cfRule type="expression" dxfId="59" priority="61">
      <formula>I16&gt;I15</formula>
    </cfRule>
  </conditionalFormatting>
  <conditionalFormatting sqref="AA15">
    <cfRule type="expression" dxfId="58" priority="60">
      <formula>AA15&gt;AA14</formula>
    </cfRule>
  </conditionalFormatting>
  <conditionalFormatting sqref="AA16">
    <cfRule type="expression" dxfId="57" priority="59">
      <formula>AA16&gt;AA15</formula>
    </cfRule>
  </conditionalFormatting>
  <conditionalFormatting sqref="AA15">
    <cfRule type="expression" dxfId="56" priority="58">
      <formula>AA16&gt;AA15</formula>
    </cfRule>
  </conditionalFormatting>
  <conditionalFormatting sqref="AB15">
    <cfRule type="expression" dxfId="55" priority="57">
      <formula>AB15&gt;AB14</formula>
    </cfRule>
  </conditionalFormatting>
  <conditionalFormatting sqref="AB16">
    <cfRule type="expression" dxfId="54" priority="56">
      <formula>AB16&gt;AB15</formula>
    </cfRule>
  </conditionalFormatting>
  <conditionalFormatting sqref="AB15">
    <cfRule type="expression" dxfId="53" priority="55">
      <formula>AB16&gt;AB15</formula>
    </cfRule>
  </conditionalFormatting>
  <conditionalFormatting sqref="I19:T19">
    <cfRule type="expression" dxfId="52" priority="54">
      <formula>I19&gt;I18</formula>
    </cfRule>
  </conditionalFormatting>
  <conditionalFormatting sqref="I18:T18">
    <cfRule type="expression" dxfId="51" priority="53">
      <formula>I19&gt;I18</formula>
    </cfRule>
  </conditionalFormatting>
  <conditionalFormatting sqref="AA19:AB19">
    <cfRule type="expression" dxfId="50" priority="52">
      <formula>AA19&gt;AA18</formula>
    </cfRule>
  </conditionalFormatting>
  <conditionalFormatting sqref="AA18:AB18">
    <cfRule type="cellIs" dxfId="49" priority="51" operator="equal">
      <formula>0</formula>
    </cfRule>
  </conditionalFormatting>
  <conditionalFormatting sqref="AA18:AB18">
    <cfRule type="expression" dxfId="48" priority="50">
      <formula>AA19&gt;AA18</formula>
    </cfRule>
  </conditionalFormatting>
  <conditionalFormatting sqref="I20:T20">
    <cfRule type="expression" dxfId="47" priority="49">
      <formula>I20&gt;I19</formula>
    </cfRule>
  </conditionalFormatting>
  <conditionalFormatting sqref="I19:T19">
    <cfRule type="expression" dxfId="46" priority="48">
      <formula>I20&gt;I19</formula>
    </cfRule>
  </conditionalFormatting>
  <conditionalFormatting sqref="I22:T22">
    <cfRule type="expression" dxfId="45" priority="47">
      <formula>I22&gt;I21</formula>
    </cfRule>
  </conditionalFormatting>
  <conditionalFormatting sqref="I21:T21">
    <cfRule type="expression" dxfId="44" priority="46">
      <formula>I22&gt;I21</formula>
    </cfRule>
  </conditionalFormatting>
  <conditionalFormatting sqref="AA21:AB21">
    <cfRule type="cellIs" dxfId="43" priority="45" operator="equal">
      <formula>0</formula>
    </cfRule>
  </conditionalFormatting>
  <conditionalFormatting sqref="AA21:AB21">
    <cfRule type="expression" dxfId="42" priority="43">
      <formula>AA22&gt;AA21</formula>
    </cfRule>
  </conditionalFormatting>
  <conditionalFormatting sqref="I23:T23">
    <cfRule type="expression" dxfId="41" priority="42">
      <formula>I23&gt;I22</formula>
    </cfRule>
  </conditionalFormatting>
  <conditionalFormatting sqref="I22:T22">
    <cfRule type="expression" dxfId="40" priority="41">
      <formula>I23&gt;I22</formula>
    </cfRule>
  </conditionalFormatting>
  <conditionalFormatting sqref="AA22:AB22">
    <cfRule type="expression" dxfId="39" priority="40">
      <formula>AA22&gt;AA21</formula>
    </cfRule>
  </conditionalFormatting>
  <conditionalFormatting sqref="AA23:AB23">
    <cfRule type="expression" dxfId="38" priority="39">
      <formula>AA23&gt;AA22</formula>
    </cfRule>
  </conditionalFormatting>
  <conditionalFormatting sqref="AA22:AB22">
    <cfRule type="expression" dxfId="37" priority="38">
      <formula>AA23&gt;AA22</formula>
    </cfRule>
  </conditionalFormatting>
  <conditionalFormatting sqref="I17">
    <cfRule type="expression" dxfId="36" priority="37">
      <formula>I17&gt;I16</formula>
    </cfRule>
  </conditionalFormatting>
  <conditionalFormatting sqref="I16">
    <cfRule type="expression" dxfId="35" priority="36">
      <formula>I17&gt;I16</formula>
    </cfRule>
  </conditionalFormatting>
  <conditionalFormatting sqref="J16">
    <cfRule type="expression" dxfId="34" priority="35">
      <formula>J16&gt;J15</formula>
    </cfRule>
  </conditionalFormatting>
  <conditionalFormatting sqref="J17">
    <cfRule type="expression" dxfId="33" priority="34">
      <formula>J17&gt;J16</formula>
    </cfRule>
  </conditionalFormatting>
  <conditionalFormatting sqref="J16">
    <cfRule type="expression" dxfId="32" priority="33">
      <formula>J17&gt;J16</formula>
    </cfRule>
  </conditionalFormatting>
  <conditionalFormatting sqref="K16">
    <cfRule type="expression" dxfId="31" priority="32">
      <formula>K16&gt;K15</formula>
    </cfRule>
  </conditionalFormatting>
  <conditionalFormatting sqref="K17">
    <cfRule type="expression" dxfId="30" priority="31">
      <formula>K17&gt;K16</formula>
    </cfRule>
  </conditionalFormatting>
  <conditionalFormatting sqref="K16">
    <cfRule type="expression" dxfId="29" priority="30">
      <formula>K17&gt;K16</formula>
    </cfRule>
  </conditionalFormatting>
  <conditionalFormatting sqref="L16">
    <cfRule type="expression" dxfId="28" priority="29">
      <formula>L16&gt;L15</formula>
    </cfRule>
  </conditionalFormatting>
  <conditionalFormatting sqref="L17">
    <cfRule type="expression" dxfId="27" priority="28">
      <formula>L17&gt;L16</formula>
    </cfRule>
  </conditionalFormatting>
  <conditionalFormatting sqref="L16">
    <cfRule type="expression" dxfId="26" priority="27">
      <formula>L17&gt;L16</formula>
    </cfRule>
  </conditionalFormatting>
  <conditionalFormatting sqref="M16">
    <cfRule type="expression" dxfId="25" priority="26">
      <formula>M16&gt;M15</formula>
    </cfRule>
  </conditionalFormatting>
  <conditionalFormatting sqref="M17">
    <cfRule type="expression" dxfId="24" priority="25">
      <formula>M17&gt;M16</formula>
    </cfRule>
  </conditionalFormatting>
  <conditionalFormatting sqref="M16">
    <cfRule type="expression" dxfId="23" priority="24">
      <formula>M17&gt;M16</formula>
    </cfRule>
  </conditionalFormatting>
  <conditionalFormatting sqref="N16">
    <cfRule type="expression" dxfId="22" priority="23">
      <formula>N16&gt;N15</formula>
    </cfRule>
  </conditionalFormatting>
  <conditionalFormatting sqref="N17">
    <cfRule type="expression" dxfId="21" priority="22">
      <formula>N17&gt;N16</formula>
    </cfRule>
  </conditionalFormatting>
  <conditionalFormatting sqref="N16">
    <cfRule type="expression" dxfId="20" priority="21">
      <formula>N17&gt;N16</formula>
    </cfRule>
  </conditionalFormatting>
  <conditionalFormatting sqref="O16">
    <cfRule type="expression" dxfId="19" priority="20">
      <formula>O16&gt;O15</formula>
    </cfRule>
  </conditionalFormatting>
  <conditionalFormatting sqref="O17">
    <cfRule type="expression" dxfId="18" priority="19">
      <formula>O17&gt;O16</formula>
    </cfRule>
  </conditionalFormatting>
  <conditionalFormatting sqref="O16">
    <cfRule type="expression" dxfId="17" priority="18">
      <formula>O17&gt;O16</formula>
    </cfRule>
  </conditionalFormatting>
  <conditionalFormatting sqref="P16">
    <cfRule type="expression" dxfId="16" priority="17">
      <formula>P16&gt;P15</formula>
    </cfRule>
  </conditionalFormatting>
  <conditionalFormatting sqref="P17">
    <cfRule type="expression" dxfId="15" priority="16">
      <formula>P17&gt;P16</formula>
    </cfRule>
  </conditionalFormatting>
  <conditionalFormatting sqref="P16">
    <cfRule type="expression" dxfId="14" priority="15">
      <formula>P17&gt;P16</formula>
    </cfRule>
  </conditionalFormatting>
  <conditionalFormatting sqref="Q16">
    <cfRule type="expression" dxfId="13" priority="14">
      <formula>Q16&gt;Q15</formula>
    </cfRule>
  </conditionalFormatting>
  <conditionalFormatting sqref="Q17">
    <cfRule type="expression" dxfId="12" priority="13">
      <formula>Q17&gt;Q16</formula>
    </cfRule>
  </conditionalFormatting>
  <conditionalFormatting sqref="Q16">
    <cfRule type="expression" dxfId="11" priority="12">
      <formula>Q17&gt;Q16</formula>
    </cfRule>
  </conditionalFormatting>
  <conditionalFormatting sqref="R16">
    <cfRule type="expression" dxfId="10" priority="11">
      <formula>R16&gt;R15</formula>
    </cfRule>
  </conditionalFormatting>
  <conditionalFormatting sqref="R17">
    <cfRule type="expression" dxfId="9" priority="10">
      <formula>R17&gt;R16</formula>
    </cfRule>
  </conditionalFormatting>
  <conditionalFormatting sqref="R16">
    <cfRule type="expression" dxfId="8" priority="9">
      <formula>R17&gt;R16</formula>
    </cfRule>
  </conditionalFormatting>
  <conditionalFormatting sqref="S16">
    <cfRule type="expression" dxfId="7" priority="8">
      <formula>S16&gt;S15</formula>
    </cfRule>
  </conditionalFormatting>
  <conditionalFormatting sqref="S17">
    <cfRule type="expression" dxfId="6" priority="7">
      <formula>S17&gt;S16</formula>
    </cfRule>
  </conditionalFormatting>
  <conditionalFormatting sqref="S16">
    <cfRule type="expression" dxfId="5" priority="6">
      <formula>S17&gt;S16</formula>
    </cfRule>
  </conditionalFormatting>
  <conditionalFormatting sqref="T16">
    <cfRule type="expression" dxfId="4" priority="5">
      <formula>T16&gt;T15</formula>
    </cfRule>
  </conditionalFormatting>
  <conditionalFormatting sqref="T17">
    <cfRule type="expression" dxfId="3" priority="4">
      <formula>T17&gt;T16</formula>
    </cfRule>
  </conditionalFormatting>
  <conditionalFormatting sqref="T16">
    <cfRule type="expression" dxfId="2" priority="3">
      <formula>T17&gt;T16</formula>
    </cfRule>
  </conditionalFormatting>
  <conditionalFormatting sqref="AD18:AD19">
    <cfRule type="notContainsBlanks" dxfId="1" priority="2">
      <formula>LEN(TRIM(AD18))&gt;0</formula>
    </cfRule>
  </conditionalFormatting>
  <conditionalFormatting sqref="AD21:AD22">
    <cfRule type="notContainsBlanks" dxfId="0" priority="1">
      <formula>LEN(TRIM(AD21))&gt;0</formula>
    </cfRule>
  </conditionalFormatting>
  <dataValidations count="1">
    <dataValidation type="whole" allowBlank="1" showInputMessage="1" showErrorMessage="1" errorTitle="Non-Numeric or abnormal value" error="Enter Numbers only between 0 and 99999" sqref="E12:AB23">
      <formula1>0</formula1>
      <formula2>99999</formula2>
    </dataValidation>
  </dataValidations>
  <pageMargins left="0.511811023622047" right="7.8740157480315001E-2" top="0.196850393700787" bottom="0.196850393700787" header="0.2" footer="0.118110236220472"/>
  <pageSetup scale="26" fitToHeight="0" orientation="landscape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331761-FFFE-4F11-AA2E-B35F1517E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757ECA-E322-4B4F-A80B-F429838D8BF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dac3fa0a-9923-49c3-b4ba-df6390fa58ea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1ed6e237-7a44-4d6d-bfbc-e270d277b5a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27D016-ED29-4335-8911-6427F4BFA8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Instructions</vt:lpstr>
      <vt:lpstr>Feb</vt:lpstr>
      <vt:lpstr>Feb!Print_Area</vt:lpstr>
      <vt:lpstr>Instructions!Print_Area</vt:lpstr>
      <vt:lpstr>Feb!Print_Titles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Njoka</dc:creator>
  <cp:lastModifiedBy>Developers</cp:lastModifiedBy>
  <cp:lastPrinted>2022-01-16T12:59:04Z</cp:lastPrinted>
  <dcterms:created xsi:type="dcterms:W3CDTF">2018-10-31T09:45:26Z</dcterms:created>
  <dcterms:modified xsi:type="dcterms:W3CDTF">2022-01-16T13:45:49Z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97562b29-1870-4619-bda6-f602bd214bc5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