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cts\InternalSystem\web\"/>
    </mc:Choice>
  </mc:AlternateContent>
  <bookViews>
    <workbookView xWindow="0" yWindow="0" windowWidth="19200" windowHeight="7200" activeTab="1"/>
  </bookViews>
  <sheets>
    <sheet name="Instructions" sheetId="5" r:id="rId1"/>
    <sheet name="Feb" sheetId="1" r:id="rId2"/>
  </sheets>
  <definedNames>
    <definedName name="_xlnm._FilterDatabase" localSheetId="0" hidden="1">Instructions!$A$2:$E$2</definedName>
    <definedName name="_xlnm.Print_Area" localSheetId="1">Feb!$A$1:$P$31</definedName>
    <definedName name="_xlnm.Print_Titles" localSheetId="1">Feb!$1:$4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12" i="1" l="1"/>
  <c r="W11" i="1"/>
  <c r="W10" i="1"/>
  <c r="X12" i="1"/>
  <c r="X11" i="1"/>
  <c r="X10" i="1"/>
  <c r="O18" i="1" l="1"/>
  <c r="O30" i="1"/>
  <c r="O29" i="1"/>
  <c r="O28" i="1"/>
  <c r="O27" i="1"/>
  <c r="O26" i="1"/>
  <c r="O25" i="1"/>
  <c r="O24" i="1"/>
  <c r="O23" i="1"/>
  <c r="O22" i="1"/>
  <c r="O17" i="1"/>
  <c r="O15" i="1"/>
  <c r="O14" i="1"/>
  <c r="O13" i="1"/>
  <c r="O12" i="1"/>
  <c r="O11" i="1"/>
  <c r="O10" i="1"/>
  <c r="O8" i="1"/>
  <c r="N30" i="1"/>
  <c r="N29" i="1"/>
  <c r="N28" i="1"/>
  <c r="N27" i="1"/>
  <c r="N26" i="1"/>
  <c r="N25" i="1"/>
  <c r="N24" i="1"/>
  <c r="N23" i="1"/>
  <c r="N22" i="1"/>
  <c r="N21" i="1"/>
  <c r="N20" i="1"/>
  <c r="N19" i="1"/>
  <c r="N18" i="1"/>
  <c r="N17" i="1"/>
  <c r="N15" i="1"/>
  <c r="N14" i="1"/>
  <c r="O20" i="1" s="1"/>
  <c r="N13" i="1"/>
  <c r="N12" i="1"/>
  <c r="N11" i="1"/>
  <c r="O19" i="1" s="1"/>
  <c r="N10" i="1"/>
  <c r="N9" i="1"/>
  <c r="O9" i="1" s="1"/>
  <c r="N8" i="1"/>
  <c r="P8" i="1" l="1"/>
  <c r="A35" i="1" s="1"/>
  <c r="R8" i="1"/>
  <c r="A57" i="1" s="1"/>
</calcChain>
</file>

<file path=xl/sharedStrings.xml><?xml version="1.0" encoding="utf-8"?>
<sst xmlns="http://schemas.openxmlformats.org/spreadsheetml/2006/main" count="164" uniqueCount="111">
  <si>
    <t>M</t>
  </si>
  <si>
    <t>F</t>
  </si>
  <si>
    <t>Sub Total</t>
  </si>
  <si>
    <t>Data Element Description</t>
  </si>
  <si>
    <t>Indicator</t>
  </si>
  <si>
    <t>Data Element</t>
  </si>
  <si>
    <t>Data source</t>
  </si>
  <si>
    <t>MFL Code</t>
  </si>
  <si>
    <t>Sub-Indicator</t>
  </si>
  <si>
    <t>Errors</t>
  </si>
  <si>
    <t>Health Facility</t>
  </si>
  <si>
    <t>Month</t>
  </si>
  <si>
    <t>Year</t>
  </si>
  <si>
    <t>WARNINGS &amp; ERRORS</t>
  </si>
  <si>
    <t>Errors per Section</t>
  </si>
  <si>
    <t>Early Warning Service Quality</t>
  </si>
  <si>
    <t>Likii Dispensary</t>
  </si>
  <si>
    <t>15035</t>
  </si>
  <si>
    <t>02</t>
  </si>
  <si>
    <t>Prepared By:</t>
  </si>
  <si>
    <t>Facility Details</t>
  </si>
  <si>
    <t>ART</t>
  </si>
  <si>
    <t>HTS</t>
  </si>
  <si>
    <t>PMTCT</t>
  </si>
  <si>
    <t>Warnings Summaries</t>
  </si>
  <si>
    <t>Errors Summaries</t>
  </si>
  <si>
    <t>FINER AGE AND SEX DISAGGREGATION REPORTING FPT</t>
  </si>
  <si>
    <t>Note: Please DON'T cut paste any cell, this will interfere with the formulas. Incase you copy data, please paste as value to avoid unexpected Red alerts</t>
  </si>
  <si>
    <t>Codes</t>
  </si>
  <si>
    <t>Cross-sectional monitoring</t>
  </si>
  <si>
    <t>1. Cross-sectional monitoring</t>
  </si>
  <si>
    <t>No. of unsuppressed CALHIV in the reporting month</t>
  </si>
  <si>
    <t xml:space="preserve">Cumulative no. of unsuppressed CALHIV </t>
  </si>
  <si>
    <t>No. of unsuppressed CALHIVs newly enrolled in JMW (JMW_CALHIV_NEW) in the reporting month</t>
  </si>
  <si>
    <t>No. of unsuppressed CALHIVs cumulatively enrolled in JMW (JMW_CALHIV_ CURR)</t>
  </si>
  <si>
    <t>No. of unsuppressed CALHIV currently enrolled in JMW</t>
  </si>
  <si>
    <t>No. of newly enrolled unsuppressed CALHIV with Root Cause Analysis (baseline assessment/characterization) done</t>
  </si>
  <si>
    <t>Cumulative no. of unsuppressed CALHIV with Root Cause Analysis (baseline assessment/characterization) done</t>
  </si>
  <si>
    <t>No. of currently active unsuppressed CALHIV with Root Cause Analysis (baseline assessment/characterization) done</t>
  </si>
  <si>
    <t>No. of CALHIV enrolled in the cohort month</t>
  </si>
  <si>
    <t>No. of unsuppressed CALHIV completing prescribed priority interventions to address causes of unsuppression within 3 months</t>
  </si>
  <si>
    <t>No. of unsuppressed CALHIV with satisfactory adherence after 3 months of EAC sessions</t>
  </si>
  <si>
    <t>12a</t>
  </si>
  <si>
    <t>12b</t>
  </si>
  <si>
    <t>12c</t>
  </si>
  <si>
    <t>12d</t>
  </si>
  <si>
    <t>12e</t>
  </si>
  <si>
    <t>12f</t>
  </si>
  <si>
    <t>12g</t>
  </si>
  <si>
    <t>&lt; 1 Yrs</t>
  </si>
  <si>
    <t>1-4 Yrs</t>
  </si>
  <si>
    <t>5-9 Yrs</t>
  </si>
  <si>
    <t>10-14 Yrs</t>
  </si>
  <si>
    <t>15-19 Yrs</t>
  </si>
  <si>
    <t>Cohort Month</t>
  </si>
  <si>
    <t>Reporting Month</t>
  </si>
  <si>
    <t>January</t>
  </si>
  <si>
    <t>May</t>
  </si>
  <si>
    <t>February</t>
  </si>
  <si>
    <t>June</t>
  </si>
  <si>
    <t>March</t>
  </si>
  <si>
    <t>July</t>
  </si>
  <si>
    <t>April</t>
  </si>
  <si>
    <t>August</t>
  </si>
  <si>
    <t>September</t>
  </si>
  <si>
    <t>October</t>
  </si>
  <si>
    <t>November</t>
  </si>
  <si>
    <t>December</t>
  </si>
  <si>
    <t>This is the total count of CALHIV with VL ≥ 1000 copies/mL received  in the reporting month in this facility.</t>
  </si>
  <si>
    <t>This is the count of all  CALHIV with VL ≥ 1000 copies/mL since the Jua Mtoto Wako (JMW) initiative started in this facility.</t>
  </si>
  <si>
    <r>
      <t xml:space="preserve">This is the count of unsuppressed CALHIVs </t>
    </r>
    <r>
      <rPr>
        <b/>
        <sz val="8"/>
        <color theme="1"/>
        <rFont val="Gill Sans MT"/>
        <family val="2"/>
      </rPr>
      <t>newly enrolled</t>
    </r>
    <r>
      <rPr>
        <sz val="8"/>
        <color theme="1"/>
        <rFont val="Gill Sans MT"/>
        <family val="2"/>
      </rPr>
      <t xml:space="preserve"> in Jua Mtoto Wako program in the reporting month. </t>
    </r>
  </si>
  <si>
    <r>
      <t xml:space="preserve">This is a count of all the CALHIVs </t>
    </r>
    <r>
      <rPr>
        <b/>
        <sz val="8"/>
        <color theme="1"/>
        <rFont val="Gill Sans MT"/>
        <family val="2"/>
      </rPr>
      <t>ever enrolled</t>
    </r>
    <r>
      <rPr>
        <sz val="8"/>
        <color theme="1"/>
        <rFont val="Gill Sans MT"/>
        <family val="2"/>
      </rPr>
      <t xml:space="preserve"> to JMW program. This is a cumulative number including all attritions that may have happened.</t>
    </r>
  </si>
  <si>
    <r>
      <t xml:space="preserve">This is the count of unsuppressed CALHIVs </t>
    </r>
    <r>
      <rPr>
        <b/>
        <sz val="8"/>
        <color theme="1"/>
        <rFont val="Gill Sans MT"/>
        <family val="2"/>
      </rPr>
      <t>actively/currently enrolled</t>
    </r>
    <r>
      <rPr>
        <sz val="8"/>
        <color theme="1"/>
        <rFont val="Gill Sans MT"/>
        <family val="2"/>
      </rPr>
      <t xml:space="preserve"> to JMW program. This excludes all attritions i.e suppressed children after JMW interventions, ITT, Deaths and Transfers out.</t>
    </r>
  </si>
  <si>
    <r>
      <t xml:space="preserve">This is the count of all newly enrolled unsuppressed CALHIV in the reporting month with </t>
    </r>
    <r>
      <rPr>
        <b/>
        <sz val="8"/>
        <color rgb="FF000000"/>
        <rFont val="Gill Sans MT"/>
        <family val="2"/>
      </rPr>
      <t>Root Cause Analysis</t>
    </r>
    <r>
      <rPr>
        <sz val="8"/>
        <color rgb="FF000000"/>
        <rFont val="Gill Sans MT"/>
        <family val="2"/>
      </rPr>
      <t xml:space="preserve"> (baseline assessment/characterization) done.</t>
    </r>
  </si>
  <si>
    <r>
      <t xml:space="preserve">This is the count of all cumulative unsuppressed CALHIV with </t>
    </r>
    <r>
      <rPr>
        <b/>
        <sz val="8"/>
        <color rgb="FF000000"/>
        <rFont val="Gill Sans MT"/>
        <family val="2"/>
      </rPr>
      <t>Root Cause Analysis</t>
    </r>
    <r>
      <rPr>
        <sz val="8"/>
        <color rgb="FF000000"/>
        <rFont val="Gill Sans MT"/>
        <family val="2"/>
      </rPr>
      <t xml:space="preserve"> (baseline assessment/ characterization) done. This is a subset of indicator 4, who have Root Cause Analysis done.</t>
    </r>
  </si>
  <si>
    <r>
      <t xml:space="preserve">This is the count of unsuppressed CALHIV who are currently active with </t>
    </r>
    <r>
      <rPr>
        <b/>
        <sz val="8"/>
        <color rgb="FF000000"/>
        <rFont val="Gill Sans MT"/>
        <family val="2"/>
      </rPr>
      <t>Root Cause Analysis</t>
    </r>
    <r>
      <rPr>
        <sz val="8"/>
        <color rgb="FF000000"/>
        <rFont val="Gill Sans MT"/>
        <family val="2"/>
      </rPr>
      <t xml:space="preserve"> (baseline assessment/characterization) done.</t>
    </r>
  </si>
  <si>
    <t>Count the number of unsuppressed CALHIV completing prescribed priority interventions to address causes of unsuppression within the 3 months from all the children enrolled in the Cohort Month.</t>
  </si>
  <si>
    <t>Of the unsuppressed children enrolled in the  cohort month, count the number of CALHIV with satisfactory adherence after 3 months of EAC sessions.</t>
  </si>
  <si>
    <t xml:space="preserve">2. Cohort/Longitudinal monitoring </t>
  </si>
  <si>
    <t>No. of CALHIV unsuppressed (VL ≥1000 copies/mL) switched  to higher ART Regimen (Disaggregated by 2nd and 3rd line)</t>
  </si>
  <si>
    <t>Second-line regimen</t>
  </si>
  <si>
    <t>Third-line regimen</t>
  </si>
  <si>
    <t>Element</t>
  </si>
  <si>
    <t>Jua Mtoto Wako Reporting Template  version 2.0.0</t>
  </si>
  <si>
    <t>No. of unsuppressed CALHIV with repeat viral load done within the 6 months</t>
  </si>
  <si>
    <t>No. of unsuppressed CALHIV with repeat Viral load test result within the 6 months</t>
  </si>
  <si>
    <t>No. of CALHV suppressed after repeat VL within the 6 months</t>
  </si>
  <si>
    <r>
      <t>No. with repeat VL un</t>
    </r>
    <r>
      <rPr>
        <sz val="12"/>
        <color rgb="FF000000"/>
        <rFont val="Calibri"/>
        <family val="2"/>
        <scheme val="minor"/>
      </rPr>
      <t>suppressed within the 6 months</t>
    </r>
  </si>
  <si>
    <t>Transfer-out</t>
  </si>
  <si>
    <t>Died</t>
  </si>
  <si>
    <t>Lost to follow-up</t>
  </si>
  <si>
    <t>Transfer-in</t>
  </si>
  <si>
    <t>9a</t>
  </si>
  <si>
    <t>9b</t>
  </si>
  <si>
    <t>9c</t>
  </si>
  <si>
    <t>9d</t>
  </si>
  <si>
    <t>This is a count of all the CALHIV Enrolled in Cohort Month being reported. These are CALHIVs enrolled to the JMW six months ago. Please refer to the Cohort Matrix to report the correct Cohort.</t>
  </si>
  <si>
    <t>Of all the CALHIV enrolled in the cohort month, count the number of CALHIV who transferred out to another facility.</t>
  </si>
  <si>
    <t>Of all the CALHIV enrolled in the cohort month, count the number of CALHIV who have died.</t>
  </si>
  <si>
    <t>Of all the CALHIV enrolled in the cohort month, count the number of CALHIV who are lost to follow-up.</t>
  </si>
  <si>
    <t>Count the number of CALHIV who were enrolled in Jua Mtoto Wako program in the same cohort month from another facility but transferred-in to this facility.</t>
  </si>
  <si>
    <t>Of all the unsuppressed CALHIV enrolled in the cohort month, count the number of CALHIV with repeat Viral load test done within the  6 months.</t>
  </si>
  <si>
    <t>Of all the unsuppressed CALHIV enrolled in the cohort month with repeat VL test done, count the number with results within the 6 months.</t>
  </si>
  <si>
    <t>Of all the unsuppressed CALHIV enrolled in the cohort month with repeat VL test done and results received, count the number suppressed (VL &lt; 1000 copies/mL) within the 6 months.</t>
  </si>
  <si>
    <t>No. with repeat VL unsuppressed within the 6 months</t>
  </si>
  <si>
    <t>Of all the unsuppressed CALHIV enrolled in the cohort month with repeat VL test done and results received, count the number unsuppressed (VL ≥1000 copies/mL) within the 6 months.</t>
  </si>
  <si>
    <t>Number of CALHIV unsuppressed (VL ≥1000 copies/mL) switched  to higher ART Regimen
Disaggregated by: 
(i) Second-line regimen 
(ii) Third-line Regimen</t>
  </si>
  <si>
    <t>From the number unsuppressed(VL ≥1000 copies/mL), count the number of CALHIVs switched to Higher ART Regimen.
Second-line regimen- Count of all CALHIV unsuppressed (VL ≥1000 copies/mL) switched to Second-line regimen
Third-line regimen- Count of all CALHIV unsuppressed(VL ≥1000 copies/mL) switched to Third-line regimen</t>
  </si>
  <si>
    <t>Cohort/Longitudinal monitoring 
(after 6 Months)</t>
  </si>
  <si>
    <t>Cumulative Indicators Reported Last Month</t>
  </si>
  <si>
    <t>Reported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</si>
</sst>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1"/>
      <color theme="1"/>
      <name val="Calibri"/>
      <family val="2"/>
      <scheme val="minor"/>
    </font>
    <font>
      <sz val="10"/>
      <name val="Arial"/>
      <family val="2"/>
    </font>
    <font>
      <sz val="8"/>
      <name val="Calibri"/>
      <family val="2"/>
      <scheme val="minor"/>
    </font>
    <font>
      <b/>
      <sz val="18"/>
      <color theme="1"/>
      <name val="Browallia New"/>
      <family val="2"/>
      <charset val="222"/>
    </font>
    <font>
      <sz val="18"/>
      <color theme="1"/>
      <name val="Browallia New"/>
      <family val="2"/>
      <charset val="222"/>
    </font>
    <font>
      <sz val="18"/>
      <color theme="0"/>
      <name val="Browallia New"/>
      <family val="2"/>
      <charset val="222"/>
    </font>
    <font>
      <b/>
      <sz val="18"/>
      <color theme="0"/>
      <name val="Browallia New"/>
      <family val="2"/>
      <charset val="222"/>
    </font>
    <font>
      <b/>
      <sz val="22"/>
      <color theme="1"/>
      <name val="Browallia New"/>
      <family val="2"/>
      <charset val="222"/>
    </font>
    <font>
      <sz val="22"/>
      <color theme="1"/>
      <name val="Browallia New"/>
      <family val="2"/>
      <charset val="222"/>
    </font>
    <font>
      <b/>
      <sz val="20"/>
      <color theme="1"/>
      <name val="Browallia New"/>
      <family val="2"/>
    </font>
    <font>
      <sz val="20"/>
      <color theme="1"/>
      <name val="Browallia New"/>
      <family val="2"/>
    </font>
    <font>
      <sz val="22"/>
      <color theme="1"/>
      <name val="Browallia New"/>
      <family val="2"/>
    </font>
    <font>
      <b/>
      <sz val="22"/>
      <color theme="1"/>
      <name val="Browallia New"/>
      <family val="2"/>
    </font>
    <font>
      <sz val="26"/>
      <color theme="1"/>
      <name val="Browallia New"/>
      <family val="2"/>
    </font>
    <font>
      <b/>
      <sz val="28"/>
      <color theme="1"/>
      <name val="Browallia New"/>
      <family val="2"/>
    </font>
    <font>
      <sz val="28"/>
      <color theme="1"/>
      <name val="Browallia New"/>
      <family val="2"/>
    </font>
    <font>
      <sz val="36"/>
      <color theme="0"/>
      <name val="Browallia New"/>
      <family val="2"/>
    </font>
    <font>
      <sz val="36"/>
      <color theme="1"/>
      <name val="Browallia New"/>
      <family val="2"/>
    </font>
    <font>
      <sz val="28"/>
      <color theme="0"/>
      <name val="Browallia New"/>
      <family val="2"/>
    </font>
    <font>
      <b/>
      <sz val="36"/>
      <color theme="0"/>
      <name val="Browallia New"/>
      <family val="2"/>
    </font>
    <font>
      <b/>
      <i/>
      <sz val="28"/>
      <color theme="2" tint="-0.499984740745262"/>
      <name val="Browallia New"/>
      <family val="2"/>
    </font>
    <font>
      <sz val="28"/>
      <color theme="2" tint="-0.499984740745262"/>
      <name val="Browallia New"/>
      <family val="2"/>
      <charset val="222"/>
    </font>
    <font>
      <sz val="11"/>
      <color theme="1"/>
      <name val="Browallia New"/>
      <family val="2"/>
    </font>
    <font>
      <sz val="10"/>
      <color theme="1"/>
      <name val="Browallia New"/>
      <family val="2"/>
    </font>
    <font>
      <sz val="8"/>
      <color theme="1"/>
      <name val="Browallia New"/>
      <family val="2"/>
    </font>
    <font>
      <sz val="8"/>
      <color rgb="FF000000"/>
      <name val="Gill Sans MT"/>
      <family val="2"/>
    </font>
    <font>
      <sz val="8"/>
      <color theme="1"/>
      <name val="Gill Sans MT"/>
      <family val="2"/>
    </font>
    <font>
      <b/>
      <sz val="8"/>
      <color theme="1"/>
      <name val="Gill Sans MT"/>
      <family val="2"/>
    </font>
    <font>
      <b/>
      <sz val="8"/>
      <color rgb="FF000000"/>
      <name val="Gill Sans MT"/>
      <family val="2"/>
    </font>
    <font>
      <b/>
      <sz val="11"/>
      <color theme="1"/>
      <name val="Browallia New"/>
      <family val="2"/>
      <charset val="222"/>
    </font>
    <font>
      <b/>
      <sz val="10"/>
      <color theme="0"/>
      <name val="Browallia New"/>
      <family val="2"/>
    </font>
    <font>
      <b/>
      <sz val="22"/>
      <color theme="1"/>
      <name val="Calibri"/>
      <family val="2"/>
      <scheme val="minor"/>
    </font>
    <font>
      <b/>
      <sz val="20"/>
      <color theme="1"/>
      <name val="Calibri"/>
      <family val="2"/>
      <scheme val="minor"/>
    </font>
    <font>
      <b/>
      <sz val="20"/>
      <color rgb="FFFF0000"/>
      <name val="Calibri"/>
      <family val="2"/>
      <scheme val="minor"/>
    </font>
    <font>
      <sz val="12"/>
      <color theme="0"/>
      <name val="Calibri"/>
      <family val="2"/>
      <scheme val="minor"/>
    </font>
    <font>
      <b/>
      <sz val="22"/>
      <color rgb="FFFF0000"/>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
      <b/>
      <sz val="12"/>
      <color theme="5"/>
      <name val="Calibri"/>
      <family val="2"/>
      <scheme val="minor"/>
    </font>
    <font>
      <b/>
      <sz val="12"/>
      <color rgb="FFFF0000"/>
      <name val="Calibri"/>
      <family val="2"/>
      <scheme val="minor"/>
    </font>
    <font>
      <b/>
      <sz val="16"/>
      <color theme="1"/>
      <name val="Calibri"/>
      <family val="2"/>
      <scheme val="minor"/>
    </font>
    <font>
      <b/>
      <sz val="16"/>
      <color rgb="FFFF0000"/>
      <name val="Calibri"/>
      <family val="2"/>
      <scheme val="minor"/>
    </font>
    <font>
      <b/>
      <sz val="14"/>
      <color rgb="FFFF0000"/>
      <name val="Calibri"/>
      <family val="2"/>
      <scheme val="minor"/>
    </font>
    <font>
      <b/>
      <sz val="16"/>
      <name val="Calibri"/>
      <family val="2"/>
      <scheme val="minor"/>
    </font>
    <font>
      <sz val="16"/>
      <color theme="0"/>
      <name val="Calibri"/>
      <family val="2"/>
      <scheme val="minor"/>
    </font>
    <font>
      <b/>
      <sz val="16"/>
      <color theme="0"/>
      <name val="Browallia New"/>
      <family val="2"/>
      <charset val="222"/>
    </font>
    <font>
      <b/>
      <sz val="16"/>
      <color theme="1"/>
      <name val="Browallia New"/>
      <family val="2"/>
      <charset val="222"/>
    </font>
    <font>
      <b/>
      <sz val="24"/>
      <color theme="0"/>
      <name val="Browallia New"/>
      <family val="2"/>
    </font>
    <font>
      <sz val="16"/>
      <color theme="1"/>
      <name val="Calibri"/>
      <family val="2"/>
      <scheme val="minor"/>
    </font>
    <font>
      <sz val="16"/>
      <color theme="1"/>
      <name val="Browallia New"/>
      <family val="2"/>
    </font>
    <font>
      <b/>
      <sz val="10"/>
      <color theme="1"/>
      <name val="Browallia New"/>
      <family val="2"/>
      <charset val="222"/>
    </font>
    <font>
      <b/>
      <sz val="14"/>
      <color theme="1"/>
      <name val="Calibri"/>
      <family val="2"/>
      <scheme val="minor"/>
    </font>
    <font>
      <b/>
      <sz val="18"/>
      <color theme="1"/>
      <name val="Browallia New"/>
    </font>
    <font>
      <b/>
      <sz val="18"/>
      <color rgb="FFFF0000"/>
      <name val="Browallia New"/>
    </font>
    <font>
      <b/>
      <sz val="18"/>
      <color theme="1"/>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theme="5"/>
        <bgColor indexed="64"/>
      </patternFill>
    </fill>
    <fill>
      <patternFill patternType="solid">
        <fgColor theme="9"/>
        <bgColor indexed="64"/>
      </patternFill>
    </fill>
  </fills>
  <borders count="92">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style="thin">
        <color theme="2" tint="-0.249977111117893"/>
      </right>
      <top style="medium">
        <color theme="9"/>
      </top>
      <bottom style="medium">
        <color theme="9"/>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style="medium">
        <color theme="9"/>
      </left>
      <right style="medium">
        <color theme="9"/>
      </right>
      <top style="medium">
        <color theme="9"/>
      </top>
      <bottom style="thin">
        <color theme="2" tint="-0.249977111117893"/>
      </bottom>
      <diagonal/>
    </border>
    <border>
      <left style="medium">
        <color theme="9"/>
      </left>
      <right style="medium">
        <color theme="9"/>
      </right>
      <top style="thin">
        <color theme="2" tint="-0.249977111117893"/>
      </top>
      <bottom style="medium">
        <color theme="9"/>
      </bottom>
      <diagonal/>
    </border>
    <border>
      <left/>
      <right style="thin">
        <color theme="2" tint="-0.249977111117893"/>
      </right>
      <top style="medium">
        <color theme="9"/>
      </top>
      <bottom style="thin">
        <color theme="2" tint="-0.249977111117893"/>
      </bottom>
      <diagonal/>
    </border>
    <border>
      <left/>
      <right style="thin">
        <color theme="2" tint="-0.249977111117893"/>
      </right>
      <top style="thin">
        <color theme="2" tint="-0.249977111117893"/>
      </top>
      <bottom style="medium">
        <color theme="9"/>
      </bottom>
      <diagonal/>
    </border>
    <border>
      <left/>
      <right style="thin">
        <color theme="2" tint="-0.249977111117893"/>
      </right>
      <top/>
      <bottom style="thin">
        <color theme="2" tint="-0.249977111117893"/>
      </bottom>
      <diagonal/>
    </border>
    <border>
      <left style="medium">
        <color theme="9"/>
      </left>
      <right style="medium">
        <color theme="9"/>
      </right>
      <top/>
      <bottom style="thin">
        <color theme="2" tint="-0.249977111117893"/>
      </bottom>
      <diagonal/>
    </border>
    <border>
      <left/>
      <right/>
      <top style="thin">
        <color theme="2" tint="-0.249977111117893"/>
      </top>
      <bottom/>
      <diagonal/>
    </border>
    <border>
      <left/>
      <right/>
      <top/>
      <bottom style="thin">
        <color theme="2" tint="-0.249977111117893"/>
      </bottom>
      <diagonal/>
    </border>
    <border>
      <left style="thin">
        <color theme="2" tint="-0.249977111117893"/>
      </left>
      <right/>
      <top style="thin">
        <color theme="2" tint="-0.249977111117893"/>
      </top>
      <bottom style="medium">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right style="thin">
        <color indexed="64"/>
      </right>
      <top style="medium">
        <color theme="9"/>
      </top>
      <bottom style="medium">
        <color theme="9"/>
      </bottom>
      <diagonal/>
    </border>
    <border>
      <left style="thin">
        <color indexed="64"/>
      </left>
      <right/>
      <top style="medium">
        <color theme="9"/>
      </top>
      <bottom style="medium">
        <color theme="9"/>
      </bottom>
      <diagonal/>
    </border>
    <border>
      <left style="medium">
        <color theme="9"/>
      </left>
      <right/>
      <top/>
      <bottom/>
      <diagonal/>
    </border>
    <border>
      <left style="medium">
        <color theme="9"/>
      </left>
      <right style="medium">
        <color theme="9"/>
      </right>
      <top/>
      <bottom/>
      <diagonal/>
    </border>
    <border>
      <left style="medium">
        <color theme="9"/>
      </left>
      <right style="medium">
        <color theme="9"/>
      </right>
      <top style="medium">
        <color theme="9"/>
      </top>
      <bottom/>
      <diagonal/>
    </border>
    <border>
      <left style="medium">
        <color theme="9"/>
      </left>
      <right style="medium">
        <color theme="9"/>
      </right>
      <top/>
      <bottom style="medium">
        <color theme="9"/>
      </bottom>
      <diagonal/>
    </border>
    <border>
      <left/>
      <right style="medium">
        <color theme="9"/>
      </right>
      <top style="thin">
        <color theme="2" tint="-0.249977111117893"/>
      </top>
      <bottom style="thin">
        <color theme="2" tint="-0.249977111117893"/>
      </bottom>
      <diagonal/>
    </border>
    <border>
      <left/>
      <right style="medium">
        <color theme="9"/>
      </right>
      <top/>
      <bottom/>
      <diagonal/>
    </border>
    <border>
      <left style="thin">
        <color theme="9"/>
      </left>
      <right style="thin">
        <color theme="9"/>
      </right>
      <top style="thin">
        <color theme="9"/>
      </top>
      <bottom style="thin">
        <color theme="9"/>
      </bottom>
      <diagonal/>
    </border>
    <border>
      <left/>
      <right/>
      <top/>
      <bottom style="medium">
        <color theme="9"/>
      </bottom>
      <diagonal/>
    </border>
    <border>
      <left style="thin">
        <color theme="9"/>
      </left>
      <right style="medium">
        <color theme="9"/>
      </right>
      <top style="thin">
        <color theme="9"/>
      </top>
      <bottom style="thin">
        <color theme="9"/>
      </bottom>
      <diagonal/>
    </border>
    <border>
      <left style="medium">
        <color theme="9"/>
      </left>
      <right style="thin">
        <color theme="9"/>
      </right>
      <top style="thin">
        <color theme="9"/>
      </top>
      <bottom style="medium">
        <color theme="9"/>
      </bottom>
      <diagonal/>
    </border>
    <border>
      <left style="thin">
        <color theme="9"/>
      </left>
      <right style="thin">
        <color theme="9"/>
      </right>
      <top style="thin">
        <color theme="9"/>
      </top>
      <bottom style="medium">
        <color theme="9"/>
      </bottom>
      <diagonal/>
    </border>
    <border>
      <left style="thin">
        <color theme="9"/>
      </left>
      <right style="medium">
        <color theme="9"/>
      </right>
      <top style="thin">
        <color theme="9"/>
      </top>
      <bottom style="medium">
        <color theme="9"/>
      </bottom>
      <diagonal/>
    </border>
    <border>
      <left/>
      <right/>
      <top style="medium">
        <color theme="9"/>
      </top>
      <bottom/>
      <diagonal/>
    </border>
    <border>
      <left style="medium">
        <color theme="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style="medium">
        <color theme="9"/>
      </right>
      <top/>
      <bottom style="medium">
        <color theme="9"/>
      </bottom>
      <diagonal/>
    </border>
    <border>
      <left/>
      <right style="medium">
        <color theme="9"/>
      </right>
      <top style="medium">
        <color theme="9"/>
      </top>
      <bottom style="medium">
        <color theme="9"/>
      </bottom>
      <diagonal/>
    </border>
    <border>
      <left style="thin">
        <color theme="2" tint="-0.249977111117893"/>
      </left>
      <right/>
      <top style="medium">
        <color theme="9"/>
      </top>
      <bottom style="thin">
        <color theme="2" tint="-0.249977111117893"/>
      </bottom>
      <diagonal/>
    </border>
    <border>
      <left style="medium">
        <color theme="9"/>
      </left>
      <right/>
      <top style="medium">
        <color theme="9"/>
      </top>
      <bottom style="medium">
        <color theme="9"/>
      </bottom>
      <diagonal/>
    </border>
    <border>
      <left/>
      <right style="medium">
        <color theme="9"/>
      </right>
      <top/>
      <bottom style="thin">
        <color theme="9"/>
      </bottom>
      <diagonal/>
    </border>
    <border>
      <left style="thin">
        <color theme="2" tint="-0.249977111117893"/>
      </left>
      <right style="thin">
        <color theme="2" tint="-0.249977111117893"/>
      </right>
      <top style="thin">
        <color theme="2" tint="-0.249977111117893"/>
      </top>
      <bottom/>
      <diagonal/>
    </border>
    <border>
      <left style="medium">
        <color theme="9"/>
      </left>
      <right style="medium">
        <color theme="9"/>
      </right>
      <top style="thin">
        <color theme="2" tint="-0.249977111117893"/>
      </top>
      <bottom/>
      <diagonal/>
    </border>
    <border>
      <left style="thin">
        <color theme="5"/>
      </left>
      <right style="thin">
        <color theme="5"/>
      </right>
      <top style="thin">
        <color theme="5"/>
      </top>
      <bottom style="thin">
        <color theme="5"/>
      </bottom>
      <diagonal/>
    </border>
    <border>
      <left style="thin">
        <color theme="9"/>
      </left>
      <right style="thin">
        <color theme="9"/>
      </right>
      <top style="medium">
        <color theme="9"/>
      </top>
      <bottom style="thin">
        <color theme="9"/>
      </bottom>
      <diagonal/>
    </border>
    <border>
      <left style="thin">
        <color theme="9"/>
      </left>
      <right style="medium">
        <color theme="9"/>
      </right>
      <top style="medium">
        <color theme="9"/>
      </top>
      <bottom style="thin">
        <color theme="9"/>
      </bottom>
      <diagonal/>
    </border>
    <border>
      <left/>
      <right style="medium">
        <color theme="9"/>
      </right>
      <top style="thin">
        <color theme="9"/>
      </top>
      <bottom style="thin">
        <color theme="9"/>
      </bottom>
      <diagonal/>
    </border>
    <border>
      <left/>
      <right style="medium">
        <color theme="9"/>
      </right>
      <top style="thin">
        <color theme="9"/>
      </top>
      <bottom style="medium">
        <color theme="9"/>
      </bottom>
      <diagonal/>
    </border>
    <border>
      <left style="medium">
        <color theme="9"/>
      </left>
      <right style="thin">
        <color theme="9"/>
      </right>
      <top style="medium">
        <color theme="9"/>
      </top>
      <bottom style="thin">
        <color theme="9"/>
      </bottom>
      <diagonal/>
    </border>
    <border>
      <left style="medium">
        <color theme="9"/>
      </left>
      <right style="thin">
        <color theme="9"/>
      </right>
      <top style="thin">
        <color theme="9"/>
      </top>
      <bottom style="thin">
        <color theme="9"/>
      </bottom>
      <diagonal/>
    </border>
    <border>
      <left/>
      <right style="medium">
        <color theme="9"/>
      </right>
      <top/>
      <bottom style="thin">
        <color theme="2" tint="-0.249977111117893"/>
      </bottom>
      <diagonal/>
    </border>
    <border>
      <left/>
      <right style="medium">
        <color theme="9"/>
      </right>
      <top style="thin">
        <color theme="2" tint="-0.249977111117893"/>
      </top>
      <bottom/>
      <diagonal/>
    </border>
    <border>
      <left/>
      <right style="medium">
        <color theme="9"/>
      </right>
      <top style="medium">
        <color theme="9"/>
      </top>
      <bottom style="thin">
        <color theme="9"/>
      </bottom>
      <diagonal/>
    </border>
    <border>
      <left style="thin">
        <color theme="9"/>
      </left>
      <right style="thin">
        <color theme="9"/>
      </right>
      <top style="thin">
        <color theme="9"/>
      </top>
      <bottom/>
      <diagonal/>
    </border>
    <border>
      <left style="thin">
        <color theme="9"/>
      </left>
      <right style="medium">
        <color theme="9"/>
      </right>
      <top style="thin">
        <color theme="9"/>
      </top>
      <bottom/>
      <diagonal/>
    </border>
    <border>
      <left/>
      <right style="medium">
        <color theme="9"/>
      </right>
      <top style="thin">
        <color theme="9"/>
      </top>
      <bottom/>
      <diagonal/>
    </border>
    <border>
      <left style="medium">
        <color theme="9"/>
      </left>
      <right/>
      <top style="medium">
        <color theme="9"/>
      </top>
      <bottom style="thin">
        <color theme="9"/>
      </bottom>
      <diagonal/>
    </border>
    <border>
      <left style="medium">
        <color theme="9"/>
      </left>
      <right/>
      <top style="thin">
        <color theme="9"/>
      </top>
      <bottom style="thin">
        <color theme="9"/>
      </bottom>
      <diagonal/>
    </border>
    <border>
      <left style="medium">
        <color theme="9"/>
      </left>
      <right/>
      <top style="thin">
        <color theme="9"/>
      </top>
      <bottom/>
      <diagonal/>
    </border>
    <border>
      <left style="medium">
        <color theme="9"/>
      </left>
      <right/>
      <top style="thin">
        <color theme="9"/>
      </top>
      <bottom style="medium">
        <color theme="9"/>
      </bottom>
      <diagonal/>
    </border>
    <border>
      <left/>
      <right style="thin">
        <color theme="9"/>
      </right>
      <top style="medium">
        <color theme="9"/>
      </top>
      <bottom style="thin">
        <color theme="9"/>
      </bottom>
      <diagonal/>
    </border>
    <border>
      <left/>
      <right style="thin">
        <color theme="9"/>
      </right>
      <top style="thin">
        <color theme="9"/>
      </top>
      <bottom style="thin">
        <color theme="9"/>
      </bottom>
      <diagonal/>
    </border>
    <border>
      <left/>
      <right style="thin">
        <color theme="9"/>
      </right>
      <top style="thin">
        <color theme="9"/>
      </top>
      <bottom/>
      <diagonal/>
    </border>
    <border>
      <left/>
      <right style="thin">
        <color theme="9"/>
      </right>
      <top style="thin">
        <color theme="9"/>
      </top>
      <bottom style="medium">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style="medium">
        <color theme="9"/>
      </left>
      <right/>
      <top/>
      <bottom style="thin">
        <color theme="9"/>
      </bottom>
      <diagonal/>
    </border>
    <border>
      <left style="thin">
        <color theme="9"/>
      </left>
      <right style="thin">
        <color theme="9"/>
      </right>
      <top/>
      <bottom/>
      <diagonal/>
    </border>
    <border>
      <left style="medium">
        <color theme="9"/>
      </left>
      <right style="medium">
        <color theme="9"/>
      </right>
      <top style="medium">
        <color theme="9"/>
      </top>
      <bottom style="medium">
        <color theme="9"/>
      </bottom>
      <diagonal/>
    </border>
    <border>
      <left style="medium">
        <color theme="9"/>
      </left>
      <right/>
      <top style="medium">
        <color theme="9"/>
      </top>
      <bottom/>
      <diagonal/>
    </border>
    <border>
      <left/>
      <right style="medium">
        <color theme="9"/>
      </right>
      <top style="medium">
        <color theme="9"/>
      </top>
      <bottom/>
      <diagonal/>
    </border>
    <border>
      <left style="medium">
        <color theme="9"/>
      </left>
      <right style="thin">
        <color theme="2" tint="-0.249977111117893"/>
      </right>
      <top style="medium">
        <color theme="9"/>
      </top>
      <bottom style="medium">
        <color theme="9"/>
      </bottom>
      <diagonal/>
    </border>
    <border>
      <left style="thin">
        <color theme="2" tint="-0.249977111117893"/>
      </left>
      <right style="medium">
        <color theme="9"/>
      </right>
      <top style="medium">
        <color theme="9"/>
      </top>
      <bottom style="medium">
        <color theme="9"/>
      </bottom>
      <diagonal/>
    </border>
    <border>
      <left style="medium">
        <color theme="9"/>
      </left>
      <right style="thin">
        <color theme="9"/>
      </right>
      <top/>
      <bottom style="thin">
        <color theme="9"/>
      </bottom>
      <diagonal/>
    </border>
    <border>
      <left style="thin">
        <color theme="9"/>
      </left>
      <right style="medium">
        <color theme="9"/>
      </right>
      <top/>
      <bottom style="thin">
        <color theme="9"/>
      </bottom>
      <diagonal/>
    </border>
  </borders>
  <cellStyleXfs count="2">
    <xf numFmtId="0" fontId="0" fillId="0" borderId="0"/>
    <xf numFmtId="0" fontId="1" fillId="0" borderId="0" applyNumberFormat="0" applyFont="0" applyFill="0" applyBorder="0" applyAlignment="0" applyProtection="0"/>
  </cellStyleXfs>
  <cellXfs count="235">
    <xf numFmtId="0" fontId="0" fillId="0" borderId="0" xfId="0"/>
    <xf numFmtId="0" fontId="4" fillId="0" borderId="0" xfId="0" applyFont="1"/>
    <xf numFmtId="0" fontId="3" fillId="0" borderId="0" xfId="0" applyFont="1"/>
    <xf numFmtId="0" fontId="4" fillId="0" borderId="0" xfId="0" applyFont="1" applyAlignment="1">
      <alignment vertical="center"/>
    </xf>
    <xf numFmtId="0" fontId="4" fillId="0" borderId="0" xfId="0" applyFont="1" applyAlignment="1"/>
    <xf numFmtId="0" fontId="3" fillId="0" borderId="0" xfId="0" applyFont="1" applyAlignment="1">
      <alignment vertical="center"/>
    </xf>
    <xf numFmtId="0" fontId="10" fillId="0" borderId="0" xfId="0" applyFont="1" applyAlignment="1">
      <alignment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6" fillId="5" borderId="0" xfId="0" applyFont="1" applyFill="1" applyBorder="1"/>
    <xf numFmtId="0" fontId="6" fillId="5" borderId="0" xfId="0" applyFont="1" applyFill="1" applyBorder="1" applyAlignment="1">
      <alignment vertical="center"/>
    </xf>
    <xf numFmtId="0" fontId="5" fillId="5" borderId="0" xfId="0" applyFont="1" applyFill="1" applyBorder="1"/>
    <xf numFmtId="0" fontId="18" fillId="5" borderId="0" xfId="0" applyFont="1" applyFill="1" applyBorder="1"/>
    <xf numFmtId="0" fontId="15" fillId="0" borderId="0" xfId="0" applyFont="1"/>
    <xf numFmtId="0" fontId="16" fillId="5" borderId="0" xfId="0" applyFont="1" applyFill="1" applyBorder="1" applyAlignment="1">
      <alignment vertical="center"/>
    </xf>
    <xf numFmtId="0" fontId="17" fillId="0" borderId="0" xfId="0" applyFont="1" applyAlignment="1">
      <alignment vertical="center"/>
    </xf>
    <xf numFmtId="0" fontId="12" fillId="0" borderId="0" xfId="0" applyFont="1" applyAlignment="1">
      <alignment vertical="top" wrapText="1"/>
    </xf>
    <xf numFmtId="0" fontId="11" fillId="0" borderId="0" xfId="0" applyFont="1" applyAlignment="1">
      <alignment vertical="top" wrapText="1"/>
    </xf>
    <xf numFmtId="0" fontId="22" fillId="0" borderId="0" xfId="0" applyFont="1"/>
    <xf numFmtId="0" fontId="22" fillId="0" borderId="0" xfId="0" applyFont="1" applyAlignment="1">
      <alignment vertical="center"/>
    </xf>
    <xf numFmtId="0" fontId="23" fillId="0" borderId="0" xfId="0" applyFont="1"/>
    <xf numFmtId="0" fontId="24" fillId="0" borderId="0" xfId="0" applyFont="1" applyAlignment="1"/>
    <xf numFmtId="0" fontId="22" fillId="0" borderId="0" xfId="0" applyFont="1" applyAlignment="1">
      <alignment wrapText="1"/>
    </xf>
    <xf numFmtId="0" fontId="22" fillId="0" borderId="0" xfId="0" applyFont="1" applyAlignment="1">
      <alignment horizontal="left" vertical="center" wrapText="1"/>
    </xf>
    <xf numFmtId="0" fontId="25" fillId="0" borderId="26" xfId="0" applyFont="1" applyBorder="1" applyAlignment="1">
      <alignment horizontal="left" vertical="center" wrapText="1"/>
    </xf>
    <xf numFmtId="0" fontId="25" fillId="0" borderId="26" xfId="0" applyFont="1" applyBorder="1" applyAlignment="1">
      <alignment wrapText="1"/>
    </xf>
    <xf numFmtId="0" fontId="24" fillId="0" borderId="26" xfId="0" applyFont="1" applyBorder="1" applyAlignment="1">
      <alignment vertical="center"/>
    </xf>
    <xf numFmtId="0" fontId="25" fillId="0" borderId="26" xfId="0" applyFont="1" applyBorder="1" applyAlignment="1">
      <alignment vertical="center" wrapText="1"/>
    </xf>
    <xf numFmtId="0" fontId="26" fillId="0" borderId="26" xfId="0" applyFont="1" applyBorder="1" applyAlignment="1">
      <alignment wrapText="1"/>
    </xf>
    <xf numFmtId="0" fontId="26" fillId="0" borderId="26" xfId="0" applyFont="1" applyBorder="1" applyAlignment="1">
      <alignment horizontal="left" vertical="center" wrapText="1"/>
    </xf>
    <xf numFmtId="0" fontId="22" fillId="0" borderId="26" xfId="0" applyFont="1" applyBorder="1" applyAlignment="1">
      <alignment vertical="center"/>
    </xf>
    <xf numFmtId="0" fontId="30" fillId="15" borderId="26" xfId="0" applyFont="1" applyFill="1" applyBorder="1" applyAlignment="1">
      <alignment horizontal="left" vertical="top" wrapText="1"/>
    </xf>
    <xf numFmtId="0" fontId="30" fillId="15" borderId="26" xfId="0" applyFont="1" applyFill="1" applyBorder="1" applyAlignment="1">
      <alignment horizontal="left" vertical="center" wrapText="1"/>
    </xf>
    <xf numFmtId="0" fontId="9" fillId="0" borderId="0" xfId="0" applyFont="1" applyAlignment="1">
      <alignment horizontal="center" wrapText="1"/>
    </xf>
    <xf numFmtId="0" fontId="34" fillId="5" borderId="0" xfId="0" applyFont="1" applyFill="1" applyBorder="1" applyAlignment="1">
      <alignment horizontal="center"/>
    </xf>
    <xf numFmtId="0" fontId="32" fillId="0" borderId="0" xfId="0" applyFont="1" applyAlignment="1">
      <alignment horizontal="center" wrapText="1"/>
    </xf>
    <xf numFmtId="0" fontId="32" fillId="0" borderId="0" xfId="0" applyFont="1"/>
    <xf numFmtId="0" fontId="31" fillId="0" borderId="0" xfId="0" applyFont="1" applyAlignment="1">
      <alignment vertical="top" wrapText="1"/>
    </xf>
    <xf numFmtId="0" fontId="32" fillId="0" borderId="0" xfId="0" applyFont="1" applyAlignment="1">
      <alignment wrapText="1"/>
    </xf>
    <xf numFmtId="0" fontId="32" fillId="0" borderId="2" xfId="0" applyFont="1" applyBorder="1" applyAlignment="1">
      <alignment wrapText="1"/>
    </xf>
    <xf numFmtId="0" fontId="32" fillId="0" borderId="1" xfId="0" applyFont="1" applyBorder="1" applyAlignment="1">
      <alignment wrapText="1"/>
    </xf>
    <xf numFmtId="0" fontId="32" fillId="0" borderId="2" xfId="0" applyFont="1" applyBorder="1"/>
    <xf numFmtId="0" fontId="32" fillId="0" borderId="1" xfId="0" applyFont="1" applyBorder="1"/>
    <xf numFmtId="0" fontId="32" fillId="0" borderId="0" xfId="0" applyFont="1" applyAlignment="1"/>
    <xf numFmtId="0" fontId="34" fillId="5" borderId="20" xfId="0" applyFont="1" applyFill="1" applyBorder="1" applyAlignment="1">
      <alignment horizontal="center"/>
    </xf>
    <xf numFmtId="0" fontId="36" fillId="0" borderId="73" xfId="0" applyFont="1" applyBorder="1" applyAlignment="1">
      <alignment horizontal="left" vertical="center" wrapText="1"/>
    </xf>
    <xf numFmtId="0" fontId="37" fillId="5" borderId="77" xfId="0" applyFont="1" applyFill="1" applyBorder="1" applyAlignment="1" applyProtection="1">
      <alignment horizontal="center" vertical="center"/>
      <protection locked="0"/>
    </xf>
    <xf numFmtId="0" fontId="37" fillId="5" borderId="61" xfId="0" applyFont="1" applyFill="1" applyBorder="1" applyAlignment="1" applyProtection="1">
      <alignment horizontal="center" vertical="center"/>
      <protection locked="0"/>
    </xf>
    <xf numFmtId="0" fontId="37" fillId="5" borderId="62" xfId="0" applyFont="1" applyFill="1" applyBorder="1" applyAlignment="1" applyProtection="1">
      <alignment horizontal="center" vertical="center"/>
      <protection locked="0"/>
    </xf>
    <xf numFmtId="0" fontId="38" fillId="6" borderId="69" xfId="0" applyFont="1" applyFill="1" applyBorder="1" applyAlignment="1">
      <alignment horizontal="center" vertical="center"/>
    </xf>
    <xf numFmtId="0" fontId="38" fillId="2" borderId="6" xfId="0" applyFont="1" applyFill="1" applyBorder="1" applyAlignment="1">
      <alignment horizontal="left" vertical="center"/>
    </xf>
    <xf numFmtId="0" fontId="37" fillId="10" borderId="6" xfId="0" applyFont="1" applyFill="1" applyBorder="1" applyAlignment="1">
      <alignment horizontal="left" vertical="center" wrapText="1"/>
    </xf>
    <xf numFmtId="0" fontId="34" fillId="5" borderId="20" xfId="0" applyFont="1" applyFill="1" applyBorder="1" applyAlignment="1">
      <alignment horizontal="center" vertical="center"/>
    </xf>
    <xf numFmtId="0" fontId="39" fillId="14" borderId="60" xfId="0" applyFont="1" applyFill="1" applyBorder="1" applyAlignment="1">
      <alignment vertical="center"/>
    </xf>
    <xf numFmtId="0" fontId="36" fillId="0" borderId="74" xfId="0" applyFont="1" applyBorder="1" applyAlignment="1">
      <alignment horizontal="left" vertical="center" wrapText="1"/>
    </xf>
    <xf numFmtId="0" fontId="37" fillId="5" borderId="78" xfId="0" applyFont="1" applyFill="1" applyBorder="1" applyAlignment="1" applyProtection="1">
      <alignment horizontal="center" vertical="center"/>
      <protection locked="0"/>
    </xf>
    <xf numFmtId="0" fontId="37" fillId="5" borderId="26" xfId="0" applyFont="1" applyFill="1" applyBorder="1" applyAlignment="1" applyProtection="1">
      <alignment horizontal="center" vertical="center"/>
      <protection locked="0"/>
    </xf>
    <xf numFmtId="0" fontId="37" fillId="5" borderId="28" xfId="0" applyFont="1" applyFill="1" applyBorder="1" applyAlignment="1" applyProtection="1">
      <alignment horizontal="center" vertical="center"/>
      <protection locked="0"/>
    </xf>
    <xf numFmtId="0" fontId="38" fillId="6" borderId="57" xfId="0" applyFont="1" applyFill="1" applyBorder="1" applyAlignment="1">
      <alignment horizontal="center" vertical="center"/>
    </xf>
    <xf numFmtId="0" fontId="38" fillId="2" borderId="13" xfId="0" applyFont="1" applyFill="1" applyBorder="1" applyAlignment="1">
      <alignment vertical="center"/>
    </xf>
    <xf numFmtId="0" fontId="40" fillId="0" borderId="60" xfId="0" applyFont="1" applyBorder="1" applyAlignment="1">
      <alignment vertical="center"/>
    </xf>
    <xf numFmtId="0" fontId="38" fillId="5" borderId="78" xfId="0" applyFont="1" applyFill="1" applyBorder="1" applyAlignment="1" applyProtection="1">
      <alignment horizontal="center" vertical="center"/>
      <protection locked="0"/>
    </xf>
    <xf numFmtId="0" fontId="38" fillId="5" borderId="26" xfId="0" applyFont="1" applyFill="1" applyBorder="1" applyAlignment="1" applyProtection="1">
      <alignment horizontal="center" vertical="center"/>
      <protection locked="0"/>
    </xf>
    <xf numFmtId="0" fontId="38" fillId="5" borderId="28" xfId="0" applyFont="1" applyFill="1" applyBorder="1" applyAlignment="1" applyProtection="1">
      <alignment horizontal="center" vertical="center"/>
      <protection locked="0"/>
    </xf>
    <xf numFmtId="0" fontId="38" fillId="2" borderId="14" xfId="0" applyFont="1" applyFill="1" applyBorder="1" applyAlignment="1">
      <alignment vertical="center"/>
    </xf>
    <xf numFmtId="0" fontId="37" fillId="0" borderId="74" xfId="0" applyFont="1" applyBorder="1" applyAlignment="1">
      <alignment horizontal="left" vertical="center" wrapText="1"/>
    </xf>
    <xf numFmtId="0" fontId="36" fillId="0" borderId="76" xfId="0" applyFont="1" applyBorder="1" applyAlignment="1">
      <alignment horizontal="left" vertical="center" wrapText="1"/>
    </xf>
    <xf numFmtId="0" fontId="37" fillId="5" borderId="80" xfId="0" applyFont="1" applyFill="1" applyBorder="1" applyAlignment="1" applyProtection="1">
      <alignment horizontal="center" vertical="center"/>
      <protection locked="0"/>
    </xf>
    <xf numFmtId="0" fontId="37" fillId="5" borderId="30" xfId="0" applyFont="1" applyFill="1" applyBorder="1" applyAlignment="1" applyProtection="1">
      <alignment horizontal="center" vertical="center"/>
      <protection locked="0"/>
    </xf>
    <xf numFmtId="0" fontId="37" fillId="5" borderId="31" xfId="0" applyFont="1" applyFill="1" applyBorder="1" applyAlignment="1" applyProtection="1">
      <alignment horizontal="center" vertical="center"/>
      <protection locked="0"/>
    </xf>
    <xf numFmtId="0" fontId="38" fillId="6" borderId="53" xfId="0" applyFont="1" applyFill="1" applyBorder="1" applyAlignment="1">
      <alignment horizontal="center" vertical="center"/>
    </xf>
    <xf numFmtId="0" fontId="41" fillId="3" borderId="27" xfId="0" applyFont="1" applyFill="1" applyBorder="1" applyAlignment="1">
      <alignment horizontal="left" vertical="center"/>
    </xf>
    <xf numFmtId="0" fontId="38" fillId="5" borderId="77" xfId="0" applyFont="1" applyFill="1" applyBorder="1" applyAlignment="1" applyProtection="1">
      <alignment horizontal="center" vertical="center"/>
      <protection locked="0"/>
    </xf>
    <xf numFmtId="0" fontId="38" fillId="6" borderId="63" xfId="0" applyFont="1" applyFill="1" applyBorder="1" applyAlignment="1">
      <alignment horizontal="center" vertical="center"/>
    </xf>
    <xf numFmtId="0" fontId="38" fillId="2" borderId="67" xfId="0" applyFont="1" applyFill="1" applyBorder="1" applyAlignment="1">
      <alignment vertical="center"/>
    </xf>
    <xf numFmtId="0" fontId="38" fillId="2" borderId="24" xfId="0" applyFont="1" applyFill="1" applyBorder="1" applyAlignment="1">
      <alignment horizontal="left" vertical="center"/>
    </xf>
    <xf numFmtId="0" fontId="38" fillId="2" borderId="68" xfId="0" applyFont="1" applyFill="1" applyBorder="1" applyAlignment="1">
      <alignment vertical="center"/>
    </xf>
    <xf numFmtId="0" fontId="38" fillId="5" borderId="79" xfId="0" applyFont="1" applyFill="1" applyBorder="1" applyAlignment="1" applyProtection="1">
      <alignment horizontal="center" vertical="center"/>
      <protection locked="0"/>
    </xf>
    <xf numFmtId="0" fontId="38" fillId="5" borderId="70" xfId="0" applyFont="1" applyFill="1" applyBorder="1" applyAlignment="1" applyProtection="1">
      <alignment horizontal="center" vertical="center"/>
      <protection locked="0"/>
    </xf>
    <xf numFmtId="0" fontId="38" fillId="5" borderId="71" xfId="0" applyFont="1" applyFill="1" applyBorder="1" applyAlignment="1" applyProtection="1">
      <alignment horizontal="center" vertical="center"/>
      <protection locked="0"/>
    </xf>
    <xf numFmtId="0" fontId="37" fillId="5" borderId="65" xfId="0" applyFont="1" applyFill="1" applyBorder="1" applyAlignment="1" applyProtection="1">
      <alignment horizontal="center" vertical="center"/>
      <protection locked="0"/>
    </xf>
    <xf numFmtId="0" fontId="34" fillId="5" borderId="0" xfId="0" applyFont="1" applyFill="1" applyBorder="1" applyAlignment="1">
      <alignment vertical="center"/>
    </xf>
    <xf numFmtId="0" fontId="37" fillId="0" borderId="0" xfId="0" applyFont="1" applyAlignment="1">
      <alignment vertical="center"/>
    </xf>
    <xf numFmtId="0" fontId="37" fillId="5" borderId="66" xfId="0" applyFont="1" applyFill="1" applyBorder="1" applyAlignment="1" applyProtection="1">
      <alignment horizontal="center" vertical="center"/>
      <protection locked="0"/>
    </xf>
    <xf numFmtId="0" fontId="37" fillId="13" borderId="75" xfId="0" applyFont="1" applyFill="1" applyBorder="1" applyAlignment="1">
      <alignment horizontal="left" vertical="center" wrapText="1"/>
    </xf>
    <xf numFmtId="0" fontId="38" fillId="5" borderId="29" xfId="0" applyFont="1" applyFill="1" applyBorder="1" applyAlignment="1" applyProtection="1">
      <alignment horizontal="center" vertical="center"/>
      <protection locked="0"/>
    </xf>
    <xf numFmtId="0" fontId="38" fillId="5" borderId="30" xfId="0" applyFont="1" applyFill="1" applyBorder="1" applyAlignment="1" applyProtection="1">
      <alignment horizontal="center" vertical="center"/>
      <protection locked="0"/>
    </xf>
    <xf numFmtId="0" fontId="38" fillId="5" borderId="31" xfId="0" applyFont="1" applyFill="1" applyBorder="1" applyAlignment="1" applyProtection="1">
      <alignment horizontal="center" vertical="center"/>
      <protection locked="0"/>
    </xf>
    <xf numFmtId="0" fontId="38" fillId="6" borderId="72" xfId="0" applyFont="1" applyFill="1" applyBorder="1" applyAlignment="1">
      <alignment horizontal="center" vertical="center"/>
    </xf>
    <xf numFmtId="0" fontId="37" fillId="0" borderId="73" xfId="0" applyFont="1" applyBorder="1" applyAlignment="1">
      <alignment horizontal="left" vertical="center" wrapText="1"/>
    </xf>
    <xf numFmtId="0" fontId="37" fillId="5" borderId="81" xfId="0" applyFont="1" applyFill="1" applyBorder="1" applyAlignment="1" applyProtection="1">
      <alignment horizontal="center" vertical="center"/>
      <protection locked="0"/>
    </xf>
    <xf numFmtId="0" fontId="37" fillId="5" borderId="82" xfId="0" applyFont="1" applyFill="1" applyBorder="1" applyAlignment="1" applyProtection="1">
      <alignment horizontal="center" vertical="center"/>
      <protection locked="0"/>
    </xf>
    <xf numFmtId="0" fontId="37" fillId="0" borderId="76" xfId="0" applyFont="1" applyBorder="1" applyAlignment="1">
      <alignment horizontal="left" vertical="center" wrapText="1"/>
    </xf>
    <xf numFmtId="0" fontId="38" fillId="5" borderId="80" xfId="0" applyFont="1" applyFill="1" applyBorder="1" applyAlignment="1" applyProtection="1">
      <alignment horizontal="center" vertical="center"/>
      <protection locked="0"/>
    </xf>
    <xf numFmtId="0" fontId="38" fillId="6" borderId="64" xfId="0" applyFont="1" applyFill="1" applyBorder="1" applyAlignment="1">
      <alignment horizontal="center" vertical="center"/>
    </xf>
    <xf numFmtId="0" fontId="38" fillId="2" borderId="53" xfId="0" applyFont="1" applyFill="1" applyBorder="1" applyAlignment="1">
      <alignment vertical="center"/>
    </xf>
    <xf numFmtId="0" fontId="35" fillId="0" borderId="0" xfId="0" applyFont="1" applyAlignment="1">
      <alignment vertical="top" wrapText="1"/>
    </xf>
    <xf numFmtId="0" fontId="38" fillId="0" borderId="27" xfId="0" applyFont="1" applyBorder="1" applyAlignment="1" applyProtection="1">
      <alignment horizontal="left" vertical="center" wrapText="1"/>
      <protection locked="0"/>
    </xf>
    <xf numFmtId="0" fontId="37" fillId="0" borderId="0" xfId="0" applyFont="1"/>
    <xf numFmtId="0" fontId="38" fillId="0" borderId="0" xfId="0" applyFont="1"/>
    <xf numFmtId="0" fontId="37" fillId="0" borderId="0" xfId="0" applyFont="1" applyAlignment="1"/>
    <xf numFmtId="0" fontId="37" fillId="0" borderId="0" xfId="0" applyFont="1" applyAlignment="1">
      <alignment wrapText="1"/>
    </xf>
    <xf numFmtId="0" fontId="34" fillId="5" borderId="0" xfId="0" applyFont="1" applyFill="1" applyBorder="1"/>
    <xf numFmtId="49" fontId="45" fillId="4" borderId="58" xfId="1" applyNumberFormat="1" applyFont="1" applyFill="1" applyBorder="1" applyAlignment="1">
      <alignment horizontal="center" vertical="center"/>
    </xf>
    <xf numFmtId="0" fontId="32" fillId="3" borderId="22" xfId="0" applyFont="1" applyFill="1" applyBorder="1" applyAlignment="1">
      <alignment horizontal="center" vertical="center" wrapText="1"/>
    </xf>
    <xf numFmtId="0" fontId="32" fillId="3" borderId="21" xfId="0" applyFont="1" applyFill="1" applyBorder="1" applyAlignment="1">
      <alignment horizontal="center" vertical="center" wrapText="1"/>
    </xf>
    <xf numFmtId="0" fontId="32" fillId="3" borderId="23" xfId="0" applyFont="1" applyFill="1" applyBorder="1" applyAlignment="1">
      <alignment horizontal="center" vertical="center" wrapText="1"/>
    </xf>
    <xf numFmtId="0" fontId="32" fillId="3" borderId="20" xfId="0" applyFont="1" applyFill="1" applyBorder="1" applyAlignment="1">
      <alignment horizontal="center" vertical="center" wrapText="1"/>
    </xf>
    <xf numFmtId="0" fontId="42" fillId="0" borderId="17" xfId="0" applyFont="1" applyBorder="1" applyAlignment="1">
      <alignment horizontal="left" vertical="center"/>
    </xf>
    <xf numFmtId="0" fontId="42" fillId="6" borderId="19" xfId="0" applyFont="1" applyFill="1" applyBorder="1" applyAlignment="1">
      <alignment vertical="center"/>
    </xf>
    <xf numFmtId="0" fontId="42" fillId="6" borderId="16" xfId="0" applyFont="1" applyFill="1" applyBorder="1" applyAlignment="1">
      <alignment vertical="center" wrapText="1"/>
    </xf>
    <xf numFmtId="0" fontId="46" fillId="5" borderId="0" xfId="0" applyFont="1" applyFill="1" applyBorder="1" applyAlignment="1">
      <alignment horizontal="center" vertical="center"/>
    </xf>
    <xf numFmtId="0" fontId="47" fillId="5" borderId="0" xfId="0" applyFont="1" applyFill="1" applyBorder="1" applyAlignment="1">
      <alignment horizontal="left" vertical="center"/>
    </xf>
    <xf numFmtId="0" fontId="48" fillId="0" borderId="0" xfId="0" applyFont="1" applyAlignment="1">
      <alignment horizontal="left" vertical="center"/>
    </xf>
    <xf numFmtId="0" fontId="46" fillId="5" borderId="20" xfId="0" applyFont="1" applyFill="1" applyBorder="1" applyAlignment="1">
      <alignment horizontal="center" vertical="center"/>
    </xf>
    <xf numFmtId="0" fontId="46" fillId="5" borderId="0" xfId="0" applyFont="1" applyFill="1" applyBorder="1" applyAlignment="1">
      <alignment vertical="center"/>
    </xf>
    <xf numFmtId="0" fontId="50" fillId="5" borderId="0" xfId="0" applyFont="1" applyFill="1" applyAlignment="1">
      <alignment vertical="center"/>
    </xf>
    <xf numFmtId="0" fontId="51" fillId="5" borderId="0" xfId="0" applyFont="1" applyFill="1" applyAlignment="1">
      <alignment vertical="center"/>
    </xf>
    <xf numFmtId="0" fontId="19" fillId="12" borderId="51" xfId="0" applyFont="1" applyFill="1" applyBorder="1" applyAlignment="1">
      <alignment horizontal="center" vertical="center" wrapText="1"/>
    </xf>
    <xf numFmtId="0" fontId="19" fillId="12" borderId="52" xfId="0" applyFont="1" applyFill="1" applyBorder="1" applyAlignment="1">
      <alignment horizontal="center" vertical="center" wrapText="1"/>
    </xf>
    <xf numFmtId="0" fontId="20" fillId="0" borderId="43" xfId="0" applyFont="1" applyBorder="1" applyAlignment="1" applyProtection="1">
      <alignment horizontal="left" vertical="top" wrapText="1"/>
      <protection locked="0"/>
    </xf>
    <xf numFmtId="0" fontId="20" fillId="0" borderId="44" xfId="0" applyFont="1" applyBorder="1" applyAlignment="1" applyProtection="1">
      <alignment horizontal="left" vertical="top" wrapText="1"/>
      <protection locked="0"/>
    </xf>
    <xf numFmtId="0" fontId="20" fillId="0" borderId="0" xfId="0" applyFont="1" applyBorder="1" applyAlignment="1" applyProtection="1">
      <alignment horizontal="left" vertical="top" wrapText="1"/>
      <protection locked="0"/>
    </xf>
    <xf numFmtId="0" fontId="20" fillId="0" borderId="46" xfId="0" applyFont="1" applyBorder="1" applyAlignment="1" applyProtection="1">
      <alignment horizontal="left" vertical="top" wrapText="1"/>
      <protection locked="0"/>
    </xf>
    <xf numFmtId="0" fontId="20" fillId="0" borderId="48" xfId="0" applyFont="1" applyBorder="1" applyAlignment="1" applyProtection="1">
      <alignment horizontal="left" vertical="top" wrapText="1"/>
      <protection locked="0"/>
    </xf>
    <xf numFmtId="0" fontId="20" fillId="0" borderId="49" xfId="0" applyFont="1" applyBorder="1" applyAlignment="1" applyProtection="1">
      <alignment horizontal="left" vertical="top" wrapText="1"/>
      <protection locked="0"/>
    </xf>
    <xf numFmtId="0" fontId="21" fillId="0" borderId="35" xfId="0" applyFont="1" applyBorder="1" applyAlignment="1" applyProtection="1">
      <alignment horizontal="left" vertical="top"/>
      <protection locked="0"/>
    </xf>
    <xf numFmtId="0" fontId="21" fillId="0" borderId="36" xfId="0" applyFont="1" applyBorder="1" applyAlignment="1" applyProtection="1">
      <alignment horizontal="left" vertical="top"/>
      <protection locked="0"/>
    </xf>
    <xf numFmtId="0" fontId="21" fillId="0" borderId="0" xfId="0" applyFont="1" applyBorder="1" applyAlignment="1" applyProtection="1">
      <alignment horizontal="left" vertical="top"/>
      <protection locked="0"/>
    </xf>
    <xf numFmtId="0" fontId="21" fillId="0" borderId="38" xfId="0" applyFont="1" applyBorder="1" applyAlignment="1" applyProtection="1">
      <alignment horizontal="left" vertical="top"/>
      <protection locked="0"/>
    </xf>
    <xf numFmtId="0" fontId="21" fillId="0" borderId="40" xfId="0" applyFont="1" applyBorder="1" applyAlignment="1" applyProtection="1">
      <alignment horizontal="left" vertical="top"/>
      <protection locked="0"/>
    </xf>
    <xf numFmtId="0" fontId="21" fillId="0" borderId="41" xfId="0" applyFont="1" applyBorder="1" applyAlignment="1" applyProtection="1">
      <alignment horizontal="left" vertical="top"/>
      <protection locked="0"/>
    </xf>
    <xf numFmtId="0" fontId="14" fillId="11" borderId="0" xfId="0" applyFont="1" applyFill="1" applyBorder="1" applyAlignment="1">
      <alignment horizontal="left" vertical="top" wrapText="1"/>
    </xf>
    <xf numFmtId="0" fontId="14" fillId="11" borderId="25" xfId="0" applyFont="1" applyFill="1" applyBorder="1" applyAlignment="1">
      <alignment horizontal="left" vertical="top" wrapText="1"/>
    </xf>
    <xf numFmtId="0" fontId="36" fillId="0" borderId="83" xfId="0" applyFont="1" applyBorder="1" applyAlignment="1">
      <alignment horizontal="left" vertical="center" wrapText="1"/>
    </xf>
    <xf numFmtId="0" fontId="38" fillId="5" borderId="81" xfId="0" applyFont="1" applyFill="1" applyBorder="1" applyAlignment="1" applyProtection="1">
      <alignment horizontal="center" vertical="center"/>
      <protection locked="0"/>
    </xf>
    <xf numFmtId="0" fontId="26" fillId="0" borderId="70" xfId="0" applyFont="1" applyBorder="1" applyAlignment="1">
      <alignment horizontal="left" wrapText="1"/>
    </xf>
    <xf numFmtId="0" fontId="26" fillId="0" borderId="84" xfId="0" applyFont="1" applyBorder="1" applyAlignment="1">
      <alignment horizontal="left" wrapText="1"/>
    </xf>
    <xf numFmtId="0" fontId="25" fillId="0" borderId="70" xfId="0" applyFont="1" applyBorder="1" applyAlignment="1">
      <alignment horizontal="left" vertical="center" wrapText="1"/>
    </xf>
    <xf numFmtId="0" fontId="22" fillId="0" borderId="70" xfId="0" applyFont="1" applyBorder="1" applyAlignment="1">
      <alignment vertical="center"/>
    </xf>
    <xf numFmtId="0" fontId="30" fillId="15" borderId="26" xfId="0" applyFont="1" applyFill="1" applyBorder="1" applyAlignment="1">
      <alignment horizontal="center" vertical="center"/>
    </xf>
    <xf numFmtId="0" fontId="26" fillId="0" borderId="26" xfId="0" applyFont="1" applyBorder="1" applyAlignment="1">
      <alignment horizontal="center" vertical="center"/>
    </xf>
    <xf numFmtId="0" fontId="26" fillId="0" borderId="70" xfId="0" applyFont="1" applyBorder="1" applyAlignment="1">
      <alignment horizontal="center" vertical="center"/>
    </xf>
    <xf numFmtId="0" fontId="22" fillId="0" borderId="0" xfId="0" applyFont="1" applyAlignment="1">
      <alignment horizontal="center" vertical="center"/>
    </xf>
    <xf numFmtId="0" fontId="25" fillId="0" borderId="26" xfId="0" applyFont="1" applyBorder="1" applyAlignment="1">
      <alignment horizontal="center" vertical="center" wrapText="1"/>
    </xf>
    <xf numFmtId="0" fontId="4" fillId="0" borderId="26" xfId="0" applyFont="1" applyBorder="1" applyAlignment="1">
      <alignment vertical="center"/>
    </xf>
    <xf numFmtId="0" fontId="4" fillId="0" borderId="82" xfId="0" applyFont="1" applyBorder="1" applyAlignment="1">
      <alignment vertical="center"/>
    </xf>
    <xf numFmtId="0" fontId="54" fillId="3" borderId="85" xfId="0" applyFont="1" applyFill="1" applyBorder="1" applyAlignment="1">
      <alignment horizontal="center" vertical="center"/>
    </xf>
    <xf numFmtId="0" fontId="54" fillId="3" borderId="85" xfId="0" applyFont="1" applyFill="1" applyBorder="1" applyAlignment="1">
      <alignment horizontal="left" vertical="center"/>
    </xf>
    <xf numFmtId="0" fontId="40" fillId="0" borderId="0" xfId="0" applyFont="1" applyBorder="1" applyAlignment="1">
      <alignment vertical="center"/>
    </xf>
    <xf numFmtId="0" fontId="39" fillId="0" borderId="0" xfId="0" applyFont="1" applyFill="1" applyBorder="1" applyAlignment="1">
      <alignment vertical="center"/>
    </xf>
    <xf numFmtId="0" fontId="4" fillId="0" borderId="90" xfId="0" applyFont="1" applyBorder="1" applyAlignment="1">
      <alignment horizontal="center" vertical="center"/>
    </xf>
    <xf numFmtId="0" fontId="4" fillId="0" borderId="91" xfId="0" applyFont="1" applyBorder="1" applyAlignment="1">
      <alignment vertical="center"/>
    </xf>
    <xf numFmtId="0" fontId="4" fillId="0" borderId="66" xfId="0" applyFont="1" applyBorder="1" applyAlignment="1">
      <alignment horizontal="center" vertical="center"/>
    </xf>
    <xf numFmtId="0" fontId="4" fillId="0" borderId="28" xfId="0" applyFont="1" applyBorder="1" applyAlignment="1">
      <alignment vertical="center"/>
    </xf>
    <xf numFmtId="0" fontId="4" fillId="0" borderId="29" xfId="0" applyFont="1" applyBorder="1" applyAlignment="1">
      <alignment horizontal="center" vertical="center"/>
    </xf>
    <xf numFmtId="0" fontId="4" fillId="0" borderId="30" xfId="0" applyFont="1" applyBorder="1" applyAlignment="1">
      <alignment vertical="center"/>
    </xf>
    <xf numFmtId="0" fontId="4" fillId="0" borderId="31" xfId="0" applyFont="1" applyBorder="1" applyAlignment="1">
      <alignment vertical="center"/>
    </xf>
    <xf numFmtId="0" fontId="29" fillId="0" borderId="26" xfId="0" applyFont="1" applyBorder="1" applyAlignment="1">
      <alignment horizontal="center" vertical="center" wrapText="1"/>
    </xf>
    <xf numFmtId="0" fontId="52" fillId="0" borderId="70" xfId="0" applyFont="1" applyBorder="1" applyAlignment="1">
      <alignment horizontal="center" vertical="center" wrapText="1"/>
    </xf>
    <xf numFmtId="0" fontId="52" fillId="0" borderId="84" xfId="0" applyFont="1" applyBorder="1" applyAlignment="1">
      <alignment horizontal="center" vertical="center" wrapText="1"/>
    </xf>
    <xf numFmtId="0" fontId="52" fillId="0" borderId="82" xfId="0" applyFont="1" applyBorder="1" applyAlignment="1">
      <alignment horizontal="center" vertical="center" wrapText="1"/>
    </xf>
    <xf numFmtId="0" fontId="42" fillId="4" borderId="7" xfId="0" applyFont="1" applyFill="1" applyBorder="1" applyAlignment="1">
      <alignment horizontal="center" vertical="center"/>
    </xf>
    <xf numFmtId="0" fontId="42" fillId="4" borderId="59" xfId="0" applyFont="1" applyFill="1" applyBorder="1" applyAlignment="1">
      <alignment horizontal="center" vertical="center"/>
    </xf>
    <xf numFmtId="0" fontId="42" fillId="2" borderId="7" xfId="0" applyFont="1" applyFill="1" applyBorder="1" applyAlignment="1">
      <alignment horizontal="left" vertical="center" wrapText="1"/>
    </xf>
    <xf numFmtId="0" fontId="42" fillId="2" borderId="59" xfId="0" applyFont="1" applyFill="1" applyBorder="1" applyAlignment="1">
      <alignment horizontal="left" vertical="center" wrapText="1"/>
    </xf>
    <xf numFmtId="0" fontId="42" fillId="2" borderId="7" xfId="0" applyFont="1" applyFill="1" applyBorder="1" applyAlignment="1">
      <alignment vertical="center" wrapText="1"/>
    </xf>
    <xf numFmtId="0" fontId="42" fillId="2" borderId="59" xfId="0" applyFont="1" applyFill="1" applyBorder="1" applyAlignment="1">
      <alignment vertical="center" wrapText="1"/>
    </xf>
    <xf numFmtId="0" fontId="39" fillId="2" borderId="22" xfId="0" applyFont="1" applyFill="1" applyBorder="1" applyAlignment="1">
      <alignment horizontal="left" vertical="top" wrapText="1"/>
    </xf>
    <xf numFmtId="0" fontId="39" fillId="2" borderId="21" xfId="0" applyFont="1" applyFill="1" applyBorder="1" applyAlignment="1">
      <alignment horizontal="left" vertical="top" wrapText="1"/>
    </xf>
    <xf numFmtId="0" fontId="39" fillId="2" borderId="23" xfId="0" applyFont="1" applyFill="1" applyBorder="1" applyAlignment="1">
      <alignment horizontal="left" vertical="top" wrapText="1"/>
    </xf>
    <xf numFmtId="0" fontId="39" fillId="2" borderId="22" xfId="0" applyFont="1" applyFill="1" applyBorder="1" applyAlignment="1">
      <alignment horizontal="center" vertical="center" wrapText="1"/>
    </xf>
    <xf numFmtId="0" fontId="39" fillId="2" borderId="21" xfId="0" applyFont="1" applyFill="1" applyBorder="1" applyAlignment="1">
      <alignment horizontal="center" vertical="center" wrapText="1"/>
    </xf>
    <xf numFmtId="0" fontId="39" fillId="2" borderId="23" xfId="0" applyFont="1" applyFill="1" applyBorder="1" applyAlignment="1">
      <alignment horizontal="center" vertical="center" wrapText="1"/>
    </xf>
    <xf numFmtId="0" fontId="42" fillId="4" borderId="3" xfId="0" applyFont="1" applyFill="1" applyBorder="1" applyAlignment="1">
      <alignment horizontal="center" vertical="center" wrapText="1"/>
    </xf>
    <xf numFmtId="0" fontId="42" fillId="4" borderId="58" xfId="0" applyFont="1" applyFill="1" applyBorder="1" applyAlignment="1">
      <alignment horizontal="center" vertical="center" wrapText="1"/>
    </xf>
    <xf numFmtId="49" fontId="45" fillId="4" borderId="55" xfId="1" applyNumberFormat="1" applyFont="1" applyFill="1" applyBorder="1" applyAlignment="1">
      <alignment horizontal="center" vertical="center"/>
    </xf>
    <xf numFmtId="49" fontId="45" fillId="4" borderId="9" xfId="1" applyNumberFormat="1" applyFont="1" applyFill="1" applyBorder="1" applyAlignment="1">
      <alignment horizontal="center" vertical="center"/>
    </xf>
    <xf numFmtId="0" fontId="42" fillId="7" borderId="12" xfId="0" applyFont="1" applyFill="1" applyBorder="1" applyAlignment="1">
      <alignment horizontal="center" vertical="center" wrapText="1"/>
    </xf>
    <xf numFmtId="0" fontId="42" fillId="7" borderId="8" xfId="0" applyFont="1" applyFill="1" applyBorder="1" applyAlignment="1">
      <alignment horizontal="center" vertical="center" wrapText="1"/>
    </xf>
    <xf numFmtId="49" fontId="45" fillId="4" borderId="3" xfId="1" applyNumberFormat="1" applyFont="1" applyFill="1" applyBorder="1" applyAlignment="1">
      <alignment horizontal="center" vertical="center"/>
    </xf>
    <xf numFmtId="0" fontId="42" fillId="8" borderId="11" xfId="0" applyFont="1" applyFill="1" applyBorder="1" applyAlignment="1">
      <alignment horizontal="center" vertical="center"/>
    </xf>
    <xf numFmtId="0" fontId="42" fillId="8" borderId="10" xfId="0" applyFont="1" applyFill="1" applyBorder="1" applyAlignment="1">
      <alignment horizontal="center" vertical="center"/>
    </xf>
    <xf numFmtId="0" fontId="32" fillId="0" borderId="22" xfId="0" applyFont="1" applyBorder="1" applyAlignment="1">
      <alignment horizontal="center" vertical="center" wrapText="1"/>
    </xf>
    <xf numFmtId="0" fontId="32" fillId="0" borderId="21" xfId="0" applyFont="1" applyBorder="1" applyAlignment="1">
      <alignment horizontal="center" vertical="center" wrapText="1"/>
    </xf>
    <xf numFmtId="0" fontId="32" fillId="0" borderId="23" xfId="0" applyFont="1" applyBorder="1" applyAlignment="1">
      <alignment horizontal="center" vertical="center" wrapText="1"/>
    </xf>
    <xf numFmtId="0" fontId="35" fillId="3" borderId="56" xfId="0" applyFont="1" applyFill="1" applyBorder="1" applyAlignment="1">
      <alignment horizontal="left" vertical="center"/>
    </xf>
    <xf numFmtId="0" fontId="35" fillId="3" borderId="17" xfId="0" applyFont="1" applyFill="1" applyBorder="1" applyAlignment="1">
      <alignment horizontal="left" vertical="center"/>
    </xf>
    <xf numFmtId="0" fontId="35" fillId="3" borderId="0" xfId="0" applyFont="1" applyFill="1" applyBorder="1" applyAlignment="1">
      <alignment horizontal="left" vertical="center"/>
    </xf>
    <xf numFmtId="0" fontId="35" fillId="3" borderId="32" xfId="0" applyFont="1" applyFill="1" applyBorder="1" applyAlignment="1">
      <alignment horizontal="left" vertical="center"/>
    </xf>
    <xf numFmtId="0" fontId="35" fillId="3" borderId="54" xfId="0" applyFont="1" applyFill="1" applyBorder="1" applyAlignment="1">
      <alignment horizontal="left" vertical="center"/>
    </xf>
    <xf numFmtId="0" fontId="42" fillId="0" borderId="17" xfId="0" applyFont="1" applyBorder="1" applyAlignment="1">
      <alignment horizontal="center" vertical="center"/>
    </xf>
    <xf numFmtId="0" fontId="42" fillId="0" borderId="18" xfId="0" applyFont="1" applyBorder="1" applyAlignment="1">
      <alignment horizontal="center" vertical="center"/>
    </xf>
    <xf numFmtId="0" fontId="44" fillId="0" borderId="0" xfId="0" applyFont="1" applyBorder="1" applyAlignment="1">
      <alignment horizontal="center" vertical="center" wrapText="1"/>
    </xf>
    <xf numFmtId="0" fontId="53" fillId="8" borderId="5" xfId="0" applyFont="1" applyFill="1" applyBorder="1" applyAlignment="1">
      <alignment horizontal="center" vertical="center" wrapText="1"/>
    </xf>
    <xf numFmtId="0" fontId="53" fillId="8" borderId="15" xfId="0" applyFont="1" applyFill="1" applyBorder="1" applyAlignment="1">
      <alignment horizontal="center" vertical="center" wrapText="1"/>
    </xf>
    <xf numFmtId="0" fontId="35" fillId="3" borderId="88" xfId="0" applyFont="1" applyFill="1" applyBorder="1" applyAlignment="1">
      <alignment horizontal="left" vertical="center"/>
    </xf>
    <xf numFmtId="0" fontId="35" fillId="3" borderId="4" xfId="0" applyFont="1" applyFill="1" applyBorder="1" applyAlignment="1">
      <alignment horizontal="left" vertical="center"/>
    </xf>
    <xf numFmtId="0" fontId="35" fillId="3" borderId="89" xfId="0" applyFont="1" applyFill="1" applyBorder="1" applyAlignment="1">
      <alignment horizontal="left" vertical="center"/>
    </xf>
    <xf numFmtId="0" fontId="43" fillId="9" borderId="19" xfId="0" applyFont="1" applyFill="1" applyBorder="1" applyAlignment="1">
      <alignment horizontal="center" vertical="center" wrapText="1"/>
    </xf>
    <xf numFmtId="0" fontId="43" fillId="9" borderId="17" xfId="0" applyFont="1" applyFill="1" applyBorder="1" applyAlignment="1">
      <alignment horizontal="center" vertical="center" wrapText="1"/>
    </xf>
    <xf numFmtId="0" fontId="32" fillId="0" borderId="0" xfId="0" applyFont="1" applyAlignment="1">
      <alignment horizontal="center" wrapText="1"/>
    </xf>
    <xf numFmtId="0" fontId="42" fillId="0" borderId="17" xfId="0" applyFont="1" applyBorder="1" applyAlignment="1">
      <alignment horizontal="center" vertical="center" wrapText="1"/>
    </xf>
    <xf numFmtId="0" fontId="42" fillId="0" borderId="18" xfId="0" applyFont="1" applyBorder="1" applyAlignment="1">
      <alignment horizontal="center" vertical="center" wrapText="1"/>
    </xf>
    <xf numFmtId="0" fontId="42" fillId="6" borderId="19" xfId="0" applyFont="1" applyFill="1" applyBorder="1" applyAlignment="1">
      <alignment horizontal="center" vertical="center"/>
    </xf>
    <xf numFmtId="0" fontId="42" fillId="6" borderId="17" xfId="0" applyFont="1" applyFill="1" applyBorder="1" applyAlignment="1">
      <alignment horizontal="center" vertical="center"/>
    </xf>
    <xf numFmtId="0" fontId="42" fillId="0" borderId="56" xfId="0" applyFont="1" applyBorder="1" applyAlignment="1">
      <alignment horizontal="center" vertical="center"/>
    </xf>
    <xf numFmtId="0" fontId="42" fillId="0" borderId="54" xfId="0" applyFont="1" applyBorder="1" applyAlignment="1">
      <alignment horizontal="center" vertical="center"/>
    </xf>
    <xf numFmtId="0" fontId="33" fillId="0" borderId="86" xfId="0" applyFont="1" applyBorder="1" applyAlignment="1">
      <alignment horizontal="center" vertical="center" wrapText="1"/>
    </xf>
    <xf numFmtId="0" fontId="33" fillId="0" borderId="87" xfId="0" applyFont="1" applyBorder="1" applyAlignment="1">
      <alignment horizontal="center" vertical="center" wrapText="1"/>
    </xf>
    <xf numFmtId="0" fontId="42" fillId="7" borderId="5" xfId="0" applyFont="1" applyFill="1" applyBorder="1" applyAlignment="1">
      <alignment horizontal="center" vertical="center"/>
    </xf>
    <xf numFmtId="0" fontId="42" fillId="7" borderId="15" xfId="0" applyFont="1" applyFill="1" applyBorder="1" applyAlignment="1">
      <alignment horizontal="center" vertical="center"/>
    </xf>
    <xf numFmtId="0" fontId="55" fillId="3" borderId="56" xfId="0" applyFont="1" applyFill="1" applyBorder="1" applyAlignment="1">
      <alignment horizontal="center" vertical="center"/>
    </xf>
    <xf numFmtId="0" fontId="55" fillId="3" borderId="54" xfId="0" applyFont="1" applyFill="1" applyBorder="1" applyAlignment="1">
      <alignment horizontal="center" vertical="center"/>
    </xf>
    <xf numFmtId="0" fontId="54" fillId="3" borderId="22" xfId="0" applyFont="1" applyFill="1" applyBorder="1" applyAlignment="1">
      <alignment horizontal="center" vertical="center"/>
    </xf>
    <xf numFmtId="0" fontId="54" fillId="3" borderId="23" xfId="0" applyFont="1" applyFill="1" applyBorder="1" applyAlignment="1">
      <alignment horizontal="center" vertical="center"/>
    </xf>
    <xf numFmtId="0" fontId="49" fillId="12" borderId="50" xfId="0" applyFont="1" applyFill="1" applyBorder="1" applyAlignment="1">
      <alignment horizontal="center" vertical="center" wrapText="1"/>
    </xf>
    <xf numFmtId="0" fontId="49" fillId="12" borderId="51" xfId="0" applyFont="1" applyFill="1" applyBorder="1" applyAlignment="1">
      <alignment horizontal="center" vertical="center" wrapText="1"/>
    </xf>
    <xf numFmtId="0" fontId="13" fillId="0" borderId="34" xfId="0" applyFont="1" applyBorder="1" applyAlignment="1">
      <alignment horizontal="left" vertical="top" wrapText="1"/>
    </xf>
    <xf numFmtId="0" fontId="13" fillId="0" borderId="35" xfId="0" applyFont="1" applyBorder="1" applyAlignment="1">
      <alignment horizontal="left" vertical="top" wrapText="1"/>
    </xf>
    <xf numFmtId="0" fontId="13" fillId="0" borderId="37" xfId="0" applyFont="1" applyBorder="1" applyAlignment="1">
      <alignment horizontal="left" vertical="top" wrapText="1"/>
    </xf>
    <xf numFmtId="0" fontId="13" fillId="0" borderId="0" xfId="0" applyFont="1" applyBorder="1" applyAlignment="1">
      <alignment horizontal="left" vertical="top" wrapText="1"/>
    </xf>
    <xf numFmtId="0" fontId="13" fillId="0" borderId="39" xfId="0" applyFont="1" applyBorder="1" applyAlignment="1">
      <alignment horizontal="left" vertical="top" wrapText="1"/>
    </xf>
    <xf numFmtId="0" fontId="13" fillId="0" borderId="40" xfId="0" applyFont="1" applyBorder="1" applyAlignment="1">
      <alignment horizontal="left" vertical="top" wrapText="1"/>
    </xf>
    <xf numFmtId="0" fontId="14" fillId="11" borderId="33" xfId="0" applyFont="1" applyFill="1" applyBorder="1" applyAlignment="1">
      <alignment horizontal="center" vertical="top" wrapText="1"/>
    </xf>
    <xf numFmtId="0" fontId="14" fillId="11" borderId="0" xfId="0" applyFont="1" applyFill="1" applyBorder="1" applyAlignment="1">
      <alignment horizontal="center" vertical="top" wrapText="1"/>
    </xf>
    <xf numFmtId="0" fontId="12" fillId="0" borderId="42" xfId="0" applyFont="1" applyBorder="1" applyAlignment="1">
      <alignment horizontal="left" vertical="top" wrapText="1"/>
    </xf>
    <xf numFmtId="0" fontId="12" fillId="0" borderId="43" xfId="0" applyFont="1" applyBorder="1" applyAlignment="1">
      <alignment horizontal="left" vertical="top" wrapText="1"/>
    </xf>
    <xf numFmtId="0" fontId="12" fillId="0" borderId="45" xfId="0" applyFont="1" applyBorder="1" applyAlignment="1">
      <alignment horizontal="left" vertical="top" wrapText="1"/>
    </xf>
    <xf numFmtId="0" fontId="12" fillId="0" borderId="0" xfId="0" applyFont="1" applyBorder="1" applyAlignment="1">
      <alignment horizontal="left" vertical="top" wrapText="1"/>
    </xf>
    <xf numFmtId="0" fontId="12" fillId="0" borderId="47" xfId="0" applyFont="1" applyBorder="1" applyAlignment="1">
      <alignment horizontal="left" vertical="top" wrapText="1"/>
    </xf>
    <xf numFmtId="0" fontId="12" fillId="0" borderId="48" xfId="0" applyFont="1" applyBorder="1" applyAlignment="1">
      <alignment horizontal="left" vertical="top" wrapText="1"/>
    </xf>
    <xf numFmtId="0" fontId="56" fillId="0" borderId="22" xfId="0" applyFont="1" applyBorder="1" applyAlignment="1">
      <alignment horizontal="center" vertical="center" wrapText="1"/>
    </xf>
    <xf numFmtId="0" fontId="56" fillId="0" borderId="21" xfId="0" applyFont="1" applyBorder="1" applyAlignment="1">
      <alignment horizontal="center" vertical="center" wrapText="1"/>
    </xf>
    <xf numFmtId="0" fontId="56" fillId="0" borderId="23" xfId="0" applyFont="1" applyBorder="1" applyAlignment="1">
      <alignment horizontal="center" vertical="center" wrapText="1"/>
    </xf>
  </cellXfs>
  <cellStyles count="2">
    <cellStyle name="Normal" xfId="0" builtinId="0"/>
    <cellStyle name="Normal 3" xfId="1"/>
  </cellStyles>
  <dxfs count="65">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rgb="FFFF000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64"/>
      <tableStyleElement type="headerRow" dxfId="6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5"/>
  <sheetViews>
    <sheetView showGridLines="0" zoomScaleNormal="100" workbookViewId="0">
      <pane ySplit="2" topLeftCell="A3" activePane="bottomLeft" state="frozen"/>
      <selection pane="bottomLeft" activeCell="C18" sqref="C18"/>
    </sheetView>
  </sheetViews>
  <sheetFormatPr defaultColWidth="9.140625" defaultRowHeight="14.25"/>
  <cols>
    <col min="1" max="1" width="13.85546875" style="18" customWidth="1"/>
    <col min="2" max="2" width="48" style="23" bestFit="1" customWidth="1"/>
    <col min="3" max="3" width="8.7109375" style="143" bestFit="1" customWidth="1"/>
    <col min="4" max="4" width="63.85546875" style="22" customWidth="1"/>
    <col min="5" max="5" width="9.7109375" style="19" bestFit="1" customWidth="1"/>
    <col min="6" max="16384" width="9.140625" style="18"/>
  </cols>
  <sheetData>
    <row r="2" spans="1:5" s="20" customFormat="1" ht="25.5">
      <c r="A2" s="31" t="s">
        <v>4</v>
      </c>
      <c r="B2" s="32" t="s">
        <v>5</v>
      </c>
      <c r="C2" s="140" t="s">
        <v>28</v>
      </c>
      <c r="D2" s="31" t="s">
        <v>3</v>
      </c>
      <c r="E2" s="31" t="s">
        <v>6</v>
      </c>
    </row>
    <row r="3" spans="1:5" s="21" customFormat="1" ht="27">
      <c r="A3" s="158" t="s">
        <v>29</v>
      </c>
      <c r="B3" s="24" t="s">
        <v>31</v>
      </c>
      <c r="C3" s="141">
        <v>1</v>
      </c>
      <c r="D3" s="25" t="s">
        <v>68</v>
      </c>
      <c r="E3" s="26"/>
    </row>
    <row r="4" spans="1:5" s="21" customFormat="1" ht="27">
      <c r="A4" s="158"/>
      <c r="B4" s="24" t="s">
        <v>32</v>
      </c>
      <c r="C4" s="141">
        <v>2</v>
      </c>
      <c r="D4" s="27" t="s">
        <v>69</v>
      </c>
      <c r="E4" s="26"/>
    </row>
    <row r="5" spans="1:5" s="21" customFormat="1" ht="27">
      <c r="A5" s="158"/>
      <c r="B5" s="24" t="s">
        <v>33</v>
      </c>
      <c r="C5" s="141">
        <v>3</v>
      </c>
      <c r="D5" s="28" t="s">
        <v>70</v>
      </c>
      <c r="E5" s="26"/>
    </row>
    <row r="6" spans="1:5" s="21" customFormat="1" ht="27">
      <c r="A6" s="158"/>
      <c r="B6" s="29" t="s">
        <v>34</v>
      </c>
      <c r="C6" s="141">
        <v>4</v>
      </c>
      <c r="D6" s="28" t="s">
        <v>71</v>
      </c>
      <c r="E6" s="26"/>
    </row>
    <row r="7" spans="1:5" s="21" customFormat="1" ht="40.5">
      <c r="A7" s="158"/>
      <c r="B7" s="29" t="s">
        <v>35</v>
      </c>
      <c r="C7" s="141">
        <v>5</v>
      </c>
      <c r="D7" s="28" t="s">
        <v>72</v>
      </c>
      <c r="E7" s="26"/>
    </row>
    <row r="8" spans="1:5" s="21" customFormat="1" ht="27">
      <c r="A8" s="158"/>
      <c r="B8" s="29" t="s">
        <v>36</v>
      </c>
      <c r="C8" s="141">
        <v>6</v>
      </c>
      <c r="D8" s="25" t="s">
        <v>73</v>
      </c>
      <c r="E8" s="26"/>
    </row>
    <row r="9" spans="1:5" s="21" customFormat="1" ht="40.5">
      <c r="A9" s="158"/>
      <c r="B9" s="24" t="s">
        <v>37</v>
      </c>
      <c r="C9" s="141">
        <v>7</v>
      </c>
      <c r="D9" s="25" t="s">
        <v>74</v>
      </c>
      <c r="E9" s="26"/>
    </row>
    <row r="10" spans="1:5" s="21" customFormat="1" ht="27">
      <c r="A10" s="158"/>
      <c r="B10" s="24" t="s">
        <v>38</v>
      </c>
      <c r="C10" s="141">
        <v>8</v>
      </c>
      <c r="D10" s="25" t="s">
        <v>75</v>
      </c>
      <c r="E10" s="26"/>
    </row>
    <row r="11" spans="1:5" ht="24.75" customHeight="1">
      <c r="A11" s="159" t="s">
        <v>108</v>
      </c>
      <c r="B11" s="24" t="s">
        <v>39</v>
      </c>
      <c r="C11" s="141">
        <v>9</v>
      </c>
      <c r="D11" s="25" t="s">
        <v>96</v>
      </c>
      <c r="E11" s="30"/>
    </row>
    <row r="12" spans="1:5" ht="27">
      <c r="A12" s="160"/>
      <c r="B12" s="24" t="s">
        <v>88</v>
      </c>
      <c r="C12" s="141" t="s">
        <v>92</v>
      </c>
      <c r="D12" s="25" t="s">
        <v>97</v>
      </c>
      <c r="E12" s="30"/>
    </row>
    <row r="13" spans="1:5" ht="14.65" customHeight="1">
      <c r="A13" s="160"/>
      <c r="B13" s="24" t="s">
        <v>89</v>
      </c>
      <c r="C13" s="141" t="s">
        <v>93</v>
      </c>
      <c r="D13" s="25" t="s">
        <v>98</v>
      </c>
      <c r="E13" s="30"/>
    </row>
    <row r="14" spans="1:5" ht="14.65" customHeight="1">
      <c r="A14" s="160"/>
      <c r="B14" s="24" t="s">
        <v>90</v>
      </c>
      <c r="C14" s="141" t="s">
        <v>94</v>
      </c>
      <c r="D14" s="25" t="s">
        <v>99</v>
      </c>
      <c r="E14" s="30"/>
    </row>
    <row r="15" spans="1:5" ht="27">
      <c r="A15" s="160"/>
      <c r="B15" s="24" t="s">
        <v>91</v>
      </c>
      <c r="C15" s="141" t="s">
        <v>95</v>
      </c>
      <c r="D15" s="25" t="s">
        <v>100</v>
      </c>
      <c r="E15" s="30"/>
    </row>
    <row r="16" spans="1:5" ht="40.5">
      <c r="A16" s="160"/>
      <c r="B16" s="24" t="s">
        <v>40</v>
      </c>
      <c r="C16" s="141">
        <v>10</v>
      </c>
      <c r="D16" s="25" t="s">
        <v>76</v>
      </c>
      <c r="E16" s="30"/>
    </row>
    <row r="17" spans="1:5" ht="27">
      <c r="A17" s="160"/>
      <c r="B17" s="24" t="s">
        <v>41</v>
      </c>
      <c r="C17" s="141">
        <v>11</v>
      </c>
      <c r="D17" s="25" t="s">
        <v>77</v>
      </c>
      <c r="E17" s="30"/>
    </row>
    <row r="18" spans="1:5" ht="30.75" customHeight="1">
      <c r="A18" s="160"/>
      <c r="B18" s="24" t="s">
        <v>84</v>
      </c>
      <c r="C18" s="141" t="s">
        <v>42</v>
      </c>
      <c r="D18" s="136" t="s">
        <v>101</v>
      </c>
      <c r="E18" s="30"/>
    </row>
    <row r="19" spans="1:5" ht="24" customHeight="1">
      <c r="A19" s="160"/>
      <c r="B19" s="24" t="s">
        <v>85</v>
      </c>
      <c r="C19" s="141" t="s">
        <v>43</v>
      </c>
      <c r="D19" s="137" t="s">
        <v>102</v>
      </c>
      <c r="E19" s="30"/>
    </row>
    <row r="20" spans="1:5" ht="26.65" customHeight="1">
      <c r="A20" s="160"/>
      <c r="B20" s="138" t="s">
        <v>86</v>
      </c>
      <c r="C20" s="142" t="s">
        <v>44</v>
      </c>
      <c r="D20" s="137" t="s">
        <v>103</v>
      </c>
      <c r="E20" s="139"/>
    </row>
    <row r="21" spans="1:5" ht="27">
      <c r="A21" s="160"/>
      <c r="B21" s="24" t="s">
        <v>104</v>
      </c>
      <c r="C21" s="144" t="s">
        <v>45</v>
      </c>
      <c r="D21" s="24" t="s">
        <v>105</v>
      </c>
      <c r="E21" s="30"/>
    </row>
    <row r="22" spans="1:5" ht="108">
      <c r="A22" s="161"/>
      <c r="B22" s="24" t="s">
        <v>106</v>
      </c>
      <c r="C22" s="144" t="s">
        <v>46</v>
      </c>
      <c r="D22" s="24" t="s">
        <v>107</v>
      </c>
      <c r="E22" s="30"/>
    </row>
    <row r="51" spans="1:4" s="19" customFormat="1">
      <c r="A51" s="18"/>
      <c r="B51" s="23"/>
      <c r="C51" s="143"/>
      <c r="D51" s="22"/>
    </row>
    <row r="52" spans="1:4" s="19" customFormat="1">
      <c r="A52" s="18"/>
      <c r="B52" s="23"/>
      <c r="C52" s="143"/>
      <c r="D52" s="22"/>
    </row>
    <row r="53" spans="1:4" s="19" customFormat="1">
      <c r="A53" s="18"/>
      <c r="B53" s="23"/>
      <c r="C53" s="143"/>
      <c r="D53" s="22"/>
    </row>
    <row r="54" spans="1:4" s="19" customFormat="1">
      <c r="A54" s="18"/>
      <c r="B54" s="23"/>
      <c r="C54" s="143"/>
      <c r="D54" s="22"/>
    </row>
    <row r="55" spans="1:4" s="19" customFormat="1">
      <c r="A55" s="18"/>
      <c r="B55" s="23"/>
      <c r="C55" s="143"/>
      <c r="D55" s="22"/>
    </row>
  </sheetData>
  <autoFilter ref="A2:E2"/>
  <mergeCells count="2">
    <mergeCell ref="A3:A10"/>
    <mergeCell ref="A11:A22"/>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86"/>
  <sheetViews>
    <sheetView showGridLines="0" tabSelected="1" showRuler="0" zoomScale="60" zoomScaleNormal="60" zoomScaleSheetLayoutView="50" zoomScalePageLayoutView="21" workbookViewId="0">
      <pane xSplit="3" ySplit="7" topLeftCell="D8" activePane="bottomRight" state="frozen"/>
      <selection pane="topRight" activeCell="D1" sqref="D1"/>
      <selection pane="bottomLeft" activeCell="A8" sqref="A8"/>
      <selection pane="bottomRight" activeCell="D8" sqref="D8"/>
    </sheetView>
  </sheetViews>
  <sheetFormatPr defaultColWidth="9.140625" defaultRowHeight="34.35" customHeight="1"/>
  <cols>
    <col min="1" max="1" width="25" style="17" customWidth="1" collapsed="1"/>
    <col min="2" max="2" width="114.7109375" style="8" customWidth="1" collapsed="1"/>
    <col min="3" max="3" width="11.140625" style="33" bestFit="1" customWidth="1" collapsed="1"/>
    <col min="4" max="13" width="7.5703125" style="1" customWidth="1" collapsed="1"/>
    <col min="14" max="14" width="10.140625" style="1" customWidth="1" collapsed="1"/>
    <col min="15" max="15" width="7.5703125" style="1" hidden="1" customWidth="1" collapsed="1"/>
    <col min="16" max="16" width="24.5703125" style="1" customWidth="1" collapsed="1"/>
    <col min="17" max="17" width="12.7109375" style="4" hidden="1" customWidth="1" collapsed="1"/>
    <col min="18" max="18" width="22.140625" style="6" customWidth="1" collapsed="1"/>
    <col min="19" max="19" width="31.5703125" style="1" hidden="1" customWidth="1" collapsed="1"/>
    <col min="20" max="20" width="14.28515625" style="1" customWidth="1" collapsed="1"/>
    <col min="21" max="21" width="16" style="11" customWidth="1" collapsed="1"/>
    <col min="22" max="22" width="6" style="11" customWidth="1"/>
    <col min="23" max="23" width="13.85546875" style="11" bestFit="1" customWidth="1" collapsed="1"/>
    <col min="24" max="24" width="121.85546875" style="1" customWidth="1"/>
    <col min="25" max="25" width="31.42578125" style="1" customWidth="1"/>
    <col min="26" max="35" width="9.140625" style="1"/>
    <col min="36" max="16384" width="9.140625" style="1" collapsed="1"/>
  </cols>
  <sheetData>
    <row r="1" spans="1:25" s="113" customFormat="1" ht="34.35" customHeight="1" thickBot="1">
      <c r="A1" s="110" t="s">
        <v>10</v>
      </c>
      <c r="B1" s="202" t="s">
        <v>16</v>
      </c>
      <c r="C1" s="203"/>
      <c r="D1" s="204" t="s">
        <v>7</v>
      </c>
      <c r="E1" s="205"/>
      <c r="F1" s="206" t="s">
        <v>17</v>
      </c>
      <c r="G1" s="207"/>
      <c r="H1" s="205"/>
      <c r="I1" s="205"/>
      <c r="J1" s="205"/>
      <c r="K1" s="204" t="s">
        <v>11</v>
      </c>
      <c r="L1" s="205"/>
      <c r="M1" s="108" t="s">
        <v>18</v>
      </c>
      <c r="N1" s="109" t="s">
        <v>12</v>
      </c>
      <c r="O1" s="191">
        <v>2020</v>
      </c>
      <c r="P1" s="192"/>
      <c r="Q1" s="199" t="s">
        <v>13</v>
      </c>
      <c r="R1" s="200"/>
      <c r="S1" s="200"/>
      <c r="T1" s="200"/>
      <c r="U1" s="111">
        <v>0</v>
      </c>
      <c r="V1" s="111"/>
      <c r="W1" s="112"/>
    </row>
    <row r="2" spans="1:25" s="2" customFormat="1" ht="34.35" hidden="1" customHeight="1">
      <c r="A2" s="201" t="s">
        <v>26</v>
      </c>
      <c r="B2" s="201"/>
      <c r="C2" s="201"/>
      <c r="D2" s="201"/>
      <c r="E2" s="201"/>
      <c r="F2" s="201"/>
      <c r="G2" s="201"/>
      <c r="H2" s="201"/>
      <c r="I2" s="201"/>
      <c r="J2" s="201"/>
      <c r="K2" s="201"/>
      <c r="L2" s="201"/>
      <c r="M2" s="201"/>
      <c r="N2" s="201"/>
      <c r="O2" s="201"/>
      <c r="P2" s="201"/>
      <c r="Q2" s="201"/>
      <c r="R2" s="35"/>
      <c r="S2" s="36"/>
      <c r="T2" s="36"/>
      <c r="U2" s="34">
        <v>1</v>
      </c>
      <c r="V2" s="34"/>
      <c r="W2" s="9"/>
    </row>
    <row r="3" spans="1:25" s="2" customFormat="1" ht="34.35" hidden="1" customHeight="1">
      <c r="A3" s="37" t="s">
        <v>20</v>
      </c>
      <c r="B3" s="38"/>
      <c r="C3" s="38"/>
      <c r="D3" s="39" t="s">
        <v>21</v>
      </c>
      <c r="E3" s="40">
        <v>1</v>
      </c>
      <c r="F3" s="41" t="s">
        <v>22</v>
      </c>
      <c r="G3" s="42">
        <v>1</v>
      </c>
      <c r="H3" s="41" t="s">
        <v>23</v>
      </c>
      <c r="I3" s="42">
        <v>1</v>
      </c>
      <c r="J3" s="36"/>
      <c r="K3" s="36"/>
      <c r="L3" s="36"/>
      <c r="M3" s="36"/>
      <c r="N3" s="36"/>
      <c r="O3" s="36"/>
      <c r="P3" s="36"/>
      <c r="Q3" s="43"/>
      <c r="R3" s="38"/>
      <c r="S3" s="36"/>
      <c r="T3" s="36"/>
      <c r="U3" s="34">
        <v>2</v>
      </c>
      <c r="V3" s="34"/>
      <c r="W3" s="9"/>
    </row>
    <row r="4" spans="1:25" s="5" customFormat="1" ht="34.35" customHeight="1" thickBot="1">
      <c r="A4" s="208" t="s">
        <v>83</v>
      </c>
      <c r="B4" s="209"/>
      <c r="C4" s="193" t="s">
        <v>27</v>
      </c>
      <c r="D4" s="193"/>
      <c r="E4" s="193"/>
      <c r="F4" s="193"/>
      <c r="G4" s="193"/>
      <c r="H4" s="193"/>
      <c r="I4" s="193"/>
      <c r="J4" s="193"/>
      <c r="K4" s="193"/>
      <c r="L4" s="193"/>
      <c r="M4" s="193"/>
      <c r="N4" s="193"/>
      <c r="O4" s="193"/>
      <c r="P4" s="193"/>
      <c r="Q4" s="193"/>
      <c r="R4" s="193"/>
      <c r="S4" s="193"/>
      <c r="T4" s="193"/>
      <c r="U4" s="34">
        <v>3</v>
      </c>
      <c r="V4" s="34"/>
      <c r="W4" s="10"/>
    </row>
    <row r="5" spans="1:25" ht="34.35" customHeight="1" thickBot="1">
      <c r="A5" s="196" t="s">
        <v>30</v>
      </c>
      <c r="B5" s="197"/>
      <c r="C5" s="197"/>
      <c r="D5" s="197"/>
      <c r="E5" s="197"/>
      <c r="F5" s="197"/>
      <c r="G5" s="197"/>
      <c r="H5" s="197"/>
      <c r="I5" s="197"/>
      <c r="J5" s="197"/>
      <c r="K5" s="197"/>
      <c r="L5" s="197"/>
      <c r="M5" s="197"/>
      <c r="N5" s="197"/>
      <c r="O5" s="197"/>
      <c r="P5" s="197"/>
      <c r="Q5" s="197"/>
      <c r="R5" s="197"/>
      <c r="S5" s="197"/>
      <c r="T5" s="198"/>
      <c r="U5" s="44">
        <v>18</v>
      </c>
      <c r="V5" s="34"/>
    </row>
    <row r="6" spans="1:25" s="117" customFormat="1" ht="25.15" customHeight="1">
      <c r="A6" s="166" t="s">
        <v>4</v>
      </c>
      <c r="B6" s="164" t="s">
        <v>8</v>
      </c>
      <c r="C6" s="162" t="s">
        <v>82</v>
      </c>
      <c r="D6" s="180" t="s">
        <v>49</v>
      </c>
      <c r="E6" s="180"/>
      <c r="F6" s="180" t="s">
        <v>50</v>
      </c>
      <c r="G6" s="180"/>
      <c r="H6" s="180" t="s">
        <v>51</v>
      </c>
      <c r="I6" s="180"/>
      <c r="J6" s="176" t="s">
        <v>52</v>
      </c>
      <c r="K6" s="177"/>
      <c r="L6" s="176" t="s">
        <v>53</v>
      </c>
      <c r="M6" s="177"/>
      <c r="N6" s="174" t="s">
        <v>2</v>
      </c>
      <c r="O6" s="210" t="s">
        <v>9</v>
      </c>
      <c r="P6" s="178" t="s">
        <v>14</v>
      </c>
      <c r="Q6" s="181" t="s">
        <v>15</v>
      </c>
      <c r="R6" s="194" t="s">
        <v>15</v>
      </c>
      <c r="S6" s="114">
        <v>19</v>
      </c>
      <c r="T6" s="115"/>
      <c r="U6" s="116"/>
      <c r="V6" s="116"/>
    </row>
    <row r="7" spans="1:25" s="117" customFormat="1" ht="23.25" customHeight="1" thickBot="1">
      <c r="A7" s="167"/>
      <c r="B7" s="165"/>
      <c r="C7" s="163"/>
      <c r="D7" s="103" t="s">
        <v>0</v>
      </c>
      <c r="E7" s="103" t="s">
        <v>1</v>
      </c>
      <c r="F7" s="103" t="s">
        <v>0</v>
      </c>
      <c r="G7" s="103" t="s">
        <v>1</v>
      </c>
      <c r="H7" s="103" t="s">
        <v>0</v>
      </c>
      <c r="I7" s="103" t="s">
        <v>1</v>
      </c>
      <c r="J7" s="103" t="s">
        <v>0</v>
      </c>
      <c r="K7" s="103" t="s">
        <v>1</v>
      </c>
      <c r="L7" s="103" t="s">
        <v>0</v>
      </c>
      <c r="M7" s="103" t="s">
        <v>1</v>
      </c>
      <c r="N7" s="175"/>
      <c r="O7" s="211"/>
      <c r="P7" s="179"/>
      <c r="Q7" s="182"/>
      <c r="R7" s="195"/>
      <c r="S7" s="114">
        <v>20</v>
      </c>
      <c r="T7" s="115"/>
      <c r="U7" s="116"/>
      <c r="V7" s="116"/>
    </row>
    <row r="8" spans="1:25" s="3" customFormat="1" ht="34.35" customHeight="1" thickBot="1">
      <c r="A8" s="183" t="s">
        <v>29</v>
      </c>
      <c r="B8" s="45" t="s">
        <v>31</v>
      </c>
      <c r="C8" s="104">
        <v>1</v>
      </c>
      <c r="D8" s="46"/>
      <c r="E8" s="47"/>
      <c r="F8" s="47"/>
      <c r="G8" s="47"/>
      <c r="H8" s="47"/>
      <c r="I8" s="47"/>
      <c r="J8" s="47"/>
      <c r="K8" s="47"/>
      <c r="L8" s="47"/>
      <c r="M8" s="48"/>
      <c r="N8" s="49">
        <f>SUM(D8:M8)</f>
        <v>0</v>
      </c>
      <c r="O8" s="50" t="str">
        <f>CONCATENATE(IF(D8&gt;D9," * Element 1 "&amp;$D$6&amp;" "&amp;$D$7&amp;" is more than Element 2"&amp;CHAR(10),""),IF(E8&gt;E9," * Element 1 "&amp;$D$6&amp;" "&amp;$E$7&amp;" is more than Element 2"&amp;CHAR(10),""),IF(F8&gt;F9," * Element 1 "&amp;$F$6&amp;" "&amp;$F$7&amp;" is more than Element 2"&amp;CHAR(10),""),IF(G8&gt;G9," * Element 1 "&amp;$F$6&amp;" "&amp;$G$7&amp;" is more than Element 2"&amp;CHAR(10),""),IF(H8&gt;H9," * Element 1 "&amp;$H$6&amp;" "&amp;$H$7&amp;" is more than Element 2"&amp;CHAR(10),""),IF(I8&gt;I9," * Element 1 "&amp;$H$6&amp;" "&amp;$I$7&amp;" is more than Element 2"&amp;CHAR(10),""),IF(J8&gt;J9," * Element 1 "&amp;$J$6&amp;" "&amp;$J$7&amp;" is more than Element 2"&amp;CHAR(10),""),IF(K8&gt;K9," * Element 1 "&amp;$J$6&amp;" "&amp;$K$7&amp;" is more than Element 2"&amp;CHAR(10),""),IF(L8&gt;L9," * Element 1 "&amp;$L$6&amp;" "&amp;$L$7&amp;" is more than Element 2"&amp;CHAR(10),""),IF(M8&gt;M9," * Element 1 "&amp;$L$6&amp;" "&amp;$M$7&amp;" is more than Element 2"&amp;CHAR(10),""))</f>
        <v/>
      </c>
      <c r="P8" s="168" t="str">
        <f>CONCATENATE(O8,O9,O10,O11,O12,O13,O14,O15,O17,O22,O23,O24,O25,O26,O27,O28,O29,O30,O18,O19,O20)</f>
        <v/>
      </c>
      <c r="Q8" s="51"/>
      <c r="R8" s="171" t="str">
        <f>CONCATENATE(Q10,Q9,Q8,Q11,Q12,Q13,Q14,Q15,Q16,Q17,Q22,Q23,Q24,Q25,Q26,Q27,Q28,Q29,Q30)</f>
        <v/>
      </c>
      <c r="S8" s="52">
        <v>29</v>
      </c>
      <c r="T8" s="53" t="s">
        <v>54</v>
      </c>
      <c r="U8" s="53" t="s">
        <v>55</v>
      </c>
      <c r="V8" s="150"/>
      <c r="W8" s="214" t="s">
        <v>82</v>
      </c>
      <c r="X8" s="212" t="s">
        <v>109</v>
      </c>
      <c r="Y8" s="213"/>
    </row>
    <row r="9" spans="1:25" s="3" customFormat="1" ht="26.65" customHeight="1" thickBot="1">
      <c r="A9" s="184"/>
      <c r="B9" s="54" t="s">
        <v>32</v>
      </c>
      <c r="C9" s="105">
        <v>2</v>
      </c>
      <c r="D9" s="55"/>
      <c r="E9" s="56"/>
      <c r="F9" s="56"/>
      <c r="G9" s="56"/>
      <c r="H9" s="56"/>
      <c r="I9" s="56"/>
      <c r="J9" s="56"/>
      <c r="K9" s="56"/>
      <c r="L9" s="56"/>
      <c r="M9" s="57"/>
      <c r="N9" s="58">
        <f t="shared" ref="N9:N15" si="0">SUM(D9:M9)</f>
        <v>0</v>
      </c>
      <c r="O9" s="59" t="str">
        <f>IF(N9&lt;Y10,"*"&amp;B9&amp;" reported this month should be more than or equal to the value reported last month"&amp;CHAR(10),"")</f>
        <v/>
      </c>
      <c r="P9" s="169"/>
      <c r="Q9" s="51"/>
      <c r="R9" s="172"/>
      <c r="S9" s="52">
        <v>30</v>
      </c>
      <c r="T9" s="60" t="s">
        <v>56</v>
      </c>
      <c r="U9" s="60" t="s">
        <v>61</v>
      </c>
      <c r="V9" s="149"/>
      <c r="W9" s="215"/>
      <c r="X9" s="148" t="s">
        <v>4</v>
      </c>
      <c r="Y9" s="147" t="s">
        <v>110</v>
      </c>
    </row>
    <row r="10" spans="1:25" s="3" customFormat="1" ht="34.35" customHeight="1">
      <c r="A10" s="184"/>
      <c r="B10" s="54" t="s">
        <v>33</v>
      </c>
      <c r="C10" s="105">
        <v>3</v>
      </c>
      <c r="D10" s="61"/>
      <c r="E10" s="62"/>
      <c r="F10" s="62"/>
      <c r="G10" s="62"/>
      <c r="H10" s="62"/>
      <c r="I10" s="62"/>
      <c r="J10" s="62"/>
      <c r="K10" s="62"/>
      <c r="L10" s="62"/>
      <c r="M10" s="63"/>
      <c r="N10" s="58">
        <f t="shared" si="0"/>
        <v>0</v>
      </c>
      <c r="O10" s="64" t="str">
        <f>CONCATENATE(IF(D11&lt;D10," * Element 4 "&amp;$D$6&amp;" "&amp;$D$7&amp;" is less than Element 3"&amp;CHAR(10),""),IF(E11&lt;E10," * Element 4 "&amp;$D$6&amp;" "&amp;$E$7&amp;" is less than Element 3"&amp;CHAR(10),""),IF(F11&lt;F10," * Element 4 "&amp;$F$6&amp;" "&amp;$F$7&amp;" is less than Element 3"&amp;CHAR(10),""),IF(G11&lt;G10," * Element 4 "&amp;$F$6&amp;" "&amp;$G$7&amp;" is less than Element 3"&amp;CHAR(10),""),IF(H11&lt;H10," * Element 4 "&amp;$H$6&amp;" "&amp;$H$7&amp;" is less than Element 3"&amp;CHAR(10),""),IF(I11&lt;I10," * Element 4 "&amp;$H$6&amp;" "&amp;$I$7&amp;" is less than Element 3"&amp;CHAR(10),""),IF(J11&lt;J10," * Element 4 "&amp;$J$6&amp;" "&amp;$J$7&amp;" is less than Element 3"&amp;CHAR(10),""),IF(K11&lt;K10," * Element 4 "&amp;$J$6&amp;" "&amp;$K$7&amp;" is less than Element 3"&amp;CHAR(10),""),IF(L11&lt;L10," * Element 4 "&amp;$L$6&amp;" "&amp;$L$7&amp;" is less than Element 3"&amp;CHAR(10),""),IF(M11&lt;M10," * Element 4 "&amp;$L$6&amp;" "&amp;$M$7&amp;" is less than Element 3"&amp;CHAR(10),""))</f>
        <v/>
      </c>
      <c r="P10" s="169"/>
      <c r="Q10" s="51"/>
      <c r="R10" s="172"/>
      <c r="S10" s="52">
        <v>31</v>
      </c>
      <c r="T10" s="60" t="s">
        <v>58</v>
      </c>
      <c r="U10" s="60" t="s">
        <v>63</v>
      </c>
      <c r="V10" s="149"/>
      <c r="W10" s="151">
        <f>C9</f>
        <v>2</v>
      </c>
      <c r="X10" s="146" t="str">
        <f>B9</f>
        <v xml:space="preserve">Cumulative no. of unsuppressed CALHIV </v>
      </c>
      <c r="Y10" s="152"/>
    </row>
    <row r="11" spans="1:25" s="3" customFormat="1" ht="34.35" customHeight="1">
      <c r="A11" s="184"/>
      <c r="B11" s="65" t="s">
        <v>34</v>
      </c>
      <c r="C11" s="105">
        <v>4</v>
      </c>
      <c r="D11" s="55"/>
      <c r="E11" s="56"/>
      <c r="F11" s="56"/>
      <c r="G11" s="56"/>
      <c r="H11" s="56"/>
      <c r="I11" s="56"/>
      <c r="J11" s="56"/>
      <c r="K11" s="56"/>
      <c r="L11" s="56"/>
      <c r="M11" s="57"/>
      <c r="N11" s="58">
        <f t="shared" si="0"/>
        <v>0</v>
      </c>
      <c r="O11" s="50" t="str">
        <f>CONCATENATE(IF(D11&gt;D9," * Element 4 "&amp;$D$6&amp;" "&amp;$D$7&amp;" is more than Element 2"&amp;CHAR(10),""),IF(E11&gt;E9," * Element 4 "&amp;$D$6&amp;" "&amp;$E$7&amp;" is more than Element 2"&amp;CHAR(10),""),IF(F11&gt;F9," * Element 4 "&amp;$F$6&amp;" "&amp;$F$7&amp;" is more than Element 2"&amp;CHAR(10),""),IF(G11&gt;G9," * Element 4 "&amp;$F$6&amp;" "&amp;$G$7&amp;" is more than Element 2"&amp;CHAR(10),""),IF(H11&gt;H9," * Element 4 "&amp;$H$6&amp;" "&amp;$H$7&amp;" is more than Element 2"&amp;CHAR(10),""),IF(I11&gt;I9," * Element 4 "&amp;$H$6&amp;" "&amp;$I$7&amp;" is more than Element 2"&amp;CHAR(10),""),IF(J11&gt;J9," * Element 4 "&amp;$J$6&amp;" "&amp;$J$7&amp;" is more than Element 2"&amp;CHAR(10),""),IF(K11&gt;K9," * Element 4 "&amp;$J$6&amp;" "&amp;$K$7&amp;" is more than Element 2"&amp;CHAR(10),""),IF(L11&gt;L9," * Element 4 "&amp;$L$6&amp;" "&amp;$L$7&amp;" is more than Element 2"&amp;CHAR(10),""),IF(M11&gt;M9," * Element 4 "&amp;$L$6&amp;" "&amp;$M$7&amp;" is more than Element 2"&amp;CHAR(10),""))</f>
        <v/>
      </c>
      <c r="P11" s="169"/>
      <c r="Q11" s="51"/>
      <c r="R11" s="172"/>
      <c r="S11" s="52">
        <v>29</v>
      </c>
      <c r="T11" s="60" t="s">
        <v>60</v>
      </c>
      <c r="U11" s="60" t="s">
        <v>64</v>
      </c>
      <c r="V11" s="149"/>
      <c r="W11" s="153">
        <f>C11</f>
        <v>4</v>
      </c>
      <c r="X11" s="145" t="str">
        <f>B11</f>
        <v>No. of unsuppressed CALHIVs cumulatively enrolled in JMW (JMW_CALHIV_ CURR)</v>
      </c>
      <c r="Y11" s="154"/>
    </row>
    <row r="12" spans="1:25" s="3" customFormat="1" ht="26.65" customHeight="1" thickBot="1">
      <c r="A12" s="184"/>
      <c r="B12" s="65" t="s">
        <v>35</v>
      </c>
      <c r="C12" s="105">
        <v>5</v>
      </c>
      <c r="D12" s="55"/>
      <c r="E12" s="56"/>
      <c r="F12" s="56"/>
      <c r="G12" s="56"/>
      <c r="H12" s="56"/>
      <c r="I12" s="56"/>
      <c r="J12" s="56"/>
      <c r="K12" s="56"/>
      <c r="L12" s="56"/>
      <c r="M12" s="57"/>
      <c r="N12" s="58">
        <f t="shared" si="0"/>
        <v>0</v>
      </c>
      <c r="O12" s="59" t="str">
        <f>CONCATENATE(IF(D12&gt;D9," * Element 5 "&amp;$D$6&amp;" "&amp;$D$7&amp;" is more than Element 2"&amp;CHAR(10),""),IF(E12&gt;E9," * Element 5 "&amp;$D$6&amp;" "&amp;$E$7&amp;" is more than Element 2"&amp;CHAR(10),""),IF(F12&gt;F9," * Element 5 "&amp;$F$6&amp;" "&amp;$F$7&amp;" is more than Element 2"&amp;CHAR(10),""),IF(G12&gt;G9," * Element 5 "&amp;$F$6&amp;" "&amp;$G$7&amp;" is more than Element 2"&amp;CHAR(10),""),IF(H12&gt;H9," * Element 5 "&amp;$H$6&amp;" "&amp;$H$7&amp;" is more than Element 2"&amp;CHAR(10),""),IF(I12&gt;I9," * Element 5 "&amp;$H$6&amp;" "&amp;$I$7&amp;" is more than Element 2"&amp;CHAR(10),""),IF(J12&gt;J9," * Element 5 "&amp;$J$6&amp;" "&amp;$J$7&amp;" is more than Element 2"&amp;CHAR(10),""),IF(K12&gt;K9," * Element 5 "&amp;$J$6&amp;" "&amp;$K$7&amp;" is more than Element 2"&amp;CHAR(10),""),IF(L12&gt;L9," * Element 5 "&amp;$L$6&amp;" "&amp;$L$7&amp;" is more than Element 2"&amp;CHAR(10),""),IF(M12&gt;M9," * Element 5 "&amp;$L$6&amp;" "&amp;$M$7&amp;" is more than Element 2"&amp;CHAR(10),""))</f>
        <v/>
      </c>
      <c r="P12" s="169"/>
      <c r="Q12" s="51"/>
      <c r="R12" s="172"/>
      <c r="S12" s="52">
        <v>30</v>
      </c>
      <c r="T12" s="60" t="s">
        <v>62</v>
      </c>
      <c r="U12" s="60" t="s">
        <v>65</v>
      </c>
      <c r="V12" s="149"/>
      <c r="W12" s="155">
        <f>C14</f>
        <v>7</v>
      </c>
      <c r="X12" s="156" t="str">
        <f>B14</f>
        <v>Cumulative no. of unsuppressed CALHIV with Root Cause Analysis (baseline assessment/characterization) done</v>
      </c>
      <c r="Y12" s="157"/>
    </row>
    <row r="13" spans="1:25" s="3" customFormat="1" ht="37.5" customHeight="1">
      <c r="A13" s="184"/>
      <c r="B13" s="65" t="s">
        <v>36</v>
      </c>
      <c r="C13" s="105">
        <v>6</v>
      </c>
      <c r="D13" s="61"/>
      <c r="E13" s="62"/>
      <c r="F13" s="62"/>
      <c r="G13" s="62"/>
      <c r="H13" s="62"/>
      <c r="I13" s="62"/>
      <c r="J13" s="62"/>
      <c r="K13" s="62"/>
      <c r="L13" s="62"/>
      <c r="M13" s="63"/>
      <c r="N13" s="58">
        <f t="shared" si="0"/>
        <v>0</v>
      </c>
      <c r="O13" s="64" t="str">
        <f>CONCATENATE(IF(D13&gt;D10," * Element 6 "&amp;$D$6&amp;" "&amp;$D$7&amp;" is more than Element 3"&amp;CHAR(10),""),IF(E13&gt;E10," * Element 6 "&amp;$D$6&amp;" "&amp;$E$7&amp;" is more than Element 3"&amp;CHAR(10),""),IF(F13&gt;F10," * Element 6 "&amp;$F$6&amp;" "&amp;$F$7&amp;" is more than Element 3"&amp;CHAR(10),""),IF(G13&gt;G10," * Element 6 "&amp;$F$6&amp;" "&amp;$G$7&amp;" is more than Element 3"&amp;CHAR(10),""),IF(H13&gt;H10," * Element 6 "&amp;$H$6&amp;" "&amp;$H$7&amp;" is more than Element 3"&amp;CHAR(10),""),IF(I13&gt;I10," * Element 6 "&amp;$H$6&amp;" "&amp;$I$7&amp;" is more than Element 3"&amp;CHAR(10),""),IF(J13&gt;J10," * Element 6 "&amp;$J$6&amp;" "&amp;$J$7&amp;" is more than Element 3"&amp;CHAR(10),""),IF(K13&gt;K10," * Element 6 "&amp;$J$6&amp;" "&amp;$K$7&amp;" is more than Element 3"&amp;CHAR(10),""),IF(L13&gt;L10," * Element 6 "&amp;$L$6&amp;" "&amp;$L$7&amp;" is more than Element 3"&amp;CHAR(10),""),IF(M13&gt;M10," * Element 6 "&amp;$L$6&amp;" "&amp;$M$7&amp;" is more than Element 3"&amp;CHAR(10),""))</f>
        <v/>
      </c>
      <c r="P13" s="169"/>
      <c r="Q13" s="51"/>
      <c r="R13" s="172"/>
      <c r="S13" s="52">
        <v>31</v>
      </c>
      <c r="T13" s="60" t="s">
        <v>57</v>
      </c>
      <c r="U13" s="60" t="s">
        <v>66</v>
      </c>
      <c r="V13" s="149"/>
    </row>
    <row r="14" spans="1:25" s="3" customFormat="1" ht="39.75" customHeight="1">
      <c r="A14" s="184"/>
      <c r="B14" s="54" t="s">
        <v>37</v>
      </c>
      <c r="C14" s="105">
        <v>7</v>
      </c>
      <c r="D14" s="55"/>
      <c r="E14" s="56"/>
      <c r="F14" s="56"/>
      <c r="G14" s="56"/>
      <c r="H14" s="56"/>
      <c r="I14" s="56"/>
      <c r="J14" s="56"/>
      <c r="K14" s="56"/>
      <c r="L14" s="56"/>
      <c r="M14" s="57"/>
      <c r="N14" s="58">
        <f t="shared" si="0"/>
        <v>0</v>
      </c>
      <c r="O14" s="50" t="str">
        <f>CONCATENATE(IF(D14&gt;D11," * Element 7 "&amp;$D$6&amp;" "&amp;$D$7&amp;" is more than Element 4"&amp;CHAR(10),""),IF(E14&gt;E11," * Element 7 "&amp;$D$6&amp;" "&amp;$E$7&amp;" is more than Element 4"&amp;CHAR(10),""),IF(F14&gt;F11," * Element 7 "&amp;$F$6&amp;" "&amp;$F$7&amp;" is more than Element 4"&amp;CHAR(10),""),IF(G14&gt;G11," * Element 7 "&amp;$F$6&amp;" "&amp;$G$7&amp;" is more than Element 4"&amp;CHAR(10),""),IF(H14&gt;H11," * Element 7 "&amp;$H$6&amp;" "&amp;$H$7&amp;" is more than Element 4"&amp;CHAR(10),""),IF(I14&gt;I11," * Element 7 "&amp;$H$6&amp;" "&amp;$I$7&amp;" is more than Element 4"&amp;CHAR(10),""),IF(J14&gt;J11," * Element 7 "&amp;$J$6&amp;" "&amp;$J$7&amp;" is more than Element 4"&amp;CHAR(10),""),IF(K14&gt;K11," * Element 7 "&amp;$J$6&amp;" "&amp;$K$7&amp;" is more than Element 4"&amp;CHAR(10),""),IF(L14&gt;L11," * Element 7 "&amp;$L$6&amp;" "&amp;$L$7&amp;" is more than Element 4"&amp;CHAR(10),""),IF(M14&gt;M11," * Element 7 "&amp;$L$6&amp;" "&amp;$M$7&amp;" is more than Element 4"&amp;CHAR(10),""))</f>
        <v/>
      </c>
      <c r="P14" s="169"/>
      <c r="Q14" s="51"/>
      <c r="R14" s="172"/>
      <c r="S14" s="52">
        <v>29</v>
      </c>
      <c r="T14" s="60" t="s">
        <v>59</v>
      </c>
      <c r="U14" s="60" t="s">
        <v>67</v>
      </c>
      <c r="V14" s="149"/>
    </row>
    <row r="15" spans="1:25" s="3" customFormat="1" ht="27" thickBot="1">
      <c r="A15" s="185"/>
      <c r="B15" s="66" t="s">
        <v>38</v>
      </c>
      <c r="C15" s="106">
        <v>8</v>
      </c>
      <c r="D15" s="67"/>
      <c r="E15" s="68"/>
      <c r="F15" s="68"/>
      <c r="G15" s="68"/>
      <c r="H15" s="68"/>
      <c r="I15" s="68"/>
      <c r="J15" s="68"/>
      <c r="K15" s="68"/>
      <c r="L15" s="68"/>
      <c r="M15" s="69"/>
      <c r="N15" s="70">
        <f t="shared" si="0"/>
        <v>0</v>
      </c>
      <c r="O15" s="59" t="str">
        <f>CONCATENATE(IF(D15&gt;D12," * Element 8 "&amp;$D$6&amp;" "&amp;$D$7&amp;" is more than Element 5"&amp;CHAR(10),""),IF(E15&gt;E12," * Element 8 "&amp;$D$6&amp;" "&amp;$E$7&amp;" is more than Element 5"&amp;CHAR(10),""),IF(F15&gt;F12," * Element 8 "&amp;$F$6&amp;" "&amp;$F$7&amp;" is more than Element 5"&amp;CHAR(10),""),IF(G15&gt;G12," * Element 8 "&amp;$F$6&amp;" "&amp;$G$7&amp;" is more than Element 5"&amp;CHAR(10),""),IF(H15&gt;H12," * Element 8 "&amp;$H$6&amp;" "&amp;$H$7&amp;" is more than Element 5"&amp;CHAR(10),""),IF(I15&gt;I12," * Element 8 "&amp;$H$6&amp;" "&amp;$I$7&amp;" is more than Element 5"&amp;CHAR(10),""),IF(J15&gt;J12," * Element 8 "&amp;$J$6&amp;" "&amp;$J$7&amp;" is more than Element 5"&amp;CHAR(10),""),IF(K15&gt;K12," * Element 8 "&amp;$J$6&amp;" "&amp;$K$7&amp;" is more than Element 5"&amp;CHAR(10),""),IF(L15&gt;L12," * Element 8 "&amp;$L$6&amp;" "&amp;$L$7&amp;" is more than Element 5"&amp;CHAR(10),""),IF(M15&gt;M12," * Element 8 "&amp;$L$6&amp;" "&amp;$M$7&amp;" is more than Element 5"&amp;CHAR(10),""))</f>
        <v/>
      </c>
      <c r="P15" s="169"/>
      <c r="Q15" s="51"/>
      <c r="R15" s="172"/>
      <c r="S15" s="52">
        <v>30</v>
      </c>
      <c r="T15" s="60" t="s">
        <v>61</v>
      </c>
      <c r="U15" s="60" t="s">
        <v>56</v>
      </c>
      <c r="V15" s="149"/>
    </row>
    <row r="16" spans="1:25" s="3" customFormat="1" ht="34.35" customHeight="1" thickBot="1">
      <c r="A16" s="186" t="s">
        <v>78</v>
      </c>
      <c r="B16" s="187"/>
      <c r="C16" s="188"/>
      <c r="D16" s="189"/>
      <c r="E16" s="189"/>
      <c r="F16" s="189"/>
      <c r="G16" s="189"/>
      <c r="H16" s="189"/>
      <c r="I16" s="189"/>
      <c r="J16" s="189"/>
      <c r="K16" s="189"/>
      <c r="L16" s="189"/>
      <c r="M16" s="189"/>
      <c r="N16" s="187"/>
      <c r="O16" s="190"/>
      <c r="P16" s="169"/>
      <c r="Q16" s="71"/>
      <c r="R16" s="172"/>
      <c r="S16" s="52">
        <v>18</v>
      </c>
      <c r="T16" s="60" t="s">
        <v>63</v>
      </c>
      <c r="U16" s="60" t="s">
        <v>58</v>
      </c>
      <c r="V16" s="149"/>
    </row>
    <row r="17" spans="1:27" s="3" customFormat="1" ht="34.35" customHeight="1">
      <c r="A17" s="232" t="s">
        <v>108</v>
      </c>
      <c r="B17" s="45" t="s">
        <v>39</v>
      </c>
      <c r="C17" s="104">
        <v>9</v>
      </c>
      <c r="D17" s="72"/>
      <c r="E17" s="72"/>
      <c r="F17" s="72"/>
      <c r="G17" s="72"/>
      <c r="H17" s="72"/>
      <c r="I17" s="72"/>
      <c r="J17" s="72"/>
      <c r="K17" s="72"/>
      <c r="L17" s="72"/>
      <c r="M17" s="72"/>
      <c r="N17" s="73">
        <f t="shared" ref="N17:N23" si="1">SUM(D17:M17)</f>
        <v>0</v>
      </c>
      <c r="O17" s="74" t="str">
        <f>CONCATENATE(IF(D17&gt;D9," * Element 9 "&amp;$D$6&amp;" "&amp;$D$7&amp;" is more than Element 2"&amp;CHAR(10),""),IF(E17&gt;E9," * Element 9 "&amp;$D$6&amp;" "&amp;$E$7&amp;" is more than Element 2"&amp;CHAR(10),""),IF(F17&gt;F9," * Element 9 "&amp;$F$6&amp;" "&amp;$F$7&amp;" is more than Element 2"&amp;CHAR(10),""),IF(G17&gt;G9," * Element 9 "&amp;$F$6&amp;" "&amp;$G$7&amp;" is more than Element 2"&amp;CHAR(10),""),IF(H17&gt;H9," * Element 9 "&amp;$H$6&amp;" "&amp;$H$7&amp;" is more than Element 2"&amp;CHAR(10),""),IF(I17&gt;I9," * Element 9 "&amp;$H$6&amp;" "&amp;$I$7&amp;" is more than Element 2"&amp;CHAR(10),""),IF(J17&gt;J9," * Element 9 "&amp;$J$6&amp;" "&amp;$J$7&amp;" is more than Element 2"&amp;CHAR(10),""),IF(K17&gt;K9," * Element 9 "&amp;$J$6&amp;" "&amp;$K$7&amp;" is more than Element 2"&amp;CHAR(10),""),IF(L17&gt;L9," * Element 9 "&amp;$L$6&amp;" "&amp;$L$7&amp;" is more than Element 2"&amp;CHAR(10),""),IF(M17&gt;M9," * Element 9 "&amp;$L$6&amp;" "&amp;$M$7&amp;" is more than Element 2"&amp;CHAR(10),""))</f>
        <v/>
      </c>
      <c r="P17" s="169"/>
      <c r="Q17" s="51"/>
      <c r="R17" s="172"/>
      <c r="S17" s="52">
        <v>31</v>
      </c>
      <c r="T17" s="60" t="s">
        <v>64</v>
      </c>
      <c r="U17" s="60" t="s">
        <v>60</v>
      </c>
      <c r="V17" s="149"/>
    </row>
    <row r="18" spans="1:27" s="3" customFormat="1" ht="34.35" customHeight="1">
      <c r="A18" s="233"/>
      <c r="B18" s="134" t="s">
        <v>88</v>
      </c>
      <c r="C18" s="105" t="s">
        <v>92</v>
      </c>
      <c r="D18" s="135"/>
      <c r="E18" s="135"/>
      <c r="F18" s="135"/>
      <c r="G18" s="135"/>
      <c r="H18" s="135"/>
      <c r="I18" s="135"/>
      <c r="J18" s="135"/>
      <c r="K18" s="135"/>
      <c r="L18" s="135"/>
      <c r="M18" s="135"/>
      <c r="N18" s="73">
        <f t="shared" si="1"/>
        <v>0</v>
      </c>
      <c r="O18" s="74" t="str">
        <f>CONCATENATE(IF((D18+D19+D20+D21)&gt;D17," * Element "&amp;C18&amp;" + Element "&amp;C19&amp;" + Element "&amp;C20&amp;" + Element "&amp;C21&amp;" For Age  "&amp;$D$6&amp;" "&amp;$D$7&amp;" should not be more than Element "&amp;C17&amp;CHAR(10),""),IF((E18+E19+E20+E21)&gt;E17," * Element "&amp;C18&amp;" + Element "&amp;C19&amp;" + Element "&amp;C20&amp;" + Element "&amp;C21&amp;" For Age  "&amp;$D$6&amp;" "&amp;$E$7&amp;" should not be more than Element "&amp;C17&amp;CHAR(10),""),IF((F18+F19+F20+F21)&gt;F17," * Element "&amp;C18&amp;" + Element "&amp;C19&amp;" + Element "&amp;C20&amp;" + Element "&amp;C21&amp;" For Age  "&amp;$F$6&amp;" "&amp;$F$7&amp;" should not be more than Element "&amp;C17&amp;CHAR(10),""),IF((G18+G19+G20+G21)&gt;G17," * Element "&amp;C18&amp;" + Element "&amp;C19&amp;" + Element "&amp;C20&amp;" + Element "&amp;C21&amp;" For Age  "&amp;$F$6&amp;" "&amp;$G$7&amp;" should not be more than Element "&amp;C17&amp;CHAR(10),""),IF((H18+H19+H20+H21)&gt;H17," * Element "&amp;C18&amp;" + Element "&amp;C19&amp;" + Element "&amp;C20&amp;" + Element "&amp;C21&amp;" For Age  "&amp;$H$6&amp;" "&amp;$H$7&amp;" should not be more than Element "&amp;C17&amp;CHAR(10),""),IF((I18+I19+I20+I21)&gt;I17," * Element "&amp;C18&amp;" + Element "&amp;C19&amp;" + Element "&amp;C20&amp;" + Element "&amp;C21&amp;" For Age  "&amp;$H$6&amp;" "&amp;$I$7&amp;" should not be more than Element "&amp;C17&amp;CHAR(10),""),IF((J18+J19+J20+J21)&gt;J17," * Element "&amp;C18&amp;" + Element "&amp;C19&amp;" + Element "&amp;C20&amp;" + Element "&amp;C21&amp;" For Age  "&amp;$J$6&amp;" "&amp;$J$7&amp;" should not be more than Element "&amp;C17&amp;CHAR(10),""),IF((K18+K19+K20+K21)&gt;K17," * Element "&amp;C18&amp;" + Element "&amp;C19&amp;" + Element "&amp;C20&amp;" + Element "&amp;C21&amp;" For Age  "&amp;$J$6&amp;" "&amp;$K$7&amp;" should not be more than Element "&amp;C17&amp;CHAR(10),""),IF((L18+L19+L20+L21)&gt;L17," * Element "&amp;C18&amp;" + Element "&amp;C19&amp;" + Element "&amp;C20&amp;" + Element "&amp;C21&amp;" For Age  "&amp;$L$6&amp;" "&amp;$L$7&amp;" should not be more than Element "&amp;C17&amp;CHAR(10),""),IF((M18+M19+M20+M21)&gt;M17," * Element "&amp;C18&amp;" + Element "&amp;C19&amp;" + Element "&amp;C20&amp;" + Element "&amp;C21&amp;" For Age  "&amp;$L$6&amp;" "&amp;$M$7&amp;" should not be more than Element "&amp;C17&amp;CHAR(10),""))</f>
        <v/>
      </c>
      <c r="P18" s="169"/>
      <c r="Q18" s="51"/>
      <c r="R18" s="172"/>
      <c r="S18" s="52"/>
      <c r="T18" s="60" t="s">
        <v>65</v>
      </c>
      <c r="U18" s="60" t="s">
        <v>62</v>
      </c>
      <c r="V18" s="149"/>
    </row>
    <row r="19" spans="1:27" s="3" customFormat="1" ht="34.35" customHeight="1">
      <c r="A19" s="233"/>
      <c r="B19" s="134" t="s">
        <v>89</v>
      </c>
      <c r="C19" s="105" t="s">
        <v>93</v>
      </c>
      <c r="D19" s="135"/>
      <c r="E19" s="135"/>
      <c r="F19" s="135"/>
      <c r="G19" s="135"/>
      <c r="H19" s="135"/>
      <c r="I19" s="135"/>
      <c r="J19" s="135"/>
      <c r="K19" s="135"/>
      <c r="L19" s="135"/>
      <c r="M19" s="135"/>
      <c r="N19" s="73">
        <f t="shared" si="1"/>
        <v>0</v>
      </c>
      <c r="O19" s="74" t="str">
        <f>IF(N11&lt;Y11,"*"&amp;B11&amp;" reported this month should be more than or equal to the value reported last month"&amp;CHAR(10),"")</f>
        <v/>
      </c>
      <c r="P19" s="169"/>
      <c r="Q19" s="51"/>
      <c r="R19" s="172"/>
      <c r="S19" s="52"/>
      <c r="T19" s="60" t="s">
        <v>66</v>
      </c>
      <c r="U19" s="60" t="s">
        <v>57</v>
      </c>
      <c r="V19" s="149"/>
    </row>
    <row r="20" spans="1:27" s="3" customFormat="1" ht="34.35" customHeight="1">
      <c r="A20" s="233"/>
      <c r="B20" s="134" t="s">
        <v>90</v>
      </c>
      <c r="C20" s="105" t="s">
        <v>94</v>
      </c>
      <c r="D20" s="135"/>
      <c r="E20" s="135"/>
      <c r="F20" s="135"/>
      <c r="G20" s="135"/>
      <c r="H20" s="135"/>
      <c r="I20" s="135"/>
      <c r="J20" s="135"/>
      <c r="K20" s="135"/>
      <c r="L20" s="135"/>
      <c r="M20" s="135"/>
      <c r="N20" s="73">
        <f t="shared" si="1"/>
        <v>0</v>
      </c>
      <c r="O20" s="74" t="str">
        <f>IF(N14&lt;Y12,"*"&amp;B14&amp;" reported this month should be more than or equal to the value reported last month"&amp;CHAR(10),"")</f>
        <v/>
      </c>
      <c r="P20" s="169"/>
      <c r="Q20" s="51"/>
      <c r="R20" s="172"/>
      <c r="S20" s="52"/>
      <c r="T20" s="60" t="s">
        <v>67</v>
      </c>
      <c r="U20" s="60" t="s">
        <v>59</v>
      </c>
      <c r="V20" s="149"/>
    </row>
    <row r="21" spans="1:27" s="3" customFormat="1" ht="34.35" customHeight="1">
      <c r="A21" s="233"/>
      <c r="B21" s="134" t="s">
        <v>91</v>
      </c>
      <c r="C21" s="105" t="s">
        <v>95</v>
      </c>
      <c r="D21" s="135"/>
      <c r="E21" s="135"/>
      <c r="F21" s="135"/>
      <c r="G21" s="135"/>
      <c r="H21" s="135"/>
      <c r="I21" s="135"/>
      <c r="J21" s="135"/>
      <c r="K21" s="135"/>
      <c r="L21" s="135"/>
      <c r="M21" s="135"/>
      <c r="N21" s="73">
        <f t="shared" si="1"/>
        <v>0</v>
      </c>
      <c r="O21" s="74"/>
      <c r="P21" s="169"/>
      <c r="Q21" s="51"/>
      <c r="R21" s="172"/>
      <c r="S21" s="52"/>
      <c r="T21" s="81"/>
      <c r="U21" s="82"/>
      <c r="V21" s="82"/>
    </row>
    <row r="22" spans="1:27" s="3" customFormat="1" ht="34.35" customHeight="1">
      <c r="A22" s="233"/>
      <c r="B22" s="54" t="s">
        <v>40</v>
      </c>
      <c r="C22" s="105">
        <v>10</v>
      </c>
      <c r="D22" s="55"/>
      <c r="E22" s="56"/>
      <c r="F22" s="56"/>
      <c r="G22" s="56"/>
      <c r="H22" s="56"/>
      <c r="I22" s="56"/>
      <c r="J22" s="56"/>
      <c r="K22" s="56"/>
      <c r="L22" s="56"/>
      <c r="M22" s="57"/>
      <c r="N22" s="73">
        <f t="shared" si="1"/>
        <v>0</v>
      </c>
      <c r="O22" s="75" t="str">
        <f>CONCATENATE(IF(D22&gt;D17," * Element 10 "&amp;$D$6&amp;" "&amp;$D$7&amp;" is more than Element 9"&amp;CHAR(10),""),IF(E22&gt;E17," * Element 10 "&amp;$D$6&amp;" "&amp;$E$7&amp;" is more than Element 9"&amp;CHAR(10),""),IF(F22&gt;F17," * Element 10 "&amp;$F$6&amp;" "&amp;$F$7&amp;" is more than Element 9"&amp;CHAR(10),""),IF(G22&gt;G17," * Element 10 "&amp;$F$6&amp;" "&amp;$G$7&amp;" is more than Element 9"&amp;CHAR(10),""),IF(H22&gt;H17," * Element 10 "&amp;$H$6&amp;" "&amp;$H$7&amp;" is more than Element 9"&amp;CHAR(10),""),IF(I22&gt;I17," * Element 10 "&amp;$H$6&amp;" "&amp;$I$7&amp;" is more than Element 9"&amp;CHAR(10),""),IF(J22&gt;J17," * Element 10 "&amp;$J$6&amp;" "&amp;$J$7&amp;" is more than Element 9"&amp;CHAR(10),""),IF(K22&gt;K17," * Element 10 "&amp;$J$6&amp;" "&amp;$K$7&amp;" is more than Element 9"&amp;CHAR(10),""),IF(L22&gt;L17," * Element 10 "&amp;$L$6&amp;" "&amp;$L$7&amp;" is more than Element 9"&amp;CHAR(10),""),IF(M22&gt;M17," * Element 10 "&amp;$L$6&amp;" "&amp;$M$7&amp;" is more than Element 9"&amp;CHAR(10),""))</f>
        <v/>
      </c>
      <c r="P22" s="169"/>
      <c r="Q22" s="51"/>
      <c r="R22" s="172"/>
      <c r="S22" s="52">
        <v>29</v>
      </c>
      <c r="T22" s="81"/>
      <c r="U22" s="82"/>
      <c r="V22" s="82"/>
    </row>
    <row r="23" spans="1:27" s="3" customFormat="1" ht="26.65" customHeight="1">
      <c r="A23" s="233"/>
      <c r="B23" s="54" t="s">
        <v>41</v>
      </c>
      <c r="C23" s="105">
        <v>11</v>
      </c>
      <c r="D23" s="55"/>
      <c r="E23" s="56"/>
      <c r="F23" s="56"/>
      <c r="G23" s="56"/>
      <c r="H23" s="56"/>
      <c r="I23" s="56"/>
      <c r="J23" s="56"/>
      <c r="K23" s="56"/>
      <c r="L23" s="56"/>
      <c r="M23" s="57"/>
      <c r="N23" s="73">
        <f t="shared" si="1"/>
        <v>0</v>
      </c>
      <c r="O23" s="76" t="str">
        <f>CONCATENATE(IF(D23&gt;D22," * Element 11 "&amp;$D$6&amp;" "&amp;$D$7&amp;" is more than Element 10"&amp;CHAR(10),""),IF(E23&gt;E22," * Element 11 "&amp;$D$6&amp;" "&amp;$E$7&amp;" is more than Element 10"&amp;CHAR(10),""),IF(F23&gt;F22," * Element 11 "&amp;$F$6&amp;" "&amp;$F$7&amp;" is more than Element 10"&amp;CHAR(10),""),IF(G23&gt;G22," * Element 11 "&amp;$F$6&amp;" "&amp;$G$7&amp;" is more than Element 10"&amp;CHAR(10),""),IF(H23&gt;H22," * Element 11 "&amp;$H$6&amp;" "&amp;$H$7&amp;" is more than Element 10"&amp;CHAR(10),""),IF(I23&gt;I22," * Element 11 "&amp;$H$6&amp;" "&amp;$I$7&amp;" is more than Element 10"&amp;CHAR(10),""),IF(J23&gt;J22," * Element 11 "&amp;$J$6&amp;" "&amp;$J$7&amp;" is more than Element 10"&amp;CHAR(10),""),IF(K23&gt;K22," * Element 11 "&amp;$J$6&amp;" "&amp;$K$7&amp;" is more than Element 10"&amp;CHAR(10),""),IF(L23&gt;L22," * Element 11 "&amp;$L$6&amp;" "&amp;$L$7&amp;" is more than Element 10"&amp;CHAR(10),""),IF(M23&gt;M22," * Element 11 "&amp;$L$6&amp;" "&amp;$M$7&amp;" is more than Element 10"&amp;CHAR(10),""))</f>
        <v/>
      </c>
      <c r="P23" s="169"/>
      <c r="Q23" s="51"/>
      <c r="R23" s="172"/>
      <c r="S23" s="52">
        <v>30</v>
      </c>
      <c r="T23" s="81"/>
      <c r="U23" s="82"/>
      <c r="V23" s="82"/>
    </row>
    <row r="24" spans="1:27" s="3" customFormat="1" ht="34.35" customHeight="1" thickBot="1">
      <c r="A24" s="233"/>
      <c r="B24" s="54" t="s">
        <v>84</v>
      </c>
      <c r="C24" s="105" t="s">
        <v>42</v>
      </c>
      <c r="D24" s="77"/>
      <c r="E24" s="78"/>
      <c r="F24" s="78"/>
      <c r="G24" s="78"/>
      <c r="H24" s="78"/>
      <c r="I24" s="78"/>
      <c r="J24" s="78"/>
      <c r="K24" s="78"/>
      <c r="L24" s="78"/>
      <c r="M24" s="79"/>
      <c r="N24" s="73">
        <f t="shared" ref="N24:N30" si="2">SUM(D24:M24)</f>
        <v>0</v>
      </c>
      <c r="O24" s="74" t="str">
        <f>CONCATENATE(IF(D24&gt;D23," * Element 12a "&amp;$D$6&amp;" "&amp;$D$7&amp;" is more than Element 11"&amp;CHAR(10),""),IF(E24&gt;E23," * Element 12a "&amp;$D$6&amp;" "&amp;$E$7&amp;" is more than Element 11"&amp;CHAR(10),""),IF(F24&gt;F23," * Element 12a "&amp;$F$6&amp;" "&amp;$F$7&amp;" is more than Element 11"&amp;CHAR(10),""),IF(G24&gt;G23," * Element 12a "&amp;$F$6&amp;" "&amp;$G$7&amp;" is more than Element 11"&amp;CHAR(10),""),IF(H24&gt;H23," * Element 12a "&amp;$H$6&amp;" "&amp;$H$7&amp;" is more than Element 11"&amp;CHAR(10),""),IF(I24&gt;I23," * Element 12a "&amp;$H$6&amp;" "&amp;$I$7&amp;" is more than Element 11"&amp;CHAR(10),""),IF(J24&gt;J23," * Element 12a "&amp;$J$6&amp;" "&amp;$J$7&amp;" is more than Element 11"&amp;CHAR(10),""),IF(K24&gt;K23," * Element 12a "&amp;$J$6&amp;" "&amp;$K$7&amp;" is more than Element 11"&amp;CHAR(10),""),IF(L24&gt;L23," * Element 12a "&amp;$L$6&amp;" "&amp;$L$7&amp;" is more than Element 11"&amp;CHAR(10),""),IF(M24&gt;M23," * Element 12a "&amp;$L$6&amp;" "&amp;$M$7&amp;" is more than Element 11"&amp;CHAR(10),""))</f>
        <v/>
      </c>
      <c r="P24" s="169"/>
      <c r="Q24" s="51"/>
      <c r="R24" s="172"/>
      <c r="S24" s="52">
        <v>31</v>
      </c>
      <c r="T24" s="81"/>
      <c r="U24" s="82"/>
      <c r="V24" s="82"/>
    </row>
    <row r="25" spans="1:27" s="3" customFormat="1" ht="34.35" customHeight="1">
      <c r="A25" s="233"/>
      <c r="B25" s="54" t="s">
        <v>85</v>
      </c>
      <c r="C25" s="107" t="s">
        <v>43</v>
      </c>
      <c r="D25" s="80"/>
      <c r="E25" s="47"/>
      <c r="F25" s="47"/>
      <c r="G25" s="47"/>
      <c r="H25" s="47"/>
      <c r="I25" s="47"/>
      <c r="J25" s="47"/>
      <c r="K25" s="47"/>
      <c r="L25" s="47"/>
      <c r="M25" s="48"/>
      <c r="N25" s="58">
        <f t="shared" si="2"/>
        <v>0</v>
      </c>
      <c r="O25" s="75" t="str">
        <f>CONCATENATE(IF(D25&gt;D24," * Element 12b "&amp;$D$6&amp;" "&amp;$D$7&amp;" is more than Element 12a"&amp;CHAR(10),""),IF(E25&gt;E24," * Element 12b "&amp;$D$6&amp;" "&amp;$E$7&amp;" is more than Element 12a"&amp;CHAR(10),""),IF(F25&gt;F24," * Element 12b "&amp;$F$6&amp;" "&amp;$F$7&amp;" is more than Element 12a"&amp;CHAR(10),""),IF(G25&gt;G24," * Element 12b "&amp;$F$6&amp;" "&amp;$G$7&amp;" is more than Element 12a"&amp;CHAR(10),""),IF(H25&gt;H24," * Element 12b "&amp;$H$6&amp;" "&amp;$H$7&amp;" is more than Element 12a"&amp;CHAR(10),""),IF(I25&gt;I24," * Element 12b "&amp;$H$6&amp;" "&amp;$I$7&amp;" is more than Element 12a"&amp;CHAR(10),""),IF(J25&gt;J24," * Element 12b "&amp;$J$6&amp;" "&amp;$J$7&amp;" is more than Element 12a"&amp;CHAR(10),""),IF(K25&gt;K24," * Element 12b "&amp;$J$6&amp;" "&amp;$K$7&amp;" is more than Element 12a"&amp;CHAR(10),""),IF(L25&gt;L24," * Element 12b "&amp;$L$6&amp;" "&amp;$L$7&amp;" is more than Element 12a"&amp;CHAR(10),""),IF(M25&gt;M24," * Element 12b "&amp;$L$6&amp;" "&amp;$M$7&amp;" is more than Element 12a"&amp;CHAR(10),""))</f>
        <v/>
      </c>
      <c r="P25" s="169"/>
      <c r="Q25" s="51"/>
      <c r="R25" s="172"/>
      <c r="S25" s="52">
        <v>29</v>
      </c>
      <c r="T25" s="81"/>
      <c r="U25" s="82"/>
      <c r="V25" s="82"/>
    </row>
    <row r="26" spans="1:27" s="3" customFormat="1" ht="26.65" customHeight="1">
      <c r="A26" s="233"/>
      <c r="B26" s="54" t="s">
        <v>86</v>
      </c>
      <c r="C26" s="107" t="s">
        <v>44</v>
      </c>
      <c r="D26" s="83"/>
      <c r="E26" s="56"/>
      <c r="F26" s="56"/>
      <c r="G26" s="56"/>
      <c r="H26" s="56"/>
      <c r="I26" s="56"/>
      <c r="J26" s="56"/>
      <c r="K26" s="56"/>
      <c r="L26" s="56"/>
      <c r="M26" s="57"/>
      <c r="N26" s="73">
        <f t="shared" si="2"/>
        <v>0</v>
      </c>
      <c r="O26" s="76" t="str">
        <f>CONCATENATE(IF(D26&gt;D25," * Element 12c "&amp;$D$6&amp;" "&amp;$D$7&amp;" is more than Element 12b"&amp;CHAR(10),""),IF(E26&gt;E25," * Element 12c "&amp;$D$6&amp;" "&amp;$E$7&amp;" is more than Element 12b"&amp;CHAR(10),""),IF(F26&gt;F25," * Element 12c "&amp;$F$6&amp;" "&amp;$F$7&amp;" is more than Element 12b"&amp;CHAR(10),""),IF(G26&gt;G25," * Element 12c "&amp;$F$6&amp;" "&amp;$G$7&amp;" is more than Element 12b"&amp;CHAR(10),""),IF(H26&gt;H25," * Element 12c "&amp;$H$6&amp;" "&amp;$H$7&amp;" is more than Element 12b"&amp;CHAR(10),""),IF(I26&gt;I25," * Element 12c "&amp;$H$6&amp;" "&amp;$I$7&amp;" is more than Element 12b"&amp;CHAR(10),""),IF(J26&gt;J25," * Element 12c "&amp;$J$6&amp;" "&amp;$J$7&amp;" is more than Element 12b"&amp;CHAR(10),""),IF(K26&gt;K25," * Element 12c "&amp;$J$6&amp;" "&amp;$K$7&amp;" is more than Element 12b"&amp;CHAR(10),""),IF(L26&gt;L25," * Element 12c "&amp;$L$6&amp;" "&amp;$L$7&amp;" is more than Element 12b"&amp;CHAR(10),""),IF(M26&gt;M25," * Element 12c "&amp;$L$6&amp;" "&amp;$M$7&amp;" is more than Element 12b"&amp;CHAR(10),""))</f>
        <v/>
      </c>
      <c r="P26" s="169"/>
      <c r="Q26" s="51"/>
      <c r="R26" s="172"/>
      <c r="S26" s="52">
        <v>30</v>
      </c>
      <c r="T26" s="81"/>
      <c r="U26" s="82"/>
      <c r="V26" s="82"/>
    </row>
    <row r="27" spans="1:27" s="3" customFormat="1" ht="27" thickBot="1">
      <c r="A27" s="233"/>
      <c r="B27" s="84" t="s">
        <v>87</v>
      </c>
      <c r="C27" s="107" t="s">
        <v>45</v>
      </c>
      <c r="D27" s="85"/>
      <c r="E27" s="86"/>
      <c r="F27" s="86"/>
      <c r="G27" s="86"/>
      <c r="H27" s="86"/>
      <c r="I27" s="86"/>
      <c r="J27" s="86"/>
      <c r="K27" s="86"/>
      <c r="L27" s="86"/>
      <c r="M27" s="87"/>
      <c r="N27" s="88">
        <f t="shared" si="2"/>
        <v>0</v>
      </c>
      <c r="O27" s="74" t="str">
        <f>CONCATENATE(IF(D27&gt;D25," * Element 12d "&amp;$D$6&amp;" "&amp;$D$7&amp;" is more than Element 12b"&amp;CHAR(10),""),IF(E27&gt;E25," * Element 12d "&amp;$D$6&amp;" "&amp;$E$7&amp;" is more than Element 12b"&amp;CHAR(10),""),IF(F27&gt;F25," * Element 12d "&amp;$F$6&amp;" "&amp;$F$7&amp;" is more than Element 12b"&amp;CHAR(10),""),IF(G27&gt;G25," * Element 12d "&amp;$F$6&amp;" "&amp;$G$7&amp;" is more than Element 12b"&amp;CHAR(10),""),IF(H27&gt;H25," * Element 12d "&amp;$H$6&amp;" "&amp;$H$7&amp;" is more than Element 12b"&amp;CHAR(10),""),IF(I27&gt;I25," * Element 12d "&amp;$H$6&amp;" "&amp;$I$7&amp;" is more than Element 12b"&amp;CHAR(10),""),IF(J27&gt;J25," * Element 12d "&amp;$J$6&amp;" "&amp;$J$7&amp;" is more than Element 12b"&amp;CHAR(10),""),IF(K27&gt;K25," * Element 12d "&amp;$J$6&amp;" "&amp;$K$7&amp;" is more than Element 12b"&amp;CHAR(10),""),IF(L27&gt;L25," * Element 12d "&amp;$L$6&amp;" "&amp;$L$7&amp;" is more than Element 12b"&amp;CHAR(10),""),IF(M27&gt;M25," * Element 12d "&amp;$L$6&amp;" "&amp;$M$7&amp;" is more than Element 12b"&amp;CHAR(10),""))</f>
        <v/>
      </c>
      <c r="P27" s="169"/>
      <c r="Q27" s="51"/>
      <c r="R27" s="172"/>
      <c r="S27" s="52">
        <v>31</v>
      </c>
      <c r="T27" s="98"/>
      <c r="U27" s="102"/>
      <c r="V27" s="102"/>
    </row>
    <row r="28" spans="1:27" s="3" customFormat="1" ht="31.5">
      <c r="A28" s="233"/>
      <c r="B28" s="89" t="s">
        <v>79</v>
      </c>
      <c r="C28" s="105" t="s">
        <v>46</v>
      </c>
      <c r="D28" s="90"/>
      <c r="E28" s="91"/>
      <c r="F28" s="91"/>
      <c r="G28" s="91"/>
      <c r="H28" s="91"/>
      <c r="I28" s="91"/>
      <c r="J28" s="91"/>
      <c r="K28" s="91"/>
      <c r="L28" s="91"/>
      <c r="M28" s="91"/>
      <c r="N28" s="49">
        <f t="shared" si="2"/>
        <v>0</v>
      </c>
      <c r="O28" s="75" t="str">
        <f>CONCATENATE(IF(D28&gt;D27," * Element 12e "&amp;$D$6&amp;" "&amp;$D$7&amp;" is more than Element 12d"&amp;CHAR(10),""),IF(E28&gt;E27," * Element 12e "&amp;$D$6&amp;" "&amp;$E$7&amp;" is more than Element 12d"&amp;CHAR(10),""),IF(F28&gt;F27," * Element 12e "&amp;$F$6&amp;" "&amp;$F$7&amp;" is more than Element 12d"&amp;CHAR(10),""),IF(G28&gt;G27," * Element 12e "&amp;$F$6&amp;" "&amp;$G$7&amp;" is more than Element 12d"&amp;CHAR(10),""),IF(H28&gt;H27," * Element 12e "&amp;$H$6&amp;" "&amp;$H$7&amp;" is more than Element 12d"&amp;CHAR(10),""),IF(I28&gt;I27," * Element 12e "&amp;$H$6&amp;" "&amp;$I$7&amp;" is more than Element 12d"&amp;CHAR(10),""),IF(J28&gt;J27," * Element 12e "&amp;$J$6&amp;" "&amp;$J$7&amp;" is more than Element 12d"&amp;CHAR(10),""),IF(K28&gt;K27," * Element 12e "&amp;$J$6&amp;" "&amp;$K$7&amp;" is more than Element 12d"&amp;CHAR(10),""),IF(L28&gt;L27," * Element 12e "&amp;$L$6&amp;" "&amp;$L$7&amp;" is more than Element 12d"&amp;CHAR(10),""),IF(M28&gt;M27," * Element 12e "&amp;$L$6&amp;" "&amp;$M$7&amp;" is more than Element 12d"&amp;CHAR(10),""))</f>
        <v/>
      </c>
      <c r="P28" s="169"/>
      <c r="Q28" s="51"/>
      <c r="R28" s="172"/>
      <c r="S28" s="52">
        <v>29</v>
      </c>
      <c r="T28" s="1"/>
      <c r="U28" s="11"/>
      <c r="V28" s="11"/>
    </row>
    <row r="29" spans="1:27" s="3" customFormat="1" ht="26.65" customHeight="1">
      <c r="A29" s="233"/>
      <c r="B29" s="65" t="s">
        <v>80</v>
      </c>
      <c r="C29" s="105" t="s">
        <v>47</v>
      </c>
      <c r="D29" s="55"/>
      <c r="E29" s="56"/>
      <c r="F29" s="56"/>
      <c r="G29" s="56"/>
      <c r="H29" s="56"/>
      <c r="I29" s="56"/>
      <c r="J29" s="56"/>
      <c r="K29" s="56"/>
      <c r="L29" s="56"/>
      <c r="M29" s="56"/>
      <c r="N29" s="73">
        <f t="shared" si="2"/>
        <v>0</v>
      </c>
      <c r="O29" s="76" t="str">
        <f>CONCATENATE(IF(D29&gt;D27," * Element 12f "&amp;$D$6&amp;" "&amp;$D$7&amp;" is more than Element 12d"&amp;CHAR(10),""),IF(E29&gt;E27," * Element 12f "&amp;$D$6&amp;" "&amp;$E$7&amp;" is more than Element 12d"&amp;CHAR(10),""),IF(F29&gt;F27," * Element 12f "&amp;$F$6&amp;" "&amp;$F$7&amp;" is more than Element 12d"&amp;CHAR(10),""),IF(G29&gt;G27," * Element 12f "&amp;$F$6&amp;" "&amp;$G$7&amp;" is more than Element 12d"&amp;CHAR(10),""),IF(H29&gt;H27," * Element 12f "&amp;$H$6&amp;" "&amp;$H$7&amp;" is more than Element 12d"&amp;CHAR(10),""),IF(I29&gt;I27," * Element 12f "&amp;$H$6&amp;" "&amp;$I$7&amp;" is more than Element 12d"&amp;CHAR(10),""),IF(J29&gt;J27," * Element 12f "&amp;$J$6&amp;" "&amp;$J$7&amp;" is more than Element 12d"&amp;CHAR(10),""),IF(K29&gt;K27," * Element 12f "&amp;$J$6&amp;" "&amp;$K$7&amp;" is more than Element 12d"&amp;CHAR(10),""),IF(L29&gt;L27," * Element 12f "&amp;$L$6&amp;" "&amp;$L$7&amp;" is more than Element 12d"&amp;CHAR(10),""),IF(M29&gt;M27," * Element 12f "&amp;$L$6&amp;" "&amp;$M$7&amp;" is more than Element 12d"&amp;CHAR(10),""))</f>
        <v/>
      </c>
      <c r="P29" s="169"/>
      <c r="Q29" s="51"/>
      <c r="R29" s="172"/>
      <c r="S29" s="52">
        <v>30</v>
      </c>
      <c r="T29" s="1"/>
      <c r="U29" s="11"/>
      <c r="V29" s="11"/>
    </row>
    <row r="30" spans="1:27" s="3" customFormat="1" ht="34.35" customHeight="1" thickBot="1">
      <c r="A30" s="234"/>
      <c r="B30" s="92" t="s">
        <v>81</v>
      </c>
      <c r="C30" s="106" t="s">
        <v>48</v>
      </c>
      <c r="D30" s="93"/>
      <c r="E30" s="86"/>
      <c r="F30" s="86"/>
      <c r="G30" s="86"/>
      <c r="H30" s="86"/>
      <c r="I30" s="86"/>
      <c r="J30" s="86"/>
      <c r="K30" s="86"/>
      <c r="L30" s="86"/>
      <c r="M30" s="86"/>
      <c r="N30" s="94">
        <f t="shared" si="2"/>
        <v>0</v>
      </c>
      <c r="O30" s="95" t="str">
        <f>CONCATENATE(IF(D30&gt;D27," * Element 12g "&amp;$D$6&amp;" "&amp;$D$7&amp;" is more than Element 12d"&amp;CHAR(10),""),IF(E30&gt;E27," * Element 12g "&amp;$D$6&amp;" "&amp;$E$7&amp;" is more than Element 12d"&amp;CHAR(10),""),IF(F30&gt;F27," * Element 12g "&amp;$F$6&amp;" "&amp;$F$7&amp;" is more than Element 12d"&amp;CHAR(10),""),IF(G30&gt;G27," * Element 12g "&amp;$F$6&amp;" "&amp;$G$7&amp;" is more than Element 12d"&amp;CHAR(10),""),IF(H30&gt;H27," * Element 12g "&amp;$H$6&amp;" "&amp;$H$7&amp;" is more than Element 12d"&amp;CHAR(10),""),IF(I30&gt;I27," * Element 12g "&amp;$H$6&amp;" "&amp;$I$7&amp;" is more than Element 12d"&amp;CHAR(10),""),IF(J30&gt;J27," * Element 12g "&amp;$J$6&amp;" "&amp;$J$7&amp;" is more than Element 12d"&amp;CHAR(10),""),IF(K30&gt;K27," * Element 12g "&amp;$J$6&amp;" "&amp;$K$7&amp;" is more than Element 12d"&amp;CHAR(10),""),IF(L30&gt;L27," * Element 12g "&amp;$L$6&amp;" "&amp;$L$7&amp;" is more than Element 12d"&amp;CHAR(10),""),IF(M30&gt;M27," * Element 12g "&amp;$L$6&amp;" "&amp;$M$7&amp;" is more than Element 12d"&amp;CHAR(10),""))</f>
        <v/>
      </c>
      <c r="P30" s="170"/>
      <c r="Q30" s="51"/>
      <c r="R30" s="173"/>
      <c r="S30" s="52">
        <v>31</v>
      </c>
      <c r="T30" s="1"/>
      <c r="U30" s="14"/>
      <c r="V30" s="14"/>
    </row>
    <row r="31" spans="1:27" ht="34.35" customHeight="1" thickBot="1">
      <c r="A31" s="96" t="s">
        <v>19</v>
      </c>
      <c r="B31" s="97"/>
      <c r="C31" s="35"/>
      <c r="D31" s="98"/>
      <c r="E31" s="98"/>
      <c r="F31" s="99"/>
      <c r="G31" s="99"/>
      <c r="H31" s="98"/>
      <c r="I31" s="99"/>
      <c r="J31" s="99"/>
      <c r="K31" s="98"/>
      <c r="L31" s="99"/>
      <c r="M31" s="98"/>
      <c r="N31" s="98"/>
      <c r="O31" s="98"/>
      <c r="P31" s="98"/>
      <c r="Q31" s="100"/>
      <c r="R31" s="101"/>
      <c r="S31" s="98"/>
      <c r="X31" s="3"/>
      <c r="Y31" s="3"/>
      <c r="Z31" s="3"/>
      <c r="AA31" s="3"/>
    </row>
    <row r="33" spans="1:27" ht="34.35" customHeight="1" thickBot="1">
      <c r="A33" s="16"/>
      <c r="B33" s="7"/>
      <c r="E33" s="2"/>
      <c r="F33" s="2"/>
      <c r="G33" s="2"/>
      <c r="H33" s="2"/>
      <c r="I33" s="2"/>
      <c r="J33" s="2"/>
    </row>
    <row r="34" spans="1:27" s="15" customFormat="1" ht="34.35" customHeight="1" thickBot="1">
      <c r="A34" s="216" t="s">
        <v>25</v>
      </c>
      <c r="B34" s="217"/>
      <c r="C34" s="217"/>
      <c r="D34" s="217"/>
      <c r="E34" s="217"/>
      <c r="F34" s="217"/>
      <c r="G34" s="217"/>
      <c r="H34" s="217"/>
      <c r="I34" s="217"/>
      <c r="J34" s="217"/>
      <c r="K34" s="118"/>
      <c r="L34" s="118"/>
      <c r="M34" s="118"/>
      <c r="N34" s="118"/>
      <c r="O34" s="118"/>
      <c r="P34" s="118"/>
      <c r="Q34" s="118"/>
      <c r="R34" s="118"/>
      <c r="S34" s="118"/>
      <c r="T34" s="119"/>
      <c r="U34" s="11"/>
      <c r="V34" s="11"/>
      <c r="W34" s="14"/>
      <c r="X34" s="1"/>
      <c r="Y34" s="1"/>
      <c r="Z34" s="1"/>
      <c r="AA34" s="1"/>
    </row>
    <row r="35" spans="1:27" ht="34.35" customHeight="1">
      <c r="A35" s="226" t="str">
        <f>CONCATENATE(P8)</f>
        <v/>
      </c>
      <c r="B35" s="227"/>
      <c r="C35" s="227"/>
      <c r="D35" s="227"/>
      <c r="E35" s="227"/>
      <c r="F35" s="227"/>
      <c r="G35" s="227"/>
      <c r="H35" s="227"/>
      <c r="I35" s="227"/>
      <c r="J35" s="227"/>
      <c r="K35" s="120"/>
      <c r="L35" s="120"/>
      <c r="M35" s="120"/>
      <c r="N35" s="120"/>
      <c r="O35" s="120"/>
      <c r="P35" s="120"/>
      <c r="Q35" s="120"/>
      <c r="R35" s="120"/>
      <c r="S35" s="120"/>
      <c r="T35" s="121"/>
      <c r="X35" s="15"/>
      <c r="Y35" s="15"/>
      <c r="Z35" s="15"/>
      <c r="AA35" s="15"/>
    </row>
    <row r="36" spans="1:27" ht="34.35" customHeight="1">
      <c r="A36" s="228"/>
      <c r="B36" s="229"/>
      <c r="C36" s="229"/>
      <c r="D36" s="229"/>
      <c r="E36" s="229"/>
      <c r="F36" s="229"/>
      <c r="G36" s="229"/>
      <c r="H36" s="229"/>
      <c r="I36" s="229"/>
      <c r="J36" s="229"/>
      <c r="K36" s="122"/>
      <c r="L36" s="122"/>
      <c r="M36" s="122"/>
      <c r="N36" s="122"/>
      <c r="O36" s="122"/>
      <c r="P36" s="122"/>
      <c r="Q36" s="122"/>
      <c r="R36" s="122"/>
      <c r="S36" s="122"/>
      <c r="T36" s="123"/>
    </row>
    <row r="37" spans="1:27" ht="34.35" customHeight="1">
      <c r="A37" s="228"/>
      <c r="B37" s="229"/>
      <c r="C37" s="229"/>
      <c r="D37" s="229"/>
      <c r="E37" s="229"/>
      <c r="F37" s="229"/>
      <c r="G37" s="229"/>
      <c r="H37" s="229"/>
      <c r="I37" s="229"/>
      <c r="J37" s="229"/>
      <c r="K37" s="122"/>
      <c r="L37" s="122"/>
      <c r="M37" s="122"/>
      <c r="N37" s="122"/>
      <c r="O37" s="122"/>
      <c r="P37" s="122"/>
      <c r="Q37" s="122"/>
      <c r="R37" s="122"/>
      <c r="S37" s="122"/>
      <c r="T37" s="123"/>
    </row>
    <row r="38" spans="1:27" ht="34.35" customHeight="1">
      <c r="A38" s="228"/>
      <c r="B38" s="229"/>
      <c r="C38" s="229"/>
      <c r="D38" s="229"/>
      <c r="E38" s="229"/>
      <c r="F38" s="229"/>
      <c r="G38" s="229"/>
      <c r="H38" s="229"/>
      <c r="I38" s="229"/>
      <c r="J38" s="229"/>
      <c r="K38" s="122"/>
      <c r="L38" s="122"/>
      <c r="M38" s="122"/>
      <c r="N38" s="122"/>
      <c r="O38" s="122"/>
      <c r="P38" s="122"/>
      <c r="Q38" s="122"/>
      <c r="R38" s="122"/>
      <c r="S38" s="122"/>
      <c r="T38" s="123"/>
    </row>
    <row r="39" spans="1:27" ht="34.35" customHeight="1">
      <c r="A39" s="228"/>
      <c r="B39" s="229"/>
      <c r="C39" s="229"/>
      <c r="D39" s="229"/>
      <c r="E39" s="229"/>
      <c r="F39" s="229"/>
      <c r="G39" s="229"/>
      <c r="H39" s="229"/>
      <c r="I39" s="229"/>
      <c r="J39" s="229"/>
      <c r="K39" s="122"/>
      <c r="L39" s="122"/>
      <c r="M39" s="122"/>
      <c r="N39" s="122"/>
      <c r="O39" s="122"/>
      <c r="P39" s="122"/>
      <c r="Q39" s="122"/>
      <c r="R39" s="122"/>
      <c r="S39" s="122"/>
      <c r="T39" s="123"/>
    </row>
    <row r="40" spans="1:27" ht="34.35" customHeight="1">
      <c r="A40" s="228"/>
      <c r="B40" s="229"/>
      <c r="C40" s="229"/>
      <c r="D40" s="229"/>
      <c r="E40" s="229"/>
      <c r="F40" s="229"/>
      <c r="G40" s="229"/>
      <c r="H40" s="229"/>
      <c r="I40" s="229"/>
      <c r="J40" s="229"/>
      <c r="K40" s="122"/>
      <c r="L40" s="122"/>
      <c r="M40" s="122"/>
      <c r="N40" s="122"/>
      <c r="O40" s="122"/>
      <c r="P40" s="122"/>
      <c r="Q40" s="122"/>
      <c r="R40" s="122"/>
      <c r="S40" s="122"/>
      <c r="T40" s="123"/>
    </row>
    <row r="41" spans="1:27" ht="34.35" customHeight="1">
      <c r="A41" s="228"/>
      <c r="B41" s="229"/>
      <c r="C41" s="229"/>
      <c r="D41" s="229"/>
      <c r="E41" s="229"/>
      <c r="F41" s="229"/>
      <c r="G41" s="229"/>
      <c r="H41" s="229"/>
      <c r="I41" s="229"/>
      <c r="J41" s="229"/>
      <c r="K41" s="122"/>
      <c r="L41" s="122"/>
      <c r="M41" s="122"/>
      <c r="N41" s="122"/>
      <c r="O41" s="122"/>
      <c r="P41" s="122"/>
      <c r="Q41" s="122"/>
      <c r="R41" s="122"/>
      <c r="S41" s="122"/>
      <c r="T41" s="123"/>
    </row>
    <row r="42" spans="1:27" ht="34.35" customHeight="1">
      <c r="A42" s="228"/>
      <c r="B42" s="229"/>
      <c r="C42" s="229"/>
      <c r="D42" s="229"/>
      <c r="E42" s="229"/>
      <c r="F42" s="229"/>
      <c r="G42" s="229"/>
      <c r="H42" s="229"/>
      <c r="I42" s="229"/>
      <c r="J42" s="229"/>
      <c r="K42" s="122"/>
      <c r="L42" s="122"/>
      <c r="M42" s="122"/>
      <c r="N42" s="122"/>
      <c r="O42" s="122"/>
      <c r="P42" s="122"/>
      <c r="Q42" s="122"/>
      <c r="R42" s="122"/>
      <c r="S42" s="122"/>
      <c r="T42" s="123"/>
    </row>
    <row r="43" spans="1:27" ht="34.35" customHeight="1">
      <c r="A43" s="228"/>
      <c r="B43" s="229"/>
      <c r="C43" s="229"/>
      <c r="D43" s="229"/>
      <c r="E43" s="229"/>
      <c r="F43" s="229"/>
      <c r="G43" s="229"/>
      <c r="H43" s="229"/>
      <c r="I43" s="229"/>
      <c r="J43" s="229"/>
      <c r="K43" s="122"/>
      <c r="L43" s="122"/>
      <c r="M43" s="122"/>
      <c r="N43" s="122"/>
      <c r="O43" s="122"/>
      <c r="P43" s="122"/>
      <c r="Q43" s="122"/>
      <c r="R43" s="122"/>
      <c r="S43" s="122"/>
      <c r="T43" s="123"/>
    </row>
    <row r="44" spans="1:27" ht="34.35" customHeight="1">
      <c r="A44" s="228"/>
      <c r="B44" s="229"/>
      <c r="C44" s="229"/>
      <c r="D44" s="229"/>
      <c r="E44" s="229"/>
      <c r="F44" s="229"/>
      <c r="G44" s="229"/>
      <c r="H44" s="229"/>
      <c r="I44" s="229"/>
      <c r="J44" s="229"/>
      <c r="K44" s="122"/>
      <c r="L44" s="122"/>
      <c r="M44" s="122"/>
      <c r="N44" s="122"/>
      <c r="O44" s="122"/>
      <c r="P44" s="122"/>
      <c r="Q44" s="122"/>
      <c r="R44" s="122"/>
      <c r="S44" s="122"/>
      <c r="T44" s="123"/>
    </row>
    <row r="45" spans="1:27" ht="34.35" customHeight="1">
      <c r="A45" s="228"/>
      <c r="B45" s="229"/>
      <c r="C45" s="229"/>
      <c r="D45" s="229"/>
      <c r="E45" s="229"/>
      <c r="F45" s="229"/>
      <c r="G45" s="229"/>
      <c r="H45" s="229"/>
      <c r="I45" s="229"/>
      <c r="J45" s="229"/>
      <c r="K45" s="122"/>
      <c r="L45" s="122"/>
      <c r="M45" s="122"/>
      <c r="N45" s="122"/>
      <c r="O45" s="122"/>
      <c r="P45" s="122"/>
      <c r="Q45" s="122"/>
      <c r="R45" s="122"/>
      <c r="S45" s="122"/>
      <c r="T45" s="123"/>
    </row>
    <row r="46" spans="1:27" ht="34.35" customHeight="1">
      <c r="A46" s="228"/>
      <c r="B46" s="229"/>
      <c r="C46" s="229"/>
      <c r="D46" s="229"/>
      <c r="E46" s="229"/>
      <c r="F46" s="229"/>
      <c r="G46" s="229"/>
      <c r="H46" s="229"/>
      <c r="I46" s="229"/>
      <c r="J46" s="229"/>
      <c r="K46" s="122"/>
      <c r="L46" s="122"/>
      <c r="M46" s="122"/>
      <c r="N46" s="122"/>
      <c r="O46" s="122"/>
      <c r="P46" s="122"/>
      <c r="Q46" s="122"/>
      <c r="R46" s="122"/>
      <c r="S46" s="122"/>
      <c r="T46" s="123"/>
    </row>
    <row r="47" spans="1:27" ht="34.35" customHeight="1">
      <c r="A47" s="228"/>
      <c r="B47" s="229"/>
      <c r="C47" s="229"/>
      <c r="D47" s="229"/>
      <c r="E47" s="229"/>
      <c r="F47" s="229"/>
      <c r="G47" s="229"/>
      <c r="H47" s="229"/>
      <c r="I47" s="229"/>
      <c r="J47" s="229"/>
      <c r="K47" s="122"/>
      <c r="L47" s="122"/>
      <c r="M47" s="122"/>
      <c r="N47" s="122"/>
      <c r="O47" s="122"/>
      <c r="P47" s="122"/>
      <c r="Q47" s="122"/>
      <c r="R47" s="122"/>
      <c r="S47" s="122"/>
      <c r="T47" s="123"/>
    </row>
    <row r="48" spans="1:27" ht="34.35" customHeight="1">
      <c r="A48" s="228"/>
      <c r="B48" s="229"/>
      <c r="C48" s="229"/>
      <c r="D48" s="229"/>
      <c r="E48" s="229"/>
      <c r="F48" s="229"/>
      <c r="G48" s="229"/>
      <c r="H48" s="229"/>
      <c r="I48" s="229"/>
      <c r="J48" s="229"/>
      <c r="K48" s="122"/>
      <c r="L48" s="122"/>
      <c r="M48" s="122"/>
      <c r="N48" s="122"/>
      <c r="O48" s="122"/>
      <c r="P48" s="122"/>
      <c r="Q48" s="122"/>
      <c r="R48" s="122"/>
      <c r="S48" s="122"/>
      <c r="T48" s="123"/>
    </row>
    <row r="49" spans="1:27" ht="34.35" customHeight="1">
      <c r="A49" s="228"/>
      <c r="B49" s="229"/>
      <c r="C49" s="229"/>
      <c r="D49" s="229"/>
      <c r="E49" s="229"/>
      <c r="F49" s="229"/>
      <c r="G49" s="229"/>
      <c r="H49" s="229"/>
      <c r="I49" s="229"/>
      <c r="J49" s="229"/>
      <c r="K49" s="122"/>
      <c r="L49" s="122"/>
      <c r="M49" s="122"/>
      <c r="N49" s="122"/>
      <c r="O49" s="122"/>
      <c r="P49" s="122"/>
      <c r="Q49" s="122"/>
      <c r="R49" s="122"/>
      <c r="S49" s="122"/>
      <c r="T49" s="123"/>
    </row>
    <row r="50" spans="1:27" ht="34.35" customHeight="1">
      <c r="A50" s="228"/>
      <c r="B50" s="229"/>
      <c r="C50" s="229"/>
      <c r="D50" s="229"/>
      <c r="E50" s="229"/>
      <c r="F50" s="229"/>
      <c r="G50" s="229"/>
      <c r="H50" s="229"/>
      <c r="I50" s="229"/>
      <c r="J50" s="229"/>
      <c r="K50" s="122"/>
      <c r="L50" s="122"/>
      <c r="M50" s="122"/>
      <c r="N50" s="122"/>
      <c r="O50" s="122"/>
      <c r="P50" s="122"/>
      <c r="Q50" s="122"/>
      <c r="R50" s="122"/>
      <c r="S50" s="122"/>
      <c r="T50" s="123"/>
    </row>
    <row r="51" spans="1:27" ht="34.35" customHeight="1">
      <c r="A51" s="228"/>
      <c r="B51" s="229"/>
      <c r="C51" s="229"/>
      <c r="D51" s="229"/>
      <c r="E51" s="229"/>
      <c r="F51" s="229"/>
      <c r="G51" s="229"/>
      <c r="H51" s="229"/>
      <c r="I51" s="229"/>
      <c r="J51" s="229"/>
      <c r="K51" s="122"/>
      <c r="L51" s="122"/>
      <c r="M51" s="122"/>
      <c r="N51" s="122"/>
      <c r="O51" s="122"/>
      <c r="P51" s="122"/>
      <c r="Q51" s="122"/>
      <c r="R51" s="122"/>
      <c r="S51" s="122"/>
      <c r="T51" s="123"/>
    </row>
    <row r="52" spans="1:27" ht="34.35" customHeight="1">
      <c r="A52" s="228"/>
      <c r="B52" s="229"/>
      <c r="C52" s="229"/>
      <c r="D52" s="229"/>
      <c r="E52" s="229"/>
      <c r="F52" s="229"/>
      <c r="G52" s="229"/>
      <c r="H52" s="229"/>
      <c r="I52" s="229"/>
      <c r="J52" s="229"/>
      <c r="K52" s="122"/>
      <c r="L52" s="122"/>
      <c r="M52" s="122"/>
      <c r="N52" s="122"/>
      <c r="O52" s="122"/>
      <c r="P52" s="122"/>
      <c r="Q52" s="122"/>
      <c r="R52" s="122"/>
      <c r="S52" s="122"/>
      <c r="T52" s="123"/>
      <c r="U52" s="12"/>
      <c r="V52" s="12"/>
    </row>
    <row r="53" spans="1:27" ht="34.35" customHeight="1">
      <c r="A53" s="228"/>
      <c r="B53" s="229"/>
      <c r="C53" s="229"/>
      <c r="D53" s="229"/>
      <c r="E53" s="229"/>
      <c r="F53" s="229"/>
      <c r="G53" s="229"/>
      <c r="H53" s="229"/>
      <c r="I53" s="229"/>
      <c r="J53" s="229"/>
      <c r="K53" s="122"/>
      <c r="L53" s="122"/>
      <c r="M53" s="122"/>
      <c r="N53" s="122"/>
      <c r="O53" s="122"/>
      <c r="P53" s="122"/>
      <c r="Q53" s="122"/>
      <c r="R53" s="122"/>
      <c r="S53" s="122"/>
      <c r="T53" s="123"/>
    </row>
    <row r="54" spans="1:27" ht="34.35" customHeight="1">
      <c r="A54" s="228"/>
      <c r="B54" s="229"/>
      <c r="C54" s="229"/>
      <c r="D54" s="229"/>
      <c r="E54" s="229"/>
      <c r="F54" s="229"/>
      <c r="G54" s="229"/>
      <c r="H54" s="229"/>
      <c r="I54" s="229"/>
      <c r="J54" s="229"/>
      <c r="K54" s="122"/>
      <c r="L54" s="122"/>
      <c r="M54" s="122"/>
      <c r="N54" s="122"/>
      <c r="O54" s="122"/>
      <c r="P54" s="122"/>
      <c r="Q54" s="122"/>
      <c r="R54" s="122"/>
      <c r="S54" s="122"/>
      <c r="T54" s="123"/>
    </row>
    <row r="55" spans="1:27" ht="34.35" customHeight="1" thickBot="1">
      <c r="A55" s="230"/>
      <c r="B55" s="231"/>
      <c r="C55" s="231"/>
      <c r="D55" s="231"/>
      <c r="E55" s="231"/>
      <c r="F55" s="231"/>
      <c r="G55" s="231"/>
      <c r="H55" s="231"/>
      <c r="I55" s="231"/>
      <c r="J55" s="231"/>
      <c r="K55" s="124"/>
      <c r="L55" s="124"/>
      <c r="M55" s="124"/>
      <c r="N55" s="124"/>
      <c r="O55" s="124"/>
      <c r="P55" s="124"/>
      <c r="Q55" s="124"/>
      <c r="R55" s="124"/>
      <c r="S55" s="124"/>
      <c r="T55" s="125"/>
    </row>
    <row r="56" spans="1:27" s="13" customFormat="1" ht="34.35" customHeight="1" thickBot="1">
      <c r="A56" s="224" t="s">
        <v>24</v>
      </c>
      <c r="B56" s="225"/>
      <c r="C56" s="225"/>
      <c r="D56" s="225"/>
      <c r="E56" s="225"/>
      <c r="F56" s="225"/>
      <c r="G56" s="225"/>
      <c r="H56" s="225"/>
      <c r="I56" s="225"/>
      <c r="J56" s="225"/>
      <c r="K56" s="132"/>
      <c r="L56" s="132"/>
      <c r="M56" s="132"/>
      <c r="N56" s="132"/>
      <c r="O56" s="132"/>
      <c r="P56" s="132"/>
      <c r="Q56" s="132"/>
      <c r="R56" s="132"/>
      <c r="S56" s="132"/>
      <c r="T56" s="133"/>
      <c r="U56" s="11"/>
      <c r="V56" s="11"/>
      <c r="W56" s="12"/>
      <c r="X56" s="1"/>
      <c r="Y56" s="1"/>
      <c r="Z56" s="1"/>
      <c r="AA56" s="1"/>
    </row>
    <row r="57" spans="1:27" ht="34.35" customHeight="1">
      <c r="A57" s="218" t="str">
        <f>CONCATENATE(,R8)</f>
        <v/>
      </c>
      <c r="B57" s="219"/>
      <c r="C57" s="219"/>
      <c r="D57" s="219"/>
      <c r="E57" s="219"/>
      <c r="F57" s="219"/>
      <c r="G57" s="219"/>
      <c r="H57" s="219"/>
      <c r="I57" s="219"/>
      <c r="J57" s="219"/>
      <c r="K57" s="126"/>
      <c r="L57" s="126"/>
      <c r="M57" s="126"/>
      <c r="N57" s="126"/>
      <c r="O57" s="126"/>
      <c r="P57" s="126"/>
      <c r="Q57" s="126"/>
      <c r="R57" s="126"/>
      <c r="S57" s="126"/>
      <c r="T57" s="127"/>
      <c r="X57" s="13"/>
      <c r="Y57" s="13"/>
      <c r="Z57" s="13"/>
      <c r="AA57" s="13"/>
    </row>
    <row r="58" spans="1:27" ht="34.35" customHeight="1">
      <c r="A58" s="220"/>
      <c r="B58" s="221"/>
      <c r="C58" s="221"/>
      <c r="D58" s="221"/>
      <c r="E58" s="221"/>
      <c r="F58" s="221"/>
      <c r="G58" s="221"/>
      <c r="H58" s="221"/>
      <c r="I58" s="221"/>
      <c r="J58" s="221"/>
      <c r="K58" s="128"/>
      <c r="L58" s="128"/>
      <c r="M58" s="128"/>
      <c r="N58" s="128"/>
      <c r="O58" s="128"/>
      <c r="P58" s="128"/>
      <c r="Q58" s="128"/>
      <c r="R58" s="128"/>
      <c r="S58" s="128"/>
      <c r="T58" s="129"/>
    </row>
    <row r="59" spans="1:27" ht="34.35" customHeight="1">
      <c r="A59" s="220"/>
      <c r="B59" s="221"/>
      <c r="C59" s="221"/>
      <c r="D59" s="221"/>
      <c r="E59" s="221"/>
      <c r="F59" s="221"/>
      <c r="G59" s="221"/>
      <c r="H59" s="221"/>
      <c r="I59" s="221"/>
      <c r="J59" s="221"/>
      <c r="K59" s="128"/>
      <c r="L59" s="128"/>
      <c r="M59" s="128"/>
      <c r="N59" s="128"/>
      <c r="O59" s="128"/>
      <c r="P59" s="128"/>
      <c r="Q59" s="128"/>
      <c r="R59" s="128"/>
      <c r="S59" s="128"/>
      <c r="T59" s="129"/>
    </row>
    <row r="60" spans="1:27" ht="34.35" customHeight="1">
      <c r="A60" s="220"/>
      <c r="B60" s="221"/>
      <c r="C60" s="221"/>
      <c r="D60" s="221"/>
      <c r="E60" s="221"/>
      <c r="F60" s="221"/>
      <c r="G60" s="221"/>
      <c r="H60" s="221"/>
      <c r="I60" s="221"/>
      <c r="J60" s="221"/>
      <c r="K60" s="128"/>
      <c r="L60" s="128"/>
      <c r="M60" s="128"/>
      <c r="N60" s="128"/>
      <c r="O60" s="128"/>
      <c r="P60" s="128"/>
      <c r="Q60" s="128"/>
      <c r="R60" s="128"/>
      <c r="S60" s="128"/>
      <c r="T60" s="129"/>
    </row>
    <row r="61" spans="1:27" ht="34.35" customHeight="1">
      <c r="A61" s="220"/>
      <c r="B61" s="221"/>
      <c r="C61" s="221"/>
      <c r="D61" s="221"/>
      <c r="E61" s="221"/>
      <c r="F61" s="221"/>
      <c r="G61" s="221"/>
      <c r="H61" s="221"/>
      <c r="I61" s="221"/>
      <c r="J61" s="221"/>
      <c r="K61" s="128"/>
      <c r="L61" s="128"/>
      <c r="M61" s="128"/>
      <c r="N61" s="128"/>
      <c r="O61" s="128"/>
      <c r="P61" s="128"/>
      <c r="Q61" s="128"/>
      <c r="R61" s="128"/>
      <c r="S61" s="128"/>
      <c r="T61" s="129"/>
    </row>
    <row r="62" spans="1:27" ht="34.35" customHeight="1">
      <c r="A62" s="220"/>
      <c r="B62" s="221"/>
      <c r="C62" s="221"/>
      <c r="D62" s="221"/>
      <c r="E62" s="221"/>
      <c r="F62" s="221"/>
      <c r="G62" s="221"/>
      <c r="H62" s="221"/>
      <c r="I62" s="221"/>
      <c r="J62" s="221"/>
      <c r="K62" s="128"/>
      <c r="L62" s="128"/>
      <c r="M62" s="128"/>
      <c r="N62" s="128"/>
      <c r="O62" s="128"/>
      <c r="P62" s="128"/>
      <c r="Q62" s="128"/>
      <c r="R62" s="128"/>
      <c r="S62" s="128"/>
      <c r="T62" s="129"/>
    </row>
    <row r="63" spans="1:27" ht="34.35" customHeight="1">
      <c r="A63" s="220"/>
      <c r="B63" s="221"/>
      <c r="C63" s="221"/>
      <c r="D63" s="221"/>
      <c r="E63" s="221"/>
      <c r="F63" s="221"/>
      <c r="G63" s="221"/>
      <c r="H63" s="221"/>
      <c r="I63" s="221"/>
      <c r="J63" s="221"/>
      <c r="K63" s="128"/>
      <c r="L63" s="128"/>
      <c r="M63" s="128"/>
      <c r="N63" s="128"/>
      <c r="O63" s="128"/>
      <c r="P63" s="128"/>
      <c r="Q63" s="128"/>
      <c r="R63" s="128"/>
      <c r="S63" s="128"/>
      <c r="T63" s="129"/>
    </row>
    <row r="64" spans="1:27" ht="34.35" customHeight="1">
      <c r="A64" s="220"/>
      <c r="B64" s="221"/>
      <c r="C64" s="221"/>
      <c r="D64" s="221"/>
      <c r="E64" s="221"/>
      <c r="F64" s="221"/>
      <c r="G64" s="221"/>
      <c r="H64" s="221"/>
      <c r="I64" s="221"/>
      <c r="J64" s="221"/>
      <c r="K64" s="128"/>
      <c r="L64" s="128"/>
      <c r="M64" s="128"/>
      <c r="N64" s="128"/>
      <c r="O64" s="128"/>
      <c r="P64" s="128"/>
      <c r="Q64" s="128"/>
      <c r="R64" s="128"/>
      <c r="S64" s="128"/>
      <c r="T64" s="129"/>
    </row>
    <row r="65" spans="1:20" ht="34.35" customHeight="1">
      <c r="A65" s="220"/>
      <c r="B65" s="221"/>
      <c r="C65" s="221"/>
      <c r="D65" s="221"/>
      <c r="E65" s="221"/>
      <c r="F65" s="221"/>
      <c r="G65" s="221"/>
      <c r="H65" s="221"/>
      <c r="I65" s="221"/>
      <c r="J65" s="221"/>
      <c r="K65" s="128"/>
      <c r="L65" s="128"/>
      <c r="M65" s="128"/>
      <c r="N65" s="128"/>
      <c r="O65" s="128"/>
      <c r="P65" s="128"/>
      <c r="Q65" s="128"/>
      <c r="R65" s="128"/>
      <c r="S65" s="128"/>
      <c r="T65" s="129"/>
    </row>
    <row r="66" spans="1:20" ht="34.35" customHeight="1">
      <c r="A66" s="220"/>
      <c r="B66" s="221"/>
      <c r="C66" s="221"/>
      <c r="D66" s="221"/>
      <c r="E66" s="221"/>
      <c r="F66" s="221"/>
      <c r="G66" s="221"/>
      <c r="H66" s="221"/>
      <c r="I66" s="221"/>
      <c r="J66" s="221"/>
      <c r="K66" s="128"/>
      <c r="L66" s="128"/>
      <c r="M66" s="128"/>
      <c r="N66" s="128"/>
      <c r="O66" s="128"/>
      <c r="P66" s="128"/>
      <c r="Q66" s="128"/>
      <c r="R66" s="128"/>
      <c r="S66" s="128"/>
      <c r="T66" s="129"/>
    </row>
    <row r="67" spans="1:20" ht="34.35" customHeight="1">
      <c r="A67" s="220"/>
      <c r="B67" s="221"/>
      <c r="C67" s="221"/>
      <c r="D67" s="221"/>
      <c r="E67" s="221"/>
      <c r="F67" s="221"/>
      <c r="G67" s="221"/>
      <c r="H67" s="221"/>
      <c r="I67" s="221"/>
      <c r="J67" s="221"/>
      <c r="K67" s="128"/>
      <c r="L67" s="128"/>
      <c r="M67" s="128"/>
      <c r="N67" s="128"/>
      <c r="O67" s="128"/>
      <c r="P67" s="128"/>
      <c r="Q67" s="128"/>
      <c r="R67" s="128"/>
      <c r="S67" s="128"/>
      <c r="T67" s="129"/>
    </row>
    <row r="68" spans="1:20" ht="34.35" customHeight="1">
      <c r="A68" s="220"/>
      <c r="B68" s="221"/>
      <c r="C68" s="221"/>
      <c r="D68" s="221"/>
      <c r="E68" s="221"/>
      <c r="F68" s="221"/>
      <c r="G68" s="221"/>
      <c r="H68" s="221"/>
      <c r="I68" s="221"/>
      <c r="J68" s="221"/>
      <c r="K68" s="128"/>
      <c r="L68" s="128"/>
      <c r="M68" s="128"/>
      <c r="N68" s="128"/>
      <c r="O68" s="128"/>
      <c r="P68" s="128"/>
      <c r="Q68" s="128"/>
      <c r="R68" s="128"/>
      <c r="S68" s="128"/>
      <c r="T68" s="129"/>
    </row>
    <row r="69" spans="1:20" ht="34.35" customHeight="1">
      <c r="A69" s="220"/>
      <c r="B69" s="221"/>
      <c r="C69" s="221"/>
      <c r="D69" s="221"/>
      <c r="E69" s="221"/>
      <c r="F69" s="221"/>
      <c r="G69" s="221"/>
      <c r="H69" s="221"/>
      <c r="I69" s="221"/>
      <c r="J69" s="221"/>
      <c r="K69" s="128"/>
      <c r="L69" s="128"/>
      <c r="M69" s="128"/>
      <c r="N69" s="128"/>
      <c r="O69" s="128"/>
      <c r="P69" s="128"/>
      <c r="Q69" s="128"/>
      <c r="R69" s="128"/>
      <c r="S69" s="128"/>
      <c r="T69" s="129"/>
    </row>
    <row r="70" spans="1:20" ht="34.35" customHeight="1">
      <c r="A70" s="220"/>
      <c r="B70" s="221"/>
      <c r="C70" s="221"/>
      <c r="D70" s="221"/>
      <c r="E70" s="221"/>
      <c r="F70" s="221"/>
      <c r="G70" s="221"/>
      <c r="H70" s="221"/>
      <c r="I70" s="221"/>
      <c r="J70" s="221"/>
      <c r="K70" s="128"/>
      <c r="L70" s="128"/>
      <c r="M70" s="128"/>
      <c r="N70" s="128"/>
      <c r="O70" s="128"/>
      <c r="P70" s="128"/>
      <c r="Q70" s="128"/>
      <c r="R70" s="128"/>
      <c r="S70" s="128"/>
      <c r="T70" s="129"/>
    </row>
    <row r="71" spans="1:20" ht="34.35" customHeight="1">
      <c r="A71" s="220"/>
      <c r="B71" s="221"/>
      <c r="C71" s="221"/>
      <c r="D71" s="221"/>
      <c r="E71" s="221"/>
      <c r="F71" s="221"/>
      <c r="G71" s="221"/>
      <c r="H71" s="221"/>
      <c r="I71" s="221"/>
      <c r="J71" s="221"/>
      <c r="K71" s="128"/>
      <c r="L71" s="128"/>
      <c r="M71" s="128"/>
      <c r="N71" s="128"/>
      <c r="O71" s="128"/>
      <c r="P71" s="128"/>
      <c r="Q71" s="128"/>
      <c r="R71" s="128"/>
      <c r="S71" s="128"/>
      <c r="T71" s="129"/>
    </row>
    <row r="72" spans="1:20" ht="34.35" customHeight="1">
      <c r="A72" s="220"/>
      <c r="B72" s="221"/>
      <c r="C72" s="221"/>
      <c r="D72" s="221"/>
      <c r="E72" s="221"/>
      <c r="F72" s="221"/>
      <c r="G72" s="221"/>
      <c r="H72" s="221"/>
      <c r="I72" s="221"/>
      <c r="J72" s="221"/>
      <c r="K72" s="128"/>
      <c r="L72" s="128"/>
      <c r="M72" s="128"/>
      <c r="N72" s="128"/>
      <c r="O72" s="128"/>
      <c r="P72" s="128"/>
      <c r="Q72" s="128"/>
      <c r="R72" s="128"/>
      <c r="S72" s="128"/>
      <c r="T72" s="129"/>
    </row>
    <row r="73" spans="1:20" ht="34.35" customHeight="1">
      <c r="A73" s="220"/>
      <c r="B73" s="221"/>
      <c r="C73" s="221"/>
      <c r="D73" s="221"/>
      <c r="E73" s="221"/>
      <c r="F73" s="221"/>
      <c r="G73" s="221"/>
      <c r="H73" s="221"/>
      <c r="I73" s="221"/>
      <c r="J73" s="221"/>
      <c r="K73" s="128"/>
      <c r="L73" s="128"/>
      <c r="M73" s="128"/>
      <c r="N73" s="128"/>
      <c r="O73" s="128"/>
      <c r="P73" s="128"/>
      <c r="Q73" s="128"/>
      <c r="R73" s="128"/>
      <c r="S73" s="128"/>
      <c r="T73" s="129"/>
    </row>
    <row r="74" spans="1:20" ht="34.35" customHeight="1">
      <c r="A74" s="220"/>
      <c r="B74" s="221"/>
      <c r="C74" s="221"/>
      <c r="D74" s="221"/>
      <c r="E74" s="221"/>
      <c r="F74" s="221"/>
      <c r="G74" s="221"/>
      <c r="H74" s="221"/>
      <c r="I74" s="221"/>
      <c r="J74" s="221"/>
      <c r="K74" s="128"/>
      <c r="L74" s="128"/>
      <c r="M74" s="128"/>
      <c r="N74" s="128"/>
      <c r="O74" s="128"/>
      <c r="P74" s="128"/>
      <c r="Q74" s="128"/>
      <c r="R74" s="128"/>
      <c r="S74" s="128"/>
      <c r="T74" s="129"/>
    </row>
    <row r="75" spans="1:20" ht="34.35" customHeight="1">
      <c r="A75" s="220"/>
      <c r="B75" s="221"/>
      <c r="C75" s="221"/>
      <c r="D75" s="221"/>
      <c r="E75" s="221"/>
      <c r="F75" s="221"/>
      <c r="G75" s="221"/>
      <c r="H75" s="221"/>
      <c r="I75" s="221"/>
      <c r="J75" s="221"/>
      <c r="K75" s="128"/>
      <c r="L75" s="128"/>
      <c r="M75" s="128"/>
      <c r="N75" s="128"/>
      <c r="O75" s="128"/>
      <c r="P75" s="128"/>
      <c r="Q75" s="128"/>
      <c r="R75" s="128"/>
      <c r="S75" s="128"/>
      <c r="T75" s="129"/>
    </row>
    <row r="76" spans="1:20" ht="34.35" customHeight="1">
      <c r="A76" s="220"/>
      <c r="B76" s="221"/>
      <c r="C76" s="221"/>
      <c r="D76" s="221"/>
      <c r="E76" s="221"/>
      <c r="F76" s="221"/>
      <c r="G76" s="221"/>
      <c r="H76" s="221"/>
      <c r="I76" s="221"/>
      <c r="J76" s="221"/>
      <c r="K76" s="128"/>
      <c r="L76" s="128"/>
      <c r="M76" s="128"/>
      <c r="N76" s="128"/>
      <c r="O76" s="128"/>
      <c r="P76" s="128"/>
      <c r="Q76" s="128"/>
      <c r="R76" s="128"/>
      <c r="S76" s="128"/>
      <c r="T76" s="129"/>
    </row>
    <row r="77" spans="1:20" ht="34.35" customHeight="1">
      <c r="A77" s="220"/>
      <c r="B77" s="221"/>
      <c r="C77" s="221"/>
      <c r="D77" s="221"/>
      <c r="E77" s="221"/>
      <c r="F77" s="221"/>
      <c r="G77" s="221"/>
      <c r="H77" s="221"/>
      <c r="I77" s="221"/>
      <c r="J77" s="221"/>
      <c r="K77" s="128"/>
      <c r="L77" s="128"/>
      <c r="M77" s="128"/>
      <c r="N77" s="128"/>
      <c r="O77" s="128"/>
      <c r="P77" s="128"/>
      <c r="Q77" s="128"/>
      <c r="R77" s="128"/>
      <c r="S77" s="128"/>
      <c r="T77" s="129"/>
    </row>
    <row r="78" spans="1:20" ht="34.35" customHeight="1">
      <c r="A78" s="220"/>
      <c r="B78" s="221"/>
      <c r="C78" s="221"/>
      <c r="D78" s="221"/>
      <c r="E78" s="221"/>
      <c r="F78" s="221"/>
      <c r="G78" s="221"/>
      <c r="H78" s="221"/>
      <c r="I78" s="221"/>
      <c r="J78" s="221"/>
      <c r="K78" s="128"/>
      <c r="L78" s="128"/>
      <c r="M78" s="128"/>
      <c r="N78" s="128"/>
      <c r="O78" s="128"/>
      <c r="P78" s="128"/>
      <c r="Q78" s="128"/>
      <c r="R78" s="128"/>
      <c r="S78" s="128"/>
      <c r="T78" s="129"/>
    </row>
    <row r="79" spans="1:20" ht="34.35" customHeight="1">
      <c r="A79" s="220"/>
      <c r="B79" s="221"/>
      <c r="C79" s="221"/>
      <c r="D79" s="221"/>
      <c r="E79" s="221"/>
      <c r="F79" s="221"/>
      <c r="G79" s="221"/>
      <c r="H79" s="221"/>
      <c r="I79" s="221"/>
      <c r="J79" s="221"/>
      <c r="K79" s="128"/>
      <c r="L79" s="128"/>
      <c r="M79" s="128"/>
      <c r="N79" s="128"/>
      <c r="O79" s="128"/>
      <c r="P79" s="128"/>
      <c r="Q79" s="128"/>
      <c r="R79" s="128"/>
      <c r="S79" s="128"/>
      <c r="T79" s="129"/>
    </row>
    <row r="80" spans="1:20" ht="34.35" customHeight="1">
      <c r="A80" s="220"/>
      <c r="B80" s="221"/>
      <c r="C80" s="221"/>
      <c r="D80" s="221"/>
      <c r="E80" s="221"/>
      <c r="F80" s="221"/>
      <c r="G80" s="221"/>
      <c r="H80" s="221"/>
      <c r="I80" s="221"/>
      <c r="J80" s="221"/>
      <c r="K80" s="128"/>
      <c r="L80" s="128"/>
      <c r="M80" s="128"/>
      <c r="N80" s="128"/>
      <c r="O80" s="128"/>
      <c r="P80" s="128"/>
      <c r="Q80" s="128"/>
      <c r="R80" s="128"/>
      <c r="S80" s="128"/>
      <c r="T80" s="129"/>
    </row>
    <row r="81" spans="1:20" ht="34.35" customHeight="1">
      <c r="A81" s="220"/>
      <c r="B81" s="221"/>
      <c r="C81" s="221"/>
      <c r="D81" s="221"/>
      <c r="E81" s="221"/>
      <c r="F81" s="221"/>
      <c r="G81" s="221"/>
      <c r="H81" s="221"/>
      <c r="I81" s="221"/>
      <c r="J81" s="221"/>
      <c r="K81" s="128"/>
      <c r="L81" s="128"/>
      <c r="M81" s="128"/>
      <c r="N81" s="128"/>
      <c r="O81" s="128"/>
      <c r="P81" s="128"/>
      <c r="Q81" s="128"/>
      <c r="R81" s="128"/>
      <c r="S81" s="128"/>
      <c r="T81" s="129"/>
    </row>
    <row r="82" spans="1:20" ht="34.35" customHeight="1">
      <c r="A82" s="220"/>
      <c r="B82" s="221"/>
      <c r="C82" s="221"/>
      <c r="D82" s="221"/>
      <c r="E82" s="221"/>
      <c r="F82" s="221"/>
      <c r="G82" s="221"/>
      <c r="H82" s="221"/>
      <c r="I82" s="221"/>
      <c r="J82" s="221"/>
      <c r="K82" s="128"/>
      <c r="L82" s="128"/>
      <c r="M82" s="128"/>
      <c r="N82" s="128"/>
      <c r="O82" s="128"/>
      <c r="P82" s="128"/>
      <c r="Q82" s="128"/>
      <c r="R82" s="128"/>
      <c r="S82" s="128"/>
      <c r="T82" s="129"/>
    </row>
    <row r="83" spans="1:20" ht="34.35" customHeight="1">
      <c r="A83" s="220"/>
      <c r="B83" s="221"/>
      <c r="C83" s="221"/>
      <c r="D83" s="221"/>
      <c r="E83" s="221"/>
      <c r="F83" s="221"/>
      <c r="G83" s="221"/>
      <c r="H83" s="221"/>
      <c r="I83" s="221"/>
      <c r="J83" s="221"/>
      <c r="K83" s="128"/>
      <c r="L83" s="128"/>
      <c r="M83" s="128"/>
      <c r="N83" s="128"/>
      <c r="O83" s="128"/>
      <c r="P83" s="128"/>
      <c r="Q83" s="128"/>
      <c r="R83" s="128"/>
      <c r="S83" s="128"/>
      <c r="T83" s="129"/>
    </row>
    <row r="84" spans="1:20" ht="34.35" customHeight="1">
      <c r="A84" s="220"/>
      <c r="B84" s="221"/>
      <c r="C84" s="221"/>
      <c r="D84" s="221"/>
      <c r="E84" s="221"/>
      <c r="F84" s="221"/>
      <c r="G84" s="221"/>
      <c r="H84" s="221"/>
      <c r="I84" s="221"/>
      <c r="J84" s="221"/>
      <c r="K84" s="128"/>
      <c r="L84" s="128"/>
      <c r="M84" s="128"/>
      <c r="N84" s="128"/>
      <c r="O84" s="128"/>
      <c r="P84" s="128"/>
      <c r="Q84" s="128"/>
      <c r="R84" s="128"/>
      <c r="S84" s="128"/>
      <c r="T84" s="129"/>
    </row>
    <row r="85" spans="1:20" ht="34.35" customHeight="1">
      <c r="A85" s="220"/>
      <c r="B85" s="221"/>
      <c r="C85" s="221"/>
      <c r="D85" s="221"/>
      <c r="E85" s="221"/>
      <c r="F85" s="221"/>
      <c r="G85" s="221"/>
      <c r="H85" s="221"/>
      <c r="I85" s="221"/>
      <c r="J85" s="221"/>
      <c r="K85" s="128"/>
      <c r="L85" s="128"/>
      <c r="M85" s="128"/>
      <c r="N85" s="128"/>
      <c r="O85" s="128"/>
      <c r="P85" s="128"/>
      <c r="Q85" s="128"/>
      <c r="R85" s="128"/>
      <c r="S85" s="128"/>
      <c r="T85" s="129"/>
    </row>
    <row r="86" spans="1:20" ht="34.35" customHeight="1" thickBot="1">
      <c r="A86" s="222"/>
      <c r="B86" s="223"/>
      <c r="C86" s="223"/>
      <c r="D86" s="223"/>
      <c r="E86" s="223"/>
      <c r="F86" s="223"/>
      <c r="G86" s="223"/>
      <c r="H86" s="223"/>
      <c r="I86" s="223"/>
      <c r="J86" s="223"/>
      <c r="K86" s="130"/>
      <c r="L86" s="130"/>
      <c r="M86" s="130"/>
      <c r="N86" s="130"/>
      <c r="O86" s="130"/>
      <c r="P86" s="130"/>
      <c r="Q86" s="130"/>
      <c r="R86" s="130"/>
      <c r="S86" s="130"/>
      <c r="T86" s="131"/>
    </row>
  </sheetData>
  <sheetProtection password="CC71" sheet="1" selectLockedCells="1"/>
  <mergeCells count="35">
    <mergeCell ref="X8:Y8"/>
    <mergeCell ref="W8:W9"/>
    <mergeCell ref="A34:J34"/>
    <mergeCell ref="A57:J86"/>
    <mergeCell ref="A56:J56"/>
    <mergeCell ref="A35:J55"/>
    <mergeCell ref="O1:P1"/>
    <mergeCell ref="C4:T4"/>
    <mergeCell ref="R6:R7"/>
    <mergeCell ref="A5:T5"/>
    <mergeCell ref="Q1:T1"/>
    <mergeCell ref="A2:Q2"/>
    <mergeCell ref="F6:G6"/>
    <mergeCell ref="B1:C1"/>
    <mergeCell ref="D1:E1"/>
    <mergeCell ref="F1:G1"/>
    <mergeCell ref="A4:B4"/>
    <mergeCell ref="H1:J1"/>
    <mergeCell ref="K1:L1"/>
    <mergeCell ref="L6:M6"/>
    <mergeCell ref="H6:I6"/>
    <mergeCell ref="O6:O7"/>
    <mergeCell ref="C6:C7"/>
    <mergeCell ref="B6:B7"/>
    <mergeCell ref="A6:A7"/>
    <mergeCell ref="P8:P30"/>
    <mergeCell ref="R8:R30"/>
    <mergeCell ref="N6:N7"/>
    <mergeCell ref="J6:K6"/>
    <mergeCell ref="P6:P7"/>
    <mergeCell ref="D6:E6"/>
    <mergeCell ref="Q6:Q7"/>
    <mergeCell ref="A8:A15"/>
    <mergeCell ref="A17:A30"/>
    <mergeCell ref="A16:O16"/>
  </mergeCells>
  <phoneticPr fontId="2" type="noConversion"/>
  <conditionalFormatting sqref="A1">
    <cfRule type="cellIs" dxfId="62" priority="1754" operator="equal">
      <formula>0</formula>
    </cfRule>
  </conditionalFormatting>
  <conditionalFormatting sqref="O9:O10">
    <cfRule type="notContainsBlanks" dxfId="61" priority="121">
      <formula>LEN(TRIM(O9))&gt;0</formula>
    </cfRule>
  </conditionalFormatting>
  <conditionalFormatting sqref="Q8:Q10">
    <cfRule type="notContainsBlanks" dxfId="60" priority="120">
      <formula>LEN(TRIM(Q8))&gt;0</formula>
    </cfRule>
  </conditionalFormatting>
  <conditionalFormatting sqref="P8">
    <cfRule type="notContainsBlanks" dxfId="59" priority="122">
      <formula>LEN(TRIM(P8))&gt;0</formula>
    </cfRule>
  </conditionalFormatting>
  <conditionalFormatting sqref="N8:N15">
    <cfRule type="cellIs" dxfId="58" priority="119" operator="equal">
      <formula>0</formula>
    </cfRule>
  </conditionalFormatting>
  <conditionalFormatting sqref="O12:O13">
    <cfRule type="notContainsBlanks" dxfId="57" priority="110">
      <formula>LEN(TRIM(O12))&gt;0</formula>
    </cfRule>
  </conditionalFormatting>
  <conditionalFormatting sqref="Q11:Q13">
    <cfRule type="notContainsBlanks" dxfId="56" priority="109">
      <formula>LEN(TRIM(Q11))&gt;0</formula>
    </cfRule>
  </conditionalFormatting>
  <conditionalFormatting sqref="P11">
    <cfRule type="notContainsBlanks" dxfId="55" priority="111">
      <formula>LEN(TRIM(P11))&gt;0</formula>
    </cfRule>
  </conditionalFormatting>
  <conditionalFormatting sqref="O15 O17:O21">
    <cfRule type="notContainsBlanks" dxfId="54" priority="99">
      <formula>LEN(TRIM(O15))&gt;0</formula>
    </cfRule>
  </conditionalFormatting>
  <conditionalFormatting sqref="Q14:Q15 Q17:Q21">
    <cfRule type="notContainsBlanks" dxfId="53" priority="98">
      <formula>LEN(TRIM(Q14))&gt;0</formula>
    </cfRule>
  </conditionalFormatting>
  <conditionalFormatting sqref="P14">
    <cfRule type="notContainsBlanks" dxfId="52" priority="100">
      <formula>LEN(TRIM(P14))&gt;0</formula>
    </cfRule>
  </conditionalFormatting>
  <conditionalFormatting sqref="O23:O24">
    <cfRule type="notContainsBlanks" dxfId="51" priority="88">
      <formula>LEN(TRIM(O23))&gt;0</formula>
    </cfRule>
  </conditionalFormatting>
  <conditionalFormatting sqref="Q22:Q24">
    <cfRule type="notContainsBlanks" dxfId="50" priority="87">
      <formula>LEN(TRIM(Q22))&gt;0</formula>
    </cfRule>
  </conditionalFormatting>
  <conditionalFormatting sqref="P22">
    <cfRule type="notContainsBlanks" dxfId="49" priority="89">
      <formula>LEN(TRIM(P22))&gt;0</formula>
    </cfRule>
  </conditionalFormatting>
  <conditionalFormatting sqref="N17:N24">
    <cfRule type="cellIs" dxfId="48" priority="85" operator="equal">
      <formula>0</formula>
    </cfRule>
  </conditionalFormatting>
  <conditionalFormatting sqref="O26:O27">
    <cfRule type="notContainsBlanks" dxfId="47" priority="77">
      <formula>LEN(TRIM(O26))&gt;0</formula>
    </cfRule>
  </conditionalFormatting>
  <conditionalFormatting sqref="Q25:Q27">
    <cfRule type="notContainsBlanks" dxfId="46" priority="76">
      <formula>LEN(TRIM(Q25))&gt;0</formula>
    </cfRule>
  </conditionalFormatting>
  <conditionalFormatting sqref="P25">
    <cfRule type="notContainsBlanks" dxfId="45" priority="78">
      <formula>LEN(TRIM(P25))&gt;0</formula>
    </cfRule>
  </conditionalFormatting>
  <conditionalFormatting sqref="N25:N26">
    <cfRule type="cellIs" dxfId="44" priority="75" operator="equal">
      <formula>0</formula>
    </cfRule>
  </conditionalFormatting>
  <conditionalFormatting sqref="N27">
    <cfRule type="cellIs" dxfId="43" priority="74" operator="equal">
      <formula>0</formula>
    </cfRule>
  </conditionalFormatting>
  <conditionalFormatting sqref="O29:O30">
    <cfRule type="notContainsBlanks" dxfId="42" priority="66">
      <formula>LEN(TRIM(O29))&gt;0</formula>
    </cfRule>
  </conditionalFormatting>
  <conditionalFormatting sqref="Q28:Q30">
    <cfRule type="notContainsBlanks" dxfId="41" priority="65">
      <formula>LEN(TRIM(Q28))&gt;0</formula>
    </cfRule>
  </conditionalFormatting>
  <conditionalFormatting sqref="P28">
    <cfRule type="notContainsBlanks" dxfId="40" priority="67">
      <formula>LEN(TRIM(P28))&gt;0</formula>
    </cfRule>
  </conditionalFormatting>
  <conditionalFormatting sqref="N28:N29">
    <cfRule type="cellIs" dxfId="39" priority="64" operator="equal">
      <formula>0</formula>
    </cfRule>
  </conditionalFormatting>
  <conditionalFormatting sqref="N30">
    <cfRule type="cellIs" dxfId="38" priority="63" operator="equal">
      <formula>0</formula>
    </cfRule>
  </conditionalFormatting>
  <conditionalFormatting sqref="D9:M9">
    <cfRule type="expression" dxfId="37" priority="45">
      <formula>D8&gt;D9</formula>
    </cfRule>
  </conditionalFormatting>
  <conditionalFormatting sqref="D8:M8">
    <cfRule type="expression" dxfId="36" priority="44">
      <formula>D8&gt;D9</formula>
    </cfRule>
  </conditionalFormatting>
  <conditionalFormatting sqref="D11:M11">
    <cfRule type="expression" dxfId="35" priority="43">
      <formula>D10&gt;D11</formula>
    </cfRule>
  </conditionalFormatting>
  <conditionalFormatting sqref="D10:M10">
    <cfRule type="expression" dxfId="34" priority="42">
      <formula>D10&gt;D11</formula>
    </cfRule>
  </conditionalFormatting>
  <conditionalFormatting sqref="D11:M11">
    <cfRule type="expression" dxfId="33" priority="41">
      <formula>D11&gt;D9</formula>
    </cfRule>
  </conditionalFormatting>
  <conditionalFormatting sqref="D12:M12">
    <cfRule type="expression" dxfId="32" priority="39">
      <formula>D12&gt;D9</formula>
    </cfRule>
  </conditionalFormatting>
  <conditionalFormatting sqref="D13:M13">
    <cfRule type="expression" dxfId="31" priority="37">
      <formula>D13&gt;D10</formula>
    </cfRule>
  </conditionalFormatting>
  <conditionalFormatting sqref="D10:M10">
    <cfRule type="expression" dxfId="30" priority="36">
      <formula>D13&gt;D10</formula>
    </cfRule>
  </conditionalFormatting>
  <conditionalFormatting sqref="D14:M14">
    <cfRule type="expression" dxfId="29" priority="35">
      <formula>D14&gt;D11</formula>
    </cfRule>
  </conditionalFormatting>
  <conditionalFormatting sqref="D11:M11">
    <cfRule type="expression" dxfId="28" priority="34">
      <formula>D14&gt;D11</formula>
    </cfRule>
  </conditionalFormatting>
  <conditionalFormatting sqref="D15:M15">
    <cfRule type="expression" dxfId="27" priority="33">
      <formula>D15&gt;D12</formula>
    </cfRule>
  </conditionalFormatting>
  <conditionalFormatting sqref="D12:M12">
    <cfRule type="expression" dxfId="26" priority="32">
      <formula>D15&gt;D12</formula>
    </cfRule>
  </conditionalFormatting>
  <conditionalFormatting sqref="D22:M22">
    <cfRule type="expression" dxfId="25" priority="29">
      <formula>D22&gt;D17</formula>
    </cfRule>
  </conditionalFormatting>
  <conditionalFormatting sqref="D23:M23">
    <cfRule type="expression" dxfId="24" priority="27">
      <formula>D23&gt;D22</formula>
    </cfRule>
  </conditionalFormatting>
  <conditionalFormatting sqref="D22:M22">
    <cfRule type="expression" dxfId="23" priority="26">
      <formula>D23&gt;D22</formula>
    </cfRule>
  </conditionalFormatting>
  <conditionalFormatting sqref="D24:M24">
    <cfRule type="expression" dxfId="22" priority="25">
      <formula>D24&gt;D17</formula>
    </cfRule>
  </conditionalFormatting>
  <conditionalFormatting sqref="D25:M25">
    <cfRule type="expression" dxfId="21" priority="23">
      <formula>D25&gt;D17</formula>
    </cfRule>
  </conditionalFormatting>
  <conditionalFormatting sqref="D26:M26">
    <cfRule type="expression" dxfId="20" priority="21">
      <formula>D26&gt;D25</formula>
    </cfRule>
  </conditionalFormatting>
  <conditionalFormatting sqref="D25:M25">
    <cfRule type="expression" dxfId="19" priority="20">
      <formula>D26&gt;D25</formula>
    </cfRule>
  </conditionalFormatting>
  <conditionalFormatting sqref="D27:M27">
    <cfRule type="expression" dxfId="18" priority="19">
      <formula>D27&gt;D25</formula>
    </cfRule>
  </conditionalFormatting>
  <conditionalFormatting sqref="D25:M25">
    <cfRule type="expression" dxfId="17" priority="18">
      <formula>D27&gt;D25</formula>
    </cfRule>
  </conditionalFormatting>
  <conditionalFormatting sqref="D28:M28">
    <cfRule type="expression" dxfId="16" priority="17">
      <formula>D28&gt;D27</formula>
    </cfRule>
  </conditionalFormatting>
  <conditionalFormatting sqref="D27:M27">
    <cfRule type="expression" dxfId="15" priority="16">
      <formula>D28&gt;D27</formula>
    </cfRule>
  </conditionalFormatting>
  <conditionalFormatting sqref="D29:M29">
    <cfRule type="expression" dxfId="14" priority="15">
      <formula>D29&gt;D27</formula>
    </cfRule>
  </conditionalFormatting>
  <conditionalFormatting sqref="D27:M27">
    <cfRule type="expression" dxfId="13" priority="14">
      <formula>D29&gt;D27</formula>
    </cfRule>
  </conditionalFormatting>
  <conditionalFormatting sqref="D30:M30">
    <cfRule type="expression" dxfId="12" priority="13">
      <formula>D30&gt;D27</formula>
    </cfRule>
  </conditionalFormatting>
  <conditionalFormatting sqref="D27:M27">
    <cfRule type="expression" dxfId="11" priority="12">
      <formula>D30&gt;D27</formula>
    </cfRule>
  </conditionalFormatting>
  <conditionalFormatting sqref="D30:M30">
    <cfRule type="expression" dxfId="10" priority="11">
      <formula>(D30+D29)&lt;&gt;D28</formula>
    </cfRule>
  </conditionalFormatting>
  <conditionalFormatting sqref="D29:M29">
    <cfRule type="expression" dxfId="9" priority="10">
      <formula>(D30+D29)&lt;&gt;D28</formula>
    </cfRule>
  </conditionalFormatting>
  <conditionalFormatting sqref="D28:M28">
    <cfRule type="expression" dxfId="8" priority="9">
      <formula>(D30+D29)&lt;&gt;D28</formula>
    </cfRule>
  </conditionalFormatting>
  <conditionalFormatting sqref="D27:M27">
    <cfRule type="expression" dxfId="7" priority="8">
      <formula>(D27+D26)&lt;&gt;D25</formula>
    </cfRule>
  </conditionalFormatting>
  <conditionalFormatting sqref="D26:M26">
    <cfRule type="expression" dxfId="6" priority="7">
      <formula>(D27+D26)&lt;&gt;D25</formula>
    </cfRule>
  </conditionalFormatting>
  <conditionalFormatting sqref="D25:M25">
    <cfRule type="expression" dxfId="5" priority="6">
      <formula>(D27+D26)&lt;&gt;D25</formula>
    </cfRule>
  </conditionalFormatting>
  <conditionalFormatting sqref="D18:M18">
    <cfRule type="expression" dxfId="4" priority="5">
      <formula>((D18+D19+D20+D21)&gt;D17)</formula>
    </cfRule>
  </conditionalFormatting>
  <conditionalFormatting sqref="D17:M17">
    <cfRule type="expression" dxfId="3" priority="4">
      <formula>((D18+D19+D20+D21)&gt;D17)</formula>
    </cfRule>
  </conditionalFormatting>
  <conditionalFormatting sqref="D19:M19">
    <cfRule type="expression" dxfId="2" priority="3">
      <formula>((D18+D19+D20+D21)&gt;D17)</formula>
    </cfRule>
  </conditionalFormatting>
  <conditionalFormatting sqref="D20:M20">
    <cfRule type="expression" dxfId="1" priority="2">
      <formula>((D18+D19+D20+D21)&gt;D17)</formula>
    </cfRule>
  </conditionalFormatting>
  <conditionalFormatting sqref="D21:M21">
    <cfRule type="expression" dxfId="0" priority="1">
      <formula>((D18+D19+D20+D21)&gt;D17)</formula>
    </cfRule>
  </conditionalFormatting>
  <dataValidations count="1">
    <dataValidation type="whole" allowBlank="1" showInputMessage="1" showErrorMessage="1" errorTitle="Non-Numeric or abnormal value" error="Enter Numbers only between 0 and 99999" sqref="D8:M15 D17:M30">
      <formula1>0</formula1>
      <formula2>99999</formula2>
    </dataValidation>
  </dataValidations>
  <pageMargins left="0.511811023622047" right="7.8740157480315001E-2" top="0.196850393700787" bottom="0.196850393700787" header="0.2" footer="0.118110236220472"/>
  <pageSetup scale="32" fitToHeight="0" orientation="portrait" r:id="rId1"/>
  <headerFooter>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9366B03F6EC145B189534E5AC3D6E6" ma:contentTypeVersion="14" ma:contentTypeDescription="Create a new document." ma:contentTypeScope="" ma:versionID="ffc27aaa6afa60559960f746ac0a40ab">
  <xsd:schema xmlns:xsd="http://www.w3.org/2001/XMLSchema" xmlns:xs="http://www.w3.org/2001/XMLSchema" xmlns:p="http://schemas.microsoft.com/office/2006/metadata/properties" xmlns:ns1="http://schemas.microsoft.com/sharepoint/v3" xmlns:ns3="dac3fa0a-9923-49c3-b4ba-df6390fa58ea" xmlns:ns4="1ed6e237-7a44-4d6d-bfbc-e270d277b5ad" targetNamespace="http://schemas.microsoft.com/office/2006/metadata/properties" ma:root="true" ma:fieldsID="a6816e770e34b85fcdcbb3032b3d95e9" ns1:_="" ns3:_="" ns4:_="">
    <xsd:import namespace="http://schemas.microsoft.com/sharepoint/v3"/>
    <xsd:import namespace="dac3fa0a-9923-49c3-b4ba-df6390fa58ea"/>
    <xsd:import namespace="1ed6e237-7a44-4d6d-bfbc-e270d277b5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c3fa0a-9923-49c3-b4ba-df6390fa58e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6e237-7a44-4d6d-bfbc-e270d277b5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757ECA-E322-4B4F-A80B-F429838D8BF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1ed6e237-7a44-4d6d-bfbc-e270d277b5ad"/>
    <ds:schemaRef ds:uri="dac3fa0a-9923-49c3-b4ba-df6390fa58ea"/>
    <ds:schemaRef ds:uri="http://www.w3.org/XML/1998/namespace"/>
    <ds:schemaRef ds:uri="http://purl.org/dc/dcmitype/"/>
  </ds:schemaRefs>
</ds:datastoreItem>
</file>

<file path=customXml/itemProps2.xml><?xml version="1.0" encoding="utf-8"?>
<ds:datastoreItem xmlns:ds="http://schemas.openxmlformats.org/officeDocument/2006/customXml" ds:itemID="{B4331761-FFFE-4F11-AA2E-B35F1517E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c3fa0a-9923-49c3-b4ba-df6390fa58ea"/>
    <ds:schemaRef ds:uri="1ed6e237-7a44-4d6d-bfbc-e270d277b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27D016-ED29-4335-8911-6427F4BFA8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Feb</vt:lpstr>
      <vt:lpstr>Feb!Print_Area</vt:lpstr>
      <vt:lpstr>Feb!Print_Titles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Njoka</dc:creator>
  <cp:lastModifiedBy>Developers</cp:lastModifiedBy>
  <cp:lastPrinted>2020-06-04T19:13:43Z</cp:lastPrinted>
  <dcterms:created xsi:type="dcterms:W3CDTF">2018-10-31T09:45:26Z</dcterms:created>
  <dcterms:modified xsi:type="dcterms:W3CDTF">2022-08-24T07:11:12Z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97562b29-1870-4619-bda6-f602bd214bc5</vt:lpwstr>
  </property>
  <property fmtid="{D5CDD505-2E9C-101B-9397-08002B2CF9AE}" pid="3" name="ConnectionInfosStorage">
    <vt:lpwstr>WorkbookXmlParts</vt:lpwstr>
  </property>
  <property fmtid="{D5CDD505-2E9C-101B-9397-08002B2CF9AE}" pid="4" name="ContentTypeId">
    <vt:lpwstr>0x010100EA9366B03F6EC145B189534E5AC3D6E6</vt:lpwstr>
  </property>
  <property fmtid="{D5CDD505-2E9C-101B-9397-08002B2CF9AE}" pid="5" name="MSIP_Label_ea60d57e-af5b-4752-ac57-3e4f28ca11dc_Enabled">
    <vt:lpwstr>true</vt:lpwstr>
  </property>
  <property fmtid="{D5CDD505-2E9C-101B-9397-08002B2CF9AE}" pid="6" name="MSIP_Label_ea60d57e-af5b-4752-ac57-3e4f28ca11dc_SetDate">
    <vt:lpwstr>2021-06-09T07:36:17Z</vt:lpwstr>
  </property>
  <property fmtid="{D5CDD505-2E9C-101B-9397-08002B2CF9AE}" pid="7" name="MSIP_Label_ea60d57e-af5b-4752-ac57-3e4f28ca11dc_Method">
    <vt:lpwstr>Standard</vt:lpwstr>
  </property>
  <property fmtid="{D5CDD505-2E9C-101B-9397-08002B2CF9AE}" pid="8" name="MSIP_Label_ea60d57e-af5b-4752-ac57-3e4f28ca11dc_Name">
    <vt:lpwstr>ea60d57e-af5b-4752-ac57-3e4f28ca11dc</vt:lpwstr>
  </property>
  <property fmtid="{D5CDD505-2E9C-101B-9397-08002B2CF9AE}" pid="9" name="MSIP_Label_ea60d57e-af5b-4752-ac57-3e4f28ca11dc_SiteId">
    <vt:lpwstr>36da45f1-dd2c-4d1f-af13-5abe46b99921</vt:lpwstr>
  </property>
  <property fmtid="{D5CDD505-2E9C-101B-9397-08002B2CF9AE}" pid="10" name="MSIP_Label_ea60d57e-af5b-4752-ac57-3e4f28ca11dc_ActionId">
    <vt:lpwstr>d25a335a-3924-43f9-85d2-d383722864f1</vt:lpwstr>
  </property>
  <property fmtid="{D5CDD505-2E9C-101B-9397-08002B2CF9AE}" pid="11" name="MSIP_Label_ea60d57e-af5b-4752-ac57-3e4f28ca11dc_ContentBits">
    <vt:lpwstr>0</vt:lpwstr>
  </property>
</Properties>
</file>