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34699C87-B8A2-4B4C-A63D-8275B6B34D13}" xr6:coauthVersionLast="46" xr6:coauthVersionMax="46" xr10:uidLastSave="{00000000-0000-0000-0000-000000000000}"/>
  <bookViews>
    <workbookView xWindow="-38520" yWindow="-120" windowWidth="19440" windowHeight="10440" activeTab="1" xr2:uid="{1C7A72A4-46D5-4130-84F6-E2BF1F1A15D0}"/>
  </bookViews>
  <sheets>
    <sheet name="FPT_ Instructions" sheetId="5" r:id="rId1"/>
    <sheet name="Feb" sheetId="1" r:id="rId2"/>
  </sheets>
  <definedNames>
    <definedName name="_xlnm._FilterDatabase" localSheetId="0" hidden="1">'FPT_ Instructions'!$A$2:$E$2</definedName>
    <definedName name="_xlnm.Print_Area" localSheetId="1">Feb!$A$1:$P$65</definedName>
    <definedName name="_xlnm.Print_Titles" localSheetId="1">Feb!$1:$4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" i="1" l="1"/>
  <c r="P57" i="1"/>
  <c r="P24" i="1"/>
  <c r="P25" i="1"/>
  <c r="P26" i="1"/>
  <c r="P27" i="1"/>
  <c r="P28" i="1"/>
  <c r="P29" i="1"/>
  <c r="P30" i="1"/>
  <c r="P31" i="1"/>
  <c r="Q62" i="1" l="1"/>
  <c r="Q63" i="1"/>
  <c r="Q61" i="1"/>
  <c r="Q60" i="1"/>
  <c r="Q10" i="1"/>
  <c r="Q9" i="1"/>
  <c r="Q8" i="1"/>
  <c r="R60" i="1" l="1"/>
  <c r="Q55" i="1" l="1"/>
  <c r="Q57" i="1"/>
  <c r="P31" i="5"/>
  <c r="O31" i="5"/>
  <c r="N31" i="5"/>
  <c r="M31" i="5"/>
  <c r="L31" i="5"/>
  <c r="K31" i="5"/>
  <c r="J31" i="5"/>
  <c r="I31" i="5"/>
  <c r="H31" i="5"/>
  <c r="G31" i="5"/>
  <c r="F31" i="5"/>
  <c r="Q58" i="1"/>
  <c r="Q49" i="1"/>
  <c r="E53" i="1"/>
  <c r="F53" i="1"/>
  <c r="Q53" i="1" s="1"/>
  <c r="R51" i="1" s="1"/>
  <c r="G53" i="1"/>
  <c r="H53" i="1"/>
  <c r="I53" i="1"/>
  <c r="J53" i="1"/>
  <c r="K53" i="1"/>
  <c r="L53" i="1"/>
  <c r="M53" i="1"/>
  <c r="N53" i="1"/>
  <c r="O53" i="1"/>
  <c r="D53" i="1"/>
  <c r="Q47" i="1"/>
  <c r="Q46" i="1"/>
  <c r="R55" i="1" l="1"/>
  <c r="R46" i="1"/>
  <c r="Q18" i="1" l="1"/>
  <c r="R8" i="1" l="1"/>
  <c r="A69" i="1" s="1"/>
  <c r="E38" i="1" l="1"/>
  <c r="F38" i="1"/>
  <c r="G38" i="1"/>
  <c r="H38" i="1"/>
  <c r="I38" i="1"/>
  <c r="K38" i="1"/>
  <c r="L38" i="1"/>
  <c r="M38" i="1"/>
  <c r="N38" i="1"/>
  <c r="O38" i="1"/>
  <c r="E37" i="1"/>
  <c r="F37" i="1"/>
  <c r="G37" i="1"/>
  <c r="I37" i="1"/>
  <c r="J37" i="1"/>
  <c r="K37" i="1"/>
  <c r="L37" i="1"/>
  <c r="M37" i="1"/>
  <c r="N37" i="1"/>
  <c r="O37" i="1"/>
  <c r="F36" i="1"/>
  <c r="G36" i="1"/>
  <c r="H36" i="1"/>
  <c r="I36" i="1"/>
  <c r="J36" i="1"/>
  <c r="K36" i="1"/>
  <c r="L36" i="1"/>
  <c r="N36" i="1"/>
  <c r="O36" i="1"/>
  <c r="E29" i="1"/>
  <c r="F29" i="1"/>
  <c r="G29" i="1"/>
  <c r="H29" i="1"/>
  <c r="I29" i="1"/>
  <c r="J29" i="1"/>
  <c r="K29" i="1"/>
  <c r="L29" i="1"/>
  <c r="M29" i="1"/>
  <c r="N29" i="1"/>
  <c r="O29" i="1"/>
  <c r="D29" i="1"/>
  <c r="D38" i="1" s="1"/>
  <c r="E26" i="1"/>
  <c r="F26" i="1"/>
  <c r="G26" i="1"/>
  <c r="H26" i="1"/>
  <c r="H37" i="1" s="1"/>
  <c r="I26" i="1"/>
  <c r="J26" i="1"/>
  <c r="K26" i="1"/>
  <c r="L26" i="1"/>
  <c r="M26" i="1"/>
  <c r="N26" i="1"/>
  <c r="O26" i="1"/>
  <c r="D26" i="1"/>
  <c r="Q19" i="1" s="1"/>
  <c r="E23" i="1"/>
  <c r="E36" i="1" s="1"/>
  <c r="F23" i="1"/>
  <c r="G23" i="1"/>
  <c r="H23" i="1"/>
  <c r="I23" i="1"/>
  <c r="J23" i="1"/>
  <c r="K23" i="1"/>
  <c r="L23" i="1"/>
  <c r="M23" i="1"/>
  <c r="N23" i="1"/>
  <c r="O23" i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D32" i="1"/>
  <c r="J38" i="1" l="1"/>
  <c r="Q20" i="1"/>
  <c r="D37" i="1"/>
  <c r="M36" i="1"/>
  <c r="D23" i="1" l="1"/>
  <c r="D36" i="1" l="1"/>
  <c r="P64" i="1"/>
  <c r="P63" i="1"/>
  <c r="P61" i="1"/>
  <c r="P60" i="1"/>
  <c r="P44" i="1"/>
  <c r="P41" i="1"/>
  <c r="P43" i="1"/>
  <c r="E39" i="1"/>
  <c r="F39" i="1"/>
  <c r="G39" i="1"/>
  <c r="H39" i="1"/>
  <c r="I39" i="1"/>
  <c r="J39" i="1"/>
  <c r="K39" i="1"/>
  <c r="L39" i="1"/>
  <c r="M39" i="1"/>
  <c r="N39" i="1"/>
  <c r="O39" i="1"/>
  <c r="D39" i="1"/>
  <c r="D21" i="1"/>
  <c r="E21" i="1"/>
  <c r="F21" i="1"/>
  <c r="G21" i="1"/>
  <c r="H21" i="1"/>
  <c r="I21" i="1"/>
  <c r="J21" i="1"/>
  <c r="K21" i="1"/>
  <c r="L21" i="1"/>
  <c r="M21" i="1"/>
  <c r="N21" i="1"/>
  <c r="O21" i="1"/>
  <c r="P16" i="1"/>
  <c r="P38" i="1"/>
  <c r="P37" i="1"/>
  <c r="P36" i="1"/>
  <c r="P23" i="1"/>
  <c r="Q43" i="1" l="1"/>
  <c r="Q41" i="1"/>
  <c r="R18" i="1"/>
  <c r="P39" i="1"/>
  <c r="R36" i="1" l="1"/>
  <c r="T46" i="1"/>
  <c r="P56" i="1"/>
  <c r="P51" i="1"/>
  <c r="P52" i="1"/>
  <c r="P55" i="1"/>
  <c r="P49" i="1"/>
  <c r="P18" i="1"/>
  <c r="P19" i="1"/>
  <c r="P20" i="1"/>
  <c r="P46" i="1"/>
  <c r="P47" i="1"/>
  <c r="P53" i="1" l="1"/>
  <c r="P21" i="1"/>
  <c r="P11" i="1"/>
  <c r="T8" i="1"/>
  <c r="A91" i="1" l="1"/>
  <c r="D34" i="1"/>
  <c r="I34" i="1"/>
  <c r="M34" i="1"/>
  <c r="N34" i="1"/>
  <c r="J34" i="1"/>
  <c r="K34" i="1"/>
  <c r="H34" i="1"/>
  <c r="F34" i="1"/>
  <c r="E34" i="1"/>
  <c r="O34" i="1"/>
  <c r="G34" i="1"/>
  <c r="L34" i="1"/>
  <c r="P34" i="1"/>
</calcChain>
</file>

<file path=xl/sharedStrings.xml><?xml version="1.0" encoding="utf-8"?>
<sst xmlns="http://schemas.openxmlformats.org/spreadsheetml/2006/main" count="346" uniqueCount="217">
  <si>
    <t>&lt; 1</t>
  </si>
  <si>
    <t>1-4</t>
  </si>
  <si>
    <t>5-9</t>
  </si>
  <si>
    <t>10-14</t>
  </si>
  <si>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</si>
  <si>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</si>
  <si>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</si>
  <si>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</si>
  <si>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</si>
  <si>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</si>
  <si>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</si>
  <si>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</si>
  <si>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</si>
  <si>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</si>
  <si>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</si>
  <si>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</si>
  <si>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</si>
  <si>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</si>
  <si>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</si>
  <si>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</si>
  <si>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</si>
  <si>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</si>
  <si>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</si>
  <si>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</si>
  <si>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</si>
  <si>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</si>
  <si>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</si>
  <si>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</si>
  <si>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</si>
  <si>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</si>
  <si>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</si>
  <si>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Female HIV + on ART &gt;=19 Years (Proxy 20+ Yrs)</t>
  </si>
  <si>
    <t>Male HIV + on ART &gt;=19 Years (Proxy 20+ Yrs)</t>
  </si>
  <si>
    <t>CLAHIV Reported on ART &lt;19 Years</t>
  </si>
  <si>
    <r>
      <t>Total</t>
    </r>
    <r>
      <rPr>
        <b/>
        <sz val="22"/>
        <color theme="9" tint="0.59999389629810485"/>
        <rFont val="Browallia New"/>
        <family val="2"/>
      </rPr>
      <t xml:space="preserve"> and MCH</t>
    </r>
  </si>
  <si>
    <t>FPT01-01</t>
  </si>
  <si>
    <t>FPT01-02</t>
  </si>
  <si>
    <t>FPT01-03</t>
  </si>
  <si>
    <t>FPT01-04</t>
  </si>
  <si>
    <t>Women living with HIV(WLHIV) who have biological children (Pregnant)</t>
  </si>
  <si>
    <t xml:space="preserve">Men living with HIV(MLHIV) with biological children &lt;19 yrs with no partners or whose partner status is unknown </t>
  </si>
  <si>
    <t>C/ALHIV with biological siblings whose parents are not part of an adult index cohort</t>
  </si>
  <si>
    <t>Total</t>
  </si>
  <si>
    <t>FPT01-05</t>
  </si>
  <si>
    <t>FPT01-06</t>
  </si>
  <si>
    <t>FPT01-07</t>
  </si>
  <si>
    <t>FPT01-08</t>
  </si>
  <si>
    <t>FPT01-09</t>
  </si>
  <si>
    <t>FPT01-10</t>
  </si>
  <si>
    <t>FPT01-11</t>
  </si>
  <si>
    <t>FPT01-12</t>
  </si>
  <si>
    <t>Clinical OVC Index Testing Template  version 2.0.0</t>
  </si>
  <si>
    <t>Biological Children HIV Status</t>
  </si>
  <si>
    <t>FPT01-13</t>
  </si>
  <si>
    <t>FPT01-14</t>
  </si>
  <si>
    <t>FPT01-15</t>
  </si>
  <si>
    <t>FPT01-16</t>
  </si>
  <si>
    <t>FPT01-17</t>
  </si>
  <si>
    <t>FPT01-18</t>
  </si>
  <si>
    <t>FPT01-19</t>
  </si>
  <si>
    <t>FPT01-20</t>
  </si>
  <si>
    <t>FPT01-21</t>
  </si>
  <si>
    <t>FPT01-22</t>
  </si>
  <si>
    <t>FPT01-23</t>
  </si>
  <si>
    <t>FPT01-24</t>
  </si>
  <si>
    <t>FPT01-25</t>
  </si>
  <si>
    <r>
      <rPr>
        <b/>
        <sz val="22"/>
        <color rgb="FFFF0000"/>
        <rFont val="Browallia New"/>
        <family val="2"/>
        <charset val="222"/>
      </rPr>
      <t>Step 1:</t>
    </r>
    <r>
      <rPr>
        <b/>
        <sz val="22"/>
        <color theme="1"/>
        <rFont val="Browallia New"/>
        <family val="2"/>
        <charset val="222"/>
      </rPr>
      <t xml:space="preserve">  Identify  PLHIV and C/ALHIV that have contacts &lt;19 yo and should be indexed</t>
    </r>
  </si>
  <si>
    <r>
      <rPr>
        <b/>
        <sz val="22"/>
        <color rgb="FFFF0000"/>
        <rFont val="Browallia New"/>
        <family val="2"/>
        <charset val="222"/>
      </rPr>
      <t>Step 2:</t>
    </r>
    <r>
      <rPr>
        <b/>
        <sz val="22"/>
        <color theme="1"/>
        <rFont val="Browallia New"/>
        <family val="2"/>
        <charset val="222"/>
      </rPr>
      <t xml:space="preserve"> Identify how many biological children and siblings &lt;19 yo of these identified clients</t>
    </r>
  </si>
  <si>
    <r>
      <rPr>
        <b/>
        <sz val="22"/>
        <color rgb="FFFF0000"/>
        <rFont val="Browallia New"/>
        <family val="2"/>
        <charset val="222"/>
      </rPr>
      <t>Step 2b:</t>
    </r>
    <r>
      <rPr>
        <b/>
        <sz val="22"/>
        <color theme="1"/>
        <rFont val="Browallia New"/>
        <family val="2"/>
        <charset val="222"/>
      </rPr>
      <t xml:space="preserve"> # of children and siblings who have </t>
    </r>
    <r>
      <rPr>
        <b/>
        <sz val="22"/>
        <color rgb="FFFF0000"/>
        <rFont val="Browallia New"/>
        <family val="2"/>
        <charset val="222"/>
      </rPr>
      <t>no known status</t>
    </r>
  </si>
  <si>
    <t>15-17</t>
  </si>
  <si>
    <t>18</t>
  </si>
  <si>
    <t>FINER AGE AND SEX DISAGGREGATION REPORTING FPT</t>
  </si>
  <si>
    <t>Note: Please DON'T cut paste any cell, this will interfere with the formulas. Incase you copy data, please paste as value to avoid unexpected Red alerts</t>
  </si>
  <si>
    <t>From Women living with HIV(WLHIV) who have biological children (Pregnant)</t>
  </si>
  <si>
    <t xml:space="preserve">From Men living with HIV(MLHIV) with biological children &lt;19 yrs with no partners or whose partner status is unknown </t>
  </si>
  <si>
    <t>From C/ALHIV with biological siblings whose parents are not part of an adult index cohort</t>
  </si>
  <si>
    <r>
      <rPr>
        <b/>
        <sz val="22"/>
        <color rgb="FFFF0000"/>
        <rFont val="Browallia New"/>
        <family val="2"/>
        <charset val="222"/>
      </rPr>
      <t>Step 2a:</t>
    </r>
    <r>
      <rPr>
        <b/>
        <sz val="22"/>
        <color theme="1"/>
        <rFont val="Browallia New"/>
        <family val="2"/>
        <charset val="222"/>
      </rPr>
      <t xml:space="preserve"> # of children and siblings </t>
    </r>
    <r>
      <rPr>
        <b/>
        <sz val="22"/>
        <color rgb="FFFF0000"/>
        <rFont val="Browallia New"/>
        <family val="2"/>
        <charset val="222"/>
      </rPr>
      <t>who know their HIV</t>
    </r>
    <r>
      <rPr>
        <b/>
        <sz val="22"/>
        <color theme="1"/>
        <rFont val="Browallia New"/>
        <family val="2"/>
        <charset val="222"/>
      </rPr>
      <t xml:space="preserve"> status</t>
    </r>
  </si>
  <si>
    <t>1.0 Parents and siblings of children with unknown HIV status identified via record review</t>
  </si>
  <si>
    <t xml:space="preserve">1.0 PLHIV and C/ALHIV that have contacts below 19 Years old </t>
  </si>
  <si>
    <t>2.0 Contacts below 19 Years old</t>
  </si>
  <si>
    <t>2.0 [a] Contacts below 19 Years old who know their HIV status</t>
  </si>
  <si>
    <t>2.0 [b] Contacts below 19 Years old who have no known HIV status</t>
  </si>
  <si>
    <t>Total No of children with unknown HIV Status identified via record review</t>
  </si>
  <si>
    <t>FPT01-26</t>
  </si>
  <si>
    <t>FPT01-27</t>
  </si>
  <si>
    <t>FPT01-28</t>
  </si>
  <si>
    <t>FPT01-29</t>
  </si>
  <si>
    <t>FPT01-30</t>
  </si>
  <si>
    <t>FPT01-31</t>
  </si>
  <si>
    <t>FPT01-32</t>
  </si>
  <si>
    <t>FPT01-33</t>
  </si>
  <si>
    <t>How many are already enrolled in OVC program</t>
  </si>
  <si>
    <t>Contacted by clinic Staff</t>
  </si>
  <si>
    <t>Contacted by OVC Staff</t>
  </si>
  <si>
    <t>Reached by clinic staff</t>
  </si>
  <si>
    <t>Reached by OVC Staff</t>
  </si>
  <si>
    <r>
      <rPr>
        <b/>
        <sz val="22"/>
        <color rgb="FFFF0000"/>
        <rFont val="Browallia New"/>
        <family val="2"/>
        <charset val="222"/>
      </rPr>
      <t xml:space="preserve">Step4c: </t>
    </r>
    <r>
      <rPr>
        <b/>
        <sz val="22"/>
        <color theme="1"/>
        <rFont val="Browallia New"/>
        <family val="2"/>
        <charset val="222"/>
      </rPr>
      <t>How many children and adolescents contacted in Step 4b, either gave consent, or their parent’s gave consent,  to get tested?</t>
    </r>
  </si>
  <si>
    <r>
      <rPr>
        <b/>
        <sz val="22"/>
        <color rgb="FFFF0000"/>
        <rFont val="Browallia New"/>
        <family val="2"/>
        <charset val="222"/>
      </rPr>
      <t>Step 4b:</t>
    </r>
    <r>
      <rPr>
        <b/>
        <sz val="22"/>
        <color theme="1"/>
        <rFont val="Browallia New"/>
        <family val="2"/>
        <charset val="222"/>
      </rPr>
      <t xml:space="preserve"> Of the children/adolescents whose parents were contacted about their child getting an HIV test, how  many were reached?</t>
    </r>
  </si>
  <si>
    <t>Consent given by required person</t>
  </si>
  <si>
    <t>Facilitated by clinic staff</t>
  </si>
  <si>
    <t>Facilitated by OVC staff</t>
  </si>
  <si>
    <r>
      <rPr>
        <b/>
        <sz val="22"/>
        <color rgb="FFFF0000"/>
        <rFont val="Browallia New"/>
        <family val="2"/>
        <charset val="222"/>
      </rPr>
      <t xml:space="preserve">Step 4d: </t>
    </r>
    <r>
      <rPr>
        <b/>
        <sz val="22"/>
        <color theme="1"/>
        <rFont val="Browallia New"/>
        <family val="2"/>
        <charset val="222"/>
      </rPr>
      <t>How many of the total # biological children and siblings receiving parental consent or providing their own consent (if old enough) in Step #4c were tested for HIV?</t>
    </r>
  </si>
  <si>
    <t>HIV-</t>
  </si>
  <si>
    <t>Indeterminate</t>
  </si>
  <si>
    <t xml:space="preserve">HIV + </t>
  </si>
  <si>
    <r>
      <rPr>
        <b/>
        <sz val="22"/>
        <color rgb="FFFF0000"/>
        <rFont val="Browallia New"/>
        <family val="2"/>
        <charset val="222"/>
      </rPr>
      <t xml:space="preserve">Step 4e: </t>
    </r>
    <r>
      <rPr>
        <b/>
        <sz val="22"/>
        <color theme="1"/>
        <rFont val="Browallia New"/>
        <family val="2"/>
        <charset val="222"/>
      </rPr>
      <t xml:space="preserve"> How many of the total # of biological children and siblings receiving an HIV test in Step #4d were positive, negative and indeterminate?</t>
    </r>
  </si>
  <si>
    <t>FPT01-34</t>
  </si>
  <si>
    <t>FPT01-35</t>
  </si>
  <si>
    <t>On ART</t>
  </si>
  <si>
    <r>
      <rPr>
        <b/>
        <sz val="22"/>
        <color rgb="FFFF0000"/>
        <rFont val="Browallia New"/>
        <family val="2"/>
        <charset val="222"/>
      </rPr>
      <t>Step 4f:</t>
    </r>
    <r>
      <rPr>
        <b/>
        <sz val="22"/>
        <color theme="1"/>
        <rFont val="Browallia New"/>
        <family val="2"/>
        <charset val="222"/>
      </rPr>
      <t xml:space="preserve"> How many of the biological children and siblings identified with HIV in Step #4e were linked to ART.</t>
    </r>
  </si>
  <si>
    <t>3.0 Enrolled in OVC Program</t>
  </si>
  <si>
    <t>4.0 [a] Children/adolescents whose parents Parents were contacted about their child getting an HIV test</t>
  </si>
  <si>
    <t>4.0 [b] Children/adolescents whose parents Parents were contacted and reached about their child getting an HIV test</t>
  </si>
  <si>
    <t>4.0 [d] Children/adolescents whose parents Parents were contacted and reached about their child getting an HIV test</t>
  </si>
  <si>
    <t>4.0 [c] Children/adolescents whose parents were contacted in Step 4b, either gave consent, or their parent’s gave consent</t>
  </si>
  <si>
    <r>
      <rPr>
        <b/>
        <sz val="22"/>
        <color rgb="FFFF0000"/>
        <rFont val="Browallia New"/>
        <family val="2"/>
        <charset val="222"/>
      </rPr>
      <t>Step 4a</t>
    </r>
    <r>
      <rPr>
        <b/>
        <sz val="22"/>
        <color theme="1"/>
        <rFont val="Browallia New"/>
        <family val="2"/>
        <charset val="222"/>
      </rPr>
      <t>: # of children/adolescents whose parents were contacted about their child getting an HIV test</t>
    </r>
  </si>
  <si>
    <t>4.0 [e] Children/adolescents receiving an HIV test in Step #4d were positive, negative and indeterminate?</t>
  </si>
  <si>
    <t>Assessed</t>
  </si>
  <si>
    <t>Already enrolled in the OVC program</t>
  </si>
  <si>
    <t>Offered</t>
  </si>
  <si>
    <t>Enrolled</t>
  </si>
  <si>
    <t>Refused enrollment</t>
  </si>
  <si>
    <t>Step 4g: How many of the total # of biological children and siblings identified with HIV in Step #4e were:</t>
  </si>
  <si>
    <t>FPT01-36</t>
  </si>
  <si>
    <t>FPT01-37</t>
  </si>
  <si>
    <t>FPT01-38</t>
  </si>
  <si>
    <t>FPT01-39</t>
  </si>
  <si>
    <t>4.0 [g] Children/adolescents receiving an HIV test in Step #4e were positive, negative and indeterminate?</t>
  </si>
  <si>
    <r>
      <t>Baseline</t>
    </r>
    <r>
      <rPr>
        <b/>
        <sz val="11"/>
        <color rgb="FFFF0000"/>
        <rFont val="Browallia New"/>
        <family val="2"/>
      </rPr>
      <t xml:space="preserve"> (Data reported in FY20 Q3)</t>
    </r>
  </si>
  <si>
    <r>
      <rPr>
        <b/>
        <sz val="11"/>
        <color rgb="FFFF0000"/>
        <rFont val="Browallia New"/>
        <family val="2"/>
      </rPr>
      <t>Step 1:</t>
    </r>
    <r>
      <rPr>
        <b/>
        <sz val="11"/>
        <color theme="1"/>
        <rFont val="Browallia New"/>
        <family val="2"/>
      </rPr>
      <t xml:space="preserve">  Identify  PLHIV and C/ALHIV that have contacts &lt;19 yo and should be indexed</t>
    </r>
  </si>
  <si>
    <r>
      <rPr>
        <b/>
        <sz val="11"/>
        <color rgb="FFFF0000"/>
        <rFont val="Browallia New"/>
        <family val="2"/>
      </rPr>
      <t>Step 2:</t>
    </r>
    <r>
      <rPr>
        <b/>
        <sz val="11"/>
        <color theme="1"/>
        <rFont val="Browallia New"/>
        <family val="2"/>
      </rPr>
      <t xml:space="preserve"> Identify how many biological children and siblings &lt;19 yo of these identified clients</t>
    </r>
  </si>
  <si>
    <r>
      <rPr>
        <b/>
        <sz val="11"/>
        <color rgb="FFFF0000"/>
        <rFont val="Browallia New"/>
        <family val="2"/>
      </rPr>
      <t>Step 2a:</t>
    </r>
    <r>
      <rPr>
        <b/>
        <sz val="11"/>
        <color theme="1"/>
        <rFont val="Browallia New"/>
        <family val="2"/>
      </rPr>
      <t xml:space="preserve"> # of children and siblings </t>
    </r>
    <r>
      <rPr>
        <b/>
        <sz val="11"/>
        <color rgb="FFFF0000"/>
        <rFont val="Browallia New"/>
        <family val="2"/>
      </rPr>
      <t>who know their HIV</t>
    </r>
    <r>
      <rPr>
        <b/>
        <sz val="11"/>
        <color theme="1"/>
        <rFont val="Browallia New"/>
        <family val="2"/>
      </rPr>
      <t xml:space="preserve"> status</t>
    </r>
  </si>
  <si>
    <r>
      <rPr>
        <b/>
        <sz val="11"/>
        <color rgb="FFFF0000"/>
        <rFont val="Browallia New"/>
        <family val="2"/>
      </rPr>
      <t>Step 2b:</t>
    </r>
    <r>
      <rPr>
        <b/>
        <sz val="11"/>
        <color theme="1"/>
        <rFont val="Browallia New"/>
        <family val="2"/>
      </rPr>
      <t xml:space="preserve"> # of children and siblings who have </t>
    </r>
    <r>
      <rPr>
        <b/>
        <sz val="11"/>
        <color rgb="FFFF0000"/>
        <rFont val="Browallia New"/>
        <family val="2"/>
      </rPr>
      <t>no known status</t>
    </r>
  </si>
  <si>
    <r>
      <rPr>
        <b/>
        <sz val="11"/>
        <color rgb="FFFF0000"/>
        <rFont val="Browallia New"/>
        <family val="2"/>
      </rPr>
      <t>Step 4a</t>
    </r>
    <r>
      <rPr>
        <b/>
        <sz val="11"/>
        <color theme="1"/>
        <rFont val="Browallia New"/>
        <family val="2"/>
      </rPr>
      <t>: # of children/adolescents whose parents were contacted about their child getting an HIV test</t>
    </r>
  </si>
  <si>
    <r>
      <rPr>
        <b/>
        <sz val="11"/>
        <color rgb="FFFF0000"/>
        <rFont val="Browallia New"/>
        <family val="2"/>
      </rPr>
      <t>Step 4b:</t>
    </r>
    <r>
      <rPr>
        <b/>
        <sz val="11"/>
        <color theme="1"/>
        <rFont val="Browallia New"/>
        <family val="2"/>
      </rPr>
      <t xml:space="preserve"> Of the children/adolescents whose parents were contacted about their child getting an HIV test, how  many were reached?</t>
    </r>
  </si>
  <si>
    <r>
      <rPr>
        <b/>
        <sz val="11"/>
        <color rgb="FFFF0000"/>
        <rFont val="Browallia New"/>
        <family val="2"/>
      </rPr>
      <t xml:space="preserve">Step4c: </t>
    </r>
    <r>
      <rPr>
        <b/>
        <sz val="11"/>
        <color theme="1"/>
        <rFont val="Browallia New"/>
        <family val="2"/>
      </rPr>
      <t>How many children and adolescents contacted in Step 4b, either gave consent, or their parent’s gave consent,  to get tested?</t>
    </r>
  </si>
  <si>
    <r>
      <rPr>
        <b/>
        <sz val="11"/>
        <color rgb="FFFF0000"/>
        <rFont val="Browallia New"/>
        <family val="2"/>
      </rPr>
      <t xml:space="preserve">Step 4d: </t>
    </r>
    <r>
      <rPr>
        <b/>
        <sz val="11"/>
        <color theme="1"/>
        <rFont val="Browallia New"/>
        <family val="2"/>
      </rPr>
      <t>How many of the total # biological children and siblings receiving parental consent or providing their own consent (if old enough) in Step #4c were tested for HIV?</t>
    </r>
  </si>
  <si>
    <r>
      <rPr>
        <b/>
        <sz val="11"/>
        <color rgb="FFFF0000"/>
        <rFont val="Browallia New"/>
        <family val="2"/>
      </rPr>
      <t xml:space="preserve">Step 4e: </t>
    </r>
    <r>
      <rPr>
        <b/>
        <sz val="11"/>
        <color theme="1"/>
        <rFont val="Browallia New"/>
        <family val="2"/>
      </rPr>
      <t xml:space="preserve"> How many of the total # of biological children and siblings receiving an HIV test in Step #4d were positive, negative and indeterminate?</t>
    </r>
  </si>
  <si>
    <r>
      <rPr>
        <b/>
        <sz val="11"/>
        <color rgb="FFFF0000"/>
        <rFont val="Browallia New"/>
        <family val="2"/>
      </rPr>
      <t>Step 4f:</t>
    </r>
    <r>
      <rPr>
        <b/>
        <sz val="11"/>
        <color theme="1"/>
        <rFont val="Browallia New"/>
        <family val="2"/>
      </rPr>
      <t xml:space="preserve"> How many of the biological children and siblings identified with HIV in Step #4e were linked to ART.</t>
    </r>
  </si>
  <si>
    <t>Females who are HIV + and are on ART &gt;=19 Years (Proxy 20+ Yrs)</t>
  </si>
  <si>
    <t>Males who are HIV + and are on ART &gt;=19 Years (Proxy 20+ Yrs)</t>
  </si>
  <si>
    <t>CLAHIV Reported on ART who are &lt;19 Years</t>
  </si>
  <si>
    <t>Codes</t>
  </si>
  <si>
    <t>Women living with HIV(WLHIV) who have biological children (Pregnant) &lt;19 yo and should be indexed</t>
  </si>
  <si>
    <t>Men living with HIV(MLHIV) with biological children &lt;19 yrs with no partners or whose partner status is unknown and should be indexed</t>
  </si>
  <si>
    <t>C/ALHIV with biological siblings whose parents are not part of an adult index cohort &lt;19 yo and should be indexed</t>
  </si>
  <si>
    <t>Number of biological children and siblings of Women living with HIV(WLHIV) who have biological children (Pregnant) &lt;19 yo and should be indexed</t>
  </si>
  <si>
    <t>Number of biological children and siblings of Men living with HIV(MLHIV) with biological children &lt;19 yrs with no partners or whose partner status is unknown and should be indexed</t>
  </si>
  <si>
    <t>Number of biological children and siblings of C/ALHIV with biological siblings whose parents are not part of an adult index cohort &lt;19 yo and should be indexed</t>
  </si>
  <si>
    <t>Number of biological children and siblings who know their HIV status of Women living with HIV(WLHIV) who have biological children (Pregnant) &lt;19 yo and should be indexed</t>
  </si>
  <si>
    <t>Number of biological children and siblings who know their HIV status of Men living with HIV(MLHIV) with biological children &lt;19 yrs with no partners or whose partner status is unknown and should be indexed</t>
  </si>
  <si>
    <t>Number of biological children and siblings who know their HIV status of C/ALHIV with biological siblings whose parents are not part of an adult index cohort &lt;19 yo and should be indexed</t>
  </si>
  <si>
    <t>Number HIV positive</t>
  </si>
  <si>
    <t>Number HIV negative</t>
  </si>
  <si>
    <t>Number of biological children and siblings who have no known status of Women living with HIV(WLHIV) who have biological children (Pregnant) &lt;19 yo and should be indexed</t>
  </si>
  <si>
    <t>Number of biological children and siblings who have no known status of Men living with HIV(MLHIV) with biological children &lt;19 yrs with no partners or whose partner status is unknown and should be indexed</t>
  </si>
  <si>
    <t>Number of biological children and siblings who have no known status of C/ALHIV with biological siblings whose parents are not part of an adult index cohort &lt;19 yo and should be indexed</t>
  </si>
  <si>
    <t>Number already enrolled in an OVC program</t>
  </si>
  <si>
    <t># of children/adolescents whose parents were contacted by a clinic staff about their child getting an HIV test</t>
  </si>
  <si>
    <t># of children/adolescents whose parents were contacted by an OVC staff about their child getting an HIV test</t>
  </si>
  <si>
    <t>Of the children/adolescents whose parents were contacted about their child getting an HIV test reached by a clinic staff</t>
  </si>
  <si>
    <t>Of the children/adolescents whose parents were contacted about their child getting an HIV test reached by an OVC staff</t>
  </si>
  <si>
    <t>Of those reached, how many had a consent to test given by the required person facilitated by clinic staff</t>
  </si>
  <si>
    <t>Of those reached, how many had a consent to test given by the required person facilitated by an OVC staff</t>
  </si>
  <si>
    <t>Of those reached, how many had a consent to test given by the required person</t>
  </si>
  <si>
    <t>Of those tested, how many were HIV-</t>
  </si>
  <si>
    <t>Of those tested, how many were HIV+</t>
  </si>
  <si>
    <t>Of those tested, how many had an indeterminate result</t>
  </si>
  <si>
    <t>Of those tested and found to be HIV+, how many were enrolled on ART</t>
  </si>
  <si>
    <t xml:space="preserve">HIV+ </t>
  </si>
  <si>
    <t>Of those identified positive, how many were assessed</t>
  </si>
  <si>
    <t>Of those identified positive, how many were already enrolled in the OVC program</t>
  </si>
  <si>
    <t>Of those identified positive, how many were offered</t>
  </si>
  <si>
    <t>Of those identified positive, how many were enrolled</t>
  </si>
  <si>
    <t>Of those identified positive, how many refused enrolment</t>
  </si>
  <si>
    <t>FPT line list (Register -Column 1 index names totals)</t>
  </si>
  <si>
    <t>FPT line list /Register - Pick women with children &lt;19Yrs</t>
  </si>
  <si>
    <t>FPT line list /Register - Pick CALHIV with Siblings  &lt;19Yrs</t>
  </si>
  <si>
    <t>FPT line list /Register - Pick Men with children &lt;19Yrs</t>
  </si>
  <si>
    <t>FPT line list (Register -Column 1 All CALHV lineslisted)</t>
  </si>
  <si>
    <t>FPT line list (Register -Column 1 ALL MEN  Linelisted)</t>
  </si>
  <si>
    <t xml:space="preserve">FPT reister- linelist/ children &lt;19yrs  born to women </t>
  </si>
  <si>
    <t>FPT Register -Biological children &lt;19yrs of MENLHIV</t>
  </si>
  <si>
    <t>Siblings of CALHIV who are &lt;19yrs line listed</t>
  </si>
  <si>
    <t>FPT register -column 6 with HIV status KP/N</t>
  </si>
  <si>
    <t>FPT register -column 6 with HIV status KP</t>
  </si>
  <si>
    <t>FPT register -column 6 with HIV status  NEG (N)</t>
  </si>
  <si>
    <t>FPT register -column 6 with HIV status  unkown (DK) born to WLHIV</t>
  </si>
  <si>
    <t>FPT register -column 6 with HIV status  unkown (DK) fathered by MLHIV</t>
  </si>
  <si>
    <t>FPT register -column 6 with HIV status  unkown (DK) Siblings to C/ALHIV</t>
  </si>
  <si>
    <t>All KPs with documented  linkage to OVC program</t>
  </si>
  <si>
    <t>FPT register  Date tested column 8</t>
  </si>
  <si>
    <t>FPT register  test outcome column 9</t>
  </si>
  <si>
    <t>FPT register  linkage commwith ccc No ent column 10</t>
  </si>
  <si>
    <t>FPT register  linkage commwith ccc No ent column 10 assesd and enrolled</t>
  </si>
  <si>
    <t>FPT register  linkage commwith ccc No ent column 10 Decline OVC enrolement</t>
  </si>
  <si>
    <t>Known Positive</t>
  </si>
  <si>
    <t>Negative HIV status</t>
  </si>
  <si>
    <t>Total Known Status</t>
  </si>
  <si>
    <t>Total Negative HIV status</t>
  </si>
  <si>
    <t>Total Known Positive</t>
  </si>
  <si>
    <t>FPT01-40</t>
  </si>
  <si>
    <t>FPT01-41</t>
  </si>
  <si>
    <t>FPT01-42</t>
  </si>
  <si>
    <t>FPT01-43</t>
  </si>
  <si>
    <t>FPT01-44</t>
  </si>
  <si>
    <t>FPT01-45</t>
  </si>
  <si>
    <t xml:space="preserve">1.0 PLHIV and C/ALHIV (TX_Curr reviewed ) that have contacts below 19 Years old </t>
  </si>
  <si>
    <t>From the number  of children with Unknown HIV Status (FPT01-28)</t>
  </si>
  <si>
    <t>4.0 [a] Children/adolescents whose parents were contacted about their child getting an HIV test</t>
  </si>
  <si>
    <t>4.0 [b] Children/adolescents whose parents were contacted and reached about their child getting an HIV test</t>
  </si>
  <si>
    <t>Total Tested</t>
  </si>
  <si>
    <t>FPT01-46</t>
  </si>
  <si>
    <r>
      <t>Baseline</t>
    </r>
    <r>
      <rPr>
        <b/>
        <sz val="22"/>
        <color rgb="FFFF0000"/>
        <rFont val="Browallia New"/>
        <family val="2"/>
        <charset val="222"/>
      </rPr>
      <t xml:space="preserve"> (Data reported in Previous Month)</t>
    </r>
  </si>
  <si>
    <t>From Men living with HIV(MLHIV) with biological children &lt;19 yrs with no partners or whose partner status is unknown</t>
  </si>
  <si>
    <t>From Women living with HIV(WLHIV) who have biological children including Pregnant</t>
  </si>
  <si>
    <t>Women living with HIV(WLHIV) who have biological children including Pregnant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</si>
</sst>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b/>
      <sz val="18"/>
      <name val="Browallia New"/>
      <family val="2"/>
      <charset val="222"/>
    </font>
    <font>
      <sz val="18"/>
      <color theme="5"/>
      <name val="Browallia New"/>
      <family val="2"/>
      <charset val="222"/>
    </font>
    <font>
      <b/>
      <sz val="18"/>
      <color theme="5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4"/>
      <color rgb="FFFF000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rgb="FFFF0000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16"/>
      <color theme="1"/>
      <name val="Browallia New"/>
      <family val="2"/>
      <charset val="22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0"/>
      <color theme="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b/>
      <sz val="22"/>
      <color rgb="FFFF0000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theme="9" tint="0.59999389629810485"/>
      <name val="Browallia New"/>
      <family val="2"/>
    </font>
    <font>
      <b/>
      <sz val="22"/>
      <color rgb="FFFF0000"/>
      <name val="Browallia New"/>
      <family val="2"/>
      <charset val="222"/>
    </font>
    <font>
      <b/>
      <sz val="11"/>
      <color theme="1"/>
      <name val="Browallia New"/>
      <family val="2"/>
    </font>
    <font>
      <sz val="11"/>
      <color theme="1"/>
      <name val="Browallia New"/>
      <family val="2"/>
    </font>
    <font>
      <b/>
      <sz val="11"/>
      <color rgb="FFFF0000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  <font>
      <sz val="11"/>
      <color rgb="FF000000"/>
      <name val="Browallia New"/>
      <family val="2"/>
    </font>
    <font>
      <b/>
      <sz val="18"/>
      <color theme="0"/>
      <name val="Browallia New"/>
      <family val="2"/>
    </font>
    <font>
      <sz val="11"/>
      <color theme="1"/>
      <name val="Browallia New"/>
      <family val="2"/>
      <charset val="222"/>
    </font>
    <font>
      <sz val="11"/>
      <color theme="0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18"/>
      <color theme="1"/>
      <name val="Browallia New"/>
      <family val="2"/>
    </font>
    <font>
      <sz val="24"/>
      <color theme="1"/>
      <name val="Browallia New"/>
      <family val="2"/>
      <charset val="22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A8D08D"/>
      </patternFill>
    </fill>
    <fill>
      <patternFill patternType="solid">
        <fgColor theme="9" tint="0.79998168889431442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9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/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thin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medium">
        <color theme="9"/>
      </left>
      <right/>
      <top/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29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5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top" wrapText="1"/>
    </xf>
    <xf numFmtId="0" fontId="4" fillId="10" borderId="13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4" fillId="10" borderId="23" xfId="0" applyFont="1" applyFill="1" applyBorder="1" applyAlignment="1">
      <alignment horizontal="left" vertical="top" wrapText="1"/>
    </xf>
    <xf numFmtId="0" fontId="4" fillId="10" borderId="24" xfId="0" applyFont="1" applyFill="1" applyBorder="1" applyAlignment="1">
      <alignment horizontal="left" vertical="top" wrapText="1"/>
    </xf>
    <xf numFmtId="0" fontId="11" fillId="0" borderId="28" xfId="0" applyFont="1" applyBorder="1" applyAlignment="1">
      <alignment horizontal="left" vertical="center"/>
    </xf>
    <xf numFmtId="0" fontId="11" fillId="6" borderId="30" xfId="0" applyFont="1" applyFill="1" applyBorder="1" applyAlignment="1">
      <alignment vertical="center"/>
    </xf>
    <xf numFmtId="0" fontId="3" fillId="0" borderId="0" xfId="0" applyFont="1" applyAlignment="1"/>
    <xf numFmtId="0" fontId="4" fillId="4" borderId="4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>
      <alignment horizontal="left" vertical="top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3" fillId="6" borderId="39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10" borderId="13" xfId="0" applyFont="1" applyFill="1" applyBorder="1" applyAlignment="1">
      <alignment horizontal="left" vertical="top" wrapText="1"/>
    </xf>
    <xf numFmtId="0" fontId="12" fillId="0" borderId="24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4" fillId="4" borderId="19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/>
    <xf numFmtId="0" fontId="9" fillId="5" borderId="0" xfId="0" applyFont="1" applyFill="1" applyBorder="1" applyAlignment="1">
      <alignment vertical="center"/>
    </xf>
    <xf numFmtId="0" fontId="8" fillId="5" borderId="0" xfId="0" applyFont="1" applyFill="1" applyBorder="1"/>
    <xf numFmtId="0" fontId="8" fillId="5" borderId="0" xfId="0" applyFont="1" applyFill="1" applyBorder="1" applyAlignment="1"/>
    <xf numFmtId="0" fontId="8" fillId="5" borderId="0" xfId="0" applyFont="1" applyFill="1" applyBorder="1" applyAlignment="1">
      <alignment vertical="center"/>
    </xf>
    <xf numFmtId="0" fontId="18" fillId="6" borderId="34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27" fillId="5" borderId="0" xfId="0" applyFont="1" applyFill="1" applyBorder="1"/>
    <xf numFmtId="0" fontId="23" fillId="0" borderId="0" xfId="0" applyFont="1"/>
    <xf numFmtId="0" fontId="25" fillId="5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0" borderId="28" xfId="0" applyFont="1" applyBorder="1" applyAlignment="1" applyProtection="1">
      <alignment horizontal="left" vertical="center" wrapText="1"/>
      <protection locked="0"/>
    </xf>
    <xf numFmtId="0" fontId="4" fillId="10" borderId="0" xfId="0" applyFont="1" applyFill="1" applyBorder="1" applyAlignment="1">
      <alignment horizontal="left" vertical="top" wrapText="1"/>
    </xf>
    <xf numFmtId="0" fontId="14" fillId="10" borderId="0" xfId="0" applyFont="1" applyFill="1" applyBorder="1" applyAlignment="1">
      <alignment horizontal="left" vertical="top" wrapText="1"/>
    </xf>
    <xf numFmtId="0" fontId="10" fillId="3" borderId="10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10" fillId="3" borderId="40" xfId="0" applyFont="1" applyFill="1" applyBorder="1" applyAlignment="1">
      <alignment horizontal="left" vertical="center"/>
    </xf>
    <xf numFmtId="0" fontId="14" fillId="10" borderId="18" xfId="0" applyFont="1" applyFill="1" applyBorder="1" applyAlignment="1">
      <alignment vertical="top" wrapText="1"/>
    </xf>
    <xf numFmtId="0" fontId="14" fillId="10" borderId="33" xfId="0" applyFont="1" applyFill="1" applyBorder="1" applyAlignment="1">
      <alignment vertical="top" wrapText="1"/>
    </xf>
    <xf numFmtId="0" fontId="3" fillId="6" borderId="45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38" xfId="0" applyFont="1" applyBorder="1" applyAlignment="1">
      <alignment vertical="top" wrapText="1"/>
    </xf>
    <xf numFmtId="0" fontId="3" fillId="6" borderId="41" xfId="0" applyFont="1" applyFill="1" applyBorder="1" applyAlignment="1">
      <alignment horizontal="center" vertical="center"/>
    </xf>
    <xf numFmtId="0" fontId="3" fillId="6" borderId="80" xfId="0" applyFont="1" applyFill="1" applyBorder="1" applyAlignment="1">
      <alignment horizontal="center" vertical="center"/>
    </xf>
    <xf numFmtId="0" fontId="4" fillId="0" borderId="45" xfId="0" applyFont="1" applyBorder="1" applyAlignment="1" applyProtection="1">
      <alignment horizontal="center" vertical="center"/>
      <protection locked="0"/>
    </xf>
    <xf numFmtId="0" fontId="14" fillId="10" borderId="37" xfId="0" applyFont="1" applyFill="1" applyBorder="1" applyAlignment="1">
      <alignment horizontal="left" vertical="top" wrapText="1"/>
    </xf>
    <xf numFmtId="0" fontId="14" fillId="10" borderId="32" xfId="0" applyFont="1" applyFill="1" applyBorder="1" applyAlignment="1">
      <alignment horizontal="left" vertical="top" wrapText="1"/>
    </xf>
    <xf numFmtId="0" fontId="14" fillId="10" borderId="38" xfId="0" applyFont="1" applyFill="1" applyBorder="1" applyAlignment="1">
      <alignment horizontal="left" vertical="top" wrapText="1"/>
    </xf>
    <xf numFmtId="0" fontId="10" fillId="3" borderId="79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vertical="top"/>
    </xf>
    <xf numFmtId="0" fontId="3" fillId="2" borderId="25" xfId="0" applyFont="1" applyFill="1" applyBorder="1" applyAlignment="1">
      <alignment vertical="top"/>
    </xf>
    <xf numFmtId="0" fontId="10" fillId="3" borderId="47" xfId="0" applyFont="1" applyFill="1" applyBorder="1" applyAlignment="1">
      <alignment horizontal="left" vertical="center"/>
    </xf>
    <xf numFmtId="0" fontId="34" fillId="0" borderId="0" xfId="0" applyFont="1"/>
    <xf numFmtId="0" fontId="37" fillId="0" borderId="0" xfId="0" applyFont="1"/>
    <xf numFmtId="0" fontId="36" fillId="5" borderId="6" xfId="0" applyFont="1" applyFill="1" applyBorder="1" applyAlignment="1">
      <alignment horizontal="left" vertical="top" wrapText="1"/>
    </xf>
    <xf numFmtId="0" fontId="36" fillId="5" borderId="6" xfId="0" applyFont="1" applyFill="1" applyBorder="1" applyAlignment="1">
      <alignment vertical="top" wrapText="1"/>
    </xf>
    <xf numFmtId="0" fontId="34" fillId="0" borderId="6" xfId="0" applyFont="1" applyBorder="1" applyAlignment="1">
      <alignment horizontal="left" vertical="center" wrapText="1"/>
    </xf>
    <xf numFmtId="0" fontId="34" fillId="0" borderId="6" xfId="0" applyFont="1" applyBorder="1"/>
    <xf numFmtId="0" fontId="34" fillId="0" borderId="6" xfId="0" applyFont="1" applyFill="1" applyBorder="1" applyAlignment="1">
      <alignment horizontal="left" vertical="center" wrapText="1"/>
    </xf>
    <xf numFmtId="0" fontId="33" fillId="0" borderId="6" xfId="0" applyFont="1" applyBorder="1" applyAlignment="1">
      <alignment vertical="top" wrapText="1"/>
    </xf>
    <xf numFmtId="0" fontId="33" fillId="0" borderId="6" xfId="0" applyFont="1" applyFill="1" applyBorder="1" applyAlignment="1">
      <alignment vertical="center" wrapText="1"/>
    </xf>
    <xf numFmtId="0" fontId="38" fillId="13" borderId="6" xfId="0" applyFont="1" applyFill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8" fillId="13" borderId="6" xfId="0" applyFont="1" applyFill="1" applyBorder="1" applyAlignment="1">
      <alignment vertical="center" wrapText="1"/>
    </xf>
    <xf numFmtId="0" fontId="34" fillId="13" borderId="6" xfId="0" applyFont="1" applyFill="1" applyBorder="1" applyAlignment="1">
      <alignment vertical="center"/>
    </xf>
    <xf numFmtId="0" fontId="34" fillId="0" borderId="6" xfId="0" applyFont="1" applyBorder="1" applyAlignment="1">
      <alignment vertical="top" wrapText="1"/>
    </xf>
    <xf numFmtId="0" fontId="34" fillId="0" borderId="6" xfId="0" applyFont="1" applyBorder="1" applyAlignment="1">
      <alignment wrapText="1"/>
    </xf>
    <xf numFmtId="0" fontId="10" fillId="3" borderId="47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12" fillId="0" borderId="6" xfId="0" applyFont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34" fillId="0" borderId="28" xfId="0" applyFont="1" applyBorder="1"/>
    <xf numFmtId="0" fontId="34" fillId="0" borderId="77" xfId="0" applyFont="1" applyBorder="1" applyAlignment="1">
      <alignment vertical="center"/>
    </xf>
    <xf numFmtId="0" fontId="34" fillId="0" borderId="77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8" fillId="6" borderId="83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6" borderId="82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3" fillId="6" borderId="32" xfId="0" applyNumberFormat="1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81" xfId="0" applyFont="1" applyFill="1" applyBorder="1" applyAlignment="1">
      <alignment horizontal="center" vertical="center" wrapText="1"/>
    </xf>
    <xf numFmtId="0" fontId="3" fillId="3" borderId="85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 applyProtection="1">
      <alignment horizontal="center" vertical="center"/>
      <protection locked="0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3" fillId="5" borderId="6" xfId="0" applyFont="1" applyFill="1" applyBorder="1" applyAlignment="1">
      <alignment horizontal="center" vertical="top"/>
    </xf>
    <xf numFmtId="0" fontId="33" fillId="3" borderId="6" xfId="0" applyFont="1" applyFill="1" applyBorder="1" applyAlignment="1">
      <alignment horizontal="center" vertical="center" wrapText="1"/>
    </xf>
    <xf numFmtId="0" fontId="34" fillId="0" borderId="77" xfId="0" applyFont="1" applyBorder="1" applyAlignment="1">
      <alignment vertical="top" wrapText="1"/>
    </xf>
    <xf numFmtId="0" fontId="14" fillId="6" borderId="34" xfId="0" applyFont="1" applyFill="1" applyBorder="1" applyAlignment="1">
      <alignment horizontal="left" vertical="center" wrapText="1"/>
    </xf>
    <xf numFmtId="0" fontId="33" fillId="6" borderId="6" xfId="0" applyFont="1" applyFill="1" applyBorder="1" applyAlignment="1">
      <alignment horizontal="left" vertical="center"/>
    </xf>
    <xf numFmtId="0" fontId="33" fillId="3" borderId="81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left" vertical="center" wrapText="1"/>
    </xf>
    <xf numFmtId="0" fontId="33" fillId="14" borderId="6" xfId="0" applyFont="1" applyFill="1" applyBorder="1" applyAlignment="1">
      <alignment horizontal="left" vertical="center" wrapText="1"/>
    </xf>
    <xf numFmtId="0" fontId="33" fillId="6" borderId="34" xfId="0" applyFont="1" applyFill="1" applyBorder="1" applyAlignment="1">
      <alignment horizontal="left" vertical="center" wrapText="1"/>
    </xf>
    <xf numFmtId="0" fontId="4" fillId="5" borderId="84" xfId="0" applyFont="1" applyFill="1" applyBorder="1" applyAlignment="1" applyProtection="1">
      <alignment horizontal="center" vertical="center"/>
      <protection locked="0"/>
    </xf>
    <xf numFmtId="0" fontId="3" fillId="14" borderId="4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 applyProtection="1">
      <alignment horizontal="center" vertical="center"/>
      <protection locked="0"/>
    </xf>
    <xf numFmtId="0" fontId="4" fillId="5" borderId="48" xfId="0" applyFont="1" applyFill="1" applyBorder="1" applyAlignment="1" applyProtection="1">
      <alignment horizontal="center" vertical="center"/>
      <protection locked="0"/>
    </xf>
    <xf numFmtId="0" fontId="3" fillId="6" borderId="53" xfId="0" applyFont="1" applyFill="1" applyBorder="1" applyAlignment="1">
      <alignment horizontal="center" vertical="center"/>
    </xf>
    <xf numFmtId="0" fontId="4" fillId="5" borderId="90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0" fontId="14" fillId="10" borderId="0" xfId="0" applyFont="1" applyFill="1" applyBorder="1" applyAlignment="1">
      <alignment vertical="top" wrapText="1"/>
    </xf>
    <xf numFmtId="0" fontId="4" fillId="0" borderId="91" xfId="0" applyFont="1" applyBorder="1" applyAlignment="1" applyProtection="1">
      <alignment horizontal="center" vertical="center"/>
      <protection locked="0"/>
    </xf>
    <xf numFmtId="0" fontId="12" fillId="0" borderId="54" xfId="0" applyFont="1" applyBorder="1" applyAlignment="1">
      <alignment horizontal="left" vertical="center" wrapText="1"/>
    </xf>
    <xf numFmtId="0" fontId="11" fillId="3" borderId="77" xfId="0" applyFont="1" applyFill="1" applyBorder="1" applyAlignment="1">
      <alignment horizontal="left" vertical="center" wrapText="1"/>
    </xf>
    <xf numFmtId="0" fontId="3" fillId="3" borderId="45" xfId="0" applyFont="1" applyFill="1" applyBorder="1" applyAlignment="1" applyProtection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left" vertical="top"/>
    </xf>
    <xf numFmtId="0" fontId="3" fillId="6" borderId="92" xfId="0" applyFont="1" applyFill="1" applyBorder="1" applyAlignment="1">
      <alignment horizontal="center" vertical="center"/>
    </xf>
    <xf numFmtId="0" fontId="3" fillId="6" borderId="93" xfId="0" applyFont="1" applyFill="1" applyBorder="1" applyAlignment="1">
      <alignment horizontal="center" vertical="center"/>
    </xf>
    <xf numFmtId="0" fontId="4" fillId="3" borderId="94" xfId="0" applyFont="1" applyFill="1" applyBorder="1" applyAlignment="1" applyProtection="1">
      <alignment horizontal="center" vertical="center"/>
    </xf>
    <xf numFmtId="0" fontId="10" fillId="3" borderId="95" xfId="0" applyFont="1" applyFill="1" applyBorder="1" applyAlignment="1">
      <alignment horizontal="left" vertical="center"/>
    </xf>
    <xf numFmtId="0" fontId="4" fillId="2" borderId="96" xfId="0" applyFont="1" applyFill="1" applyBorder="1" applyAlignment="1">
      <alignment horizontal="left" vertical="top"/>
    </xf>
    <xf numFmtId="0" fontId="34" fillId="0" borderId="28" xfId="0" applyFont="1" applyBorder="1" applyAlignment="1">
      <alignment wrapText="1"/>
    </xf>
    <xf numFmtId="0" fontId="40" fillId="0" borderId="81" xfId="0" applyFont="1" applyBorder="1" applyAlignment="1">
      <alignment vertical="center" wrapText="1"/>
    </xf>
    <xf numFmtId="0" fontId="40" fillId="6" borderId="34" xfId="0" applyFont="1" applyFill="1" applyBorder="1" applyAlignment="1">
      <alignment horizontal="left" vertical="center" wrapText="1"/>
    </xf>
    <xf numFmtId="0" fontId="40" fillId="3" borderId="81" xfId="0" applyFont="1" applyFill="1" applyBorder="1" applyAlignment="1">
      <alignment horizontal="center" vertical="center" wrapText="1"/>
    </xf>
    <xf numFmtId="0" fontId="40" fillId="6" borderId="45" xfId="0" applyFont="1" applyFill="1" applyBorder="1" applyAlignment="1">
      <alignment horizontal="center" vertical="center"/>
    </xf>
    <xf numFmtId="0" fontId="40" fillId="2" borderId="23" xfId="0" applyFont="1" applyFill="1" applyBorder="1" applyAlignment="1">
      <alignment vertical="top"/>
    </xf>
    <xf numFmtId="0" fontId="40" fillId="0" borderId="0" xfId="0" applyFont="1"/>
    <xf numFmtId="0" fontId="40" fillId="10" borderId="13" xfId="0" applyFont="1" applyFill="1" applyBorder="1" applyAlignment="1">
      <alignment horizontal="left" vertical="top" wrapText="1"/>
    </xf>
    <xf numFmtId="0" fontId="41" fillId="5" borderId="31" xfId="0" applyFont="1" applyFill="1" applyBorder="1" applyAlignment="1">
      <alignment horizontal="center"/>
    </xf>
    <xf numFmtId="0" fontId="41" fillId="5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2" fillId="0" borderId="77" xfId="0" applyFont="1" applyFill="1" applyBorder="1" applyAlignment="1">
      <alignment horizontal="left" vertical="center" wrapText="1"/>
    </xf>
    <xf numFmtId="0" fontId="34" fillId="0" borderId="77" xfId="0" applyFont="1" applyBorder="1" applyAlignment="1">
      <alignment horizontal="left" vertical="center" wrapText="1"/>
    </xf>
    <xf numFmtId="49" fontId="5" fillId="4" borderId="97" xfId="1" applyNumberFormat="1" applyFont="1" applyFill="1" applyBorder="1" applyAlignment="1">
      <alignment horizontal="center" vertical="center"/>
    </xf>
    <xf numFmtId="0" fontId="4" fillId="4" borderId="98" xfId="0" applyFont="1" applyFill="1" applyBorder="1" applyAlignment="1" applyProtection="1">
      <alignment horizontal="center" vertical="center"/>
    </xf>
    <xf numFmtId="1" fontId="6" fillId="0" borderId="98" xfId="0" applyNumberFormat="1" applyFont="1" applyBorder="1" applyAlignment="1" applyProtection="1">
      <alignment horizontal="center" vertical="center"/>
    </xf>
    <xf numFmtId="0" fontId="4" fillId="0" borderId="89" xfId="0" applyFont="1" applyBorder="1" applyAlignment="1" applyProtection="1">
      <alignment horizontal="center" vertical="center"/>
      <protection locked="0"/>
    </xf>
    <xf numFmtId="0" fontId="4" fillId="0" borderId="90" xfId="0" applyFont="1" applyBorder="1" applyAlignment="1" applyProtection="1">
      <alignment horizontal="center" vertical="center"/>
      <protection locked="0"/>
    </xf>
    <xf numFmtId="0" fontId="4" fillId="0" borderId="99" xfId="0" applyFont="1" applyBorder="1" applyAlignment="1" applyProtection="1">
      <alignment horizontal="center" vertical="center"/>
      <protection locked="0"/>
    </xf>
    <xf numFmtId="0" fontId="43" fillId="5" borderId="90" xfId="0" applyFont="1" applyFill="1" applyBorder="1" applyAlignment="1" applyProtection="1">
      <alignment horizontal="center" vertical="center"/>
      <protection locked="0"/>
    </xf>
    <xf numFmtId="0" fontId="43" fillId="5" borderId="45" xfId="0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4" fillId="0" borderId="24" xfId="0" applyFont="1" applyBorder="1" applyAlignment="1">
      <alignment horizontal="left" vertical="center" wrapText="1"/>
    </xf>
    <xf numFmtId="0" fontId="44" fillId="0" borderId="1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 wrapText="1"/>
    </xf>
    <xf numFmtId="0" fontId="35" fillId="3" borderId="81" xfId="0" applyFont="1" applyFill="1" applyBorder="1" applyAlignment="1">
      <alignment horizontal="left" vertical="center"/>
    </xf>
    <xf numFmtId="0" fontId="35" fillId="3" borderId="28" xfId="0" applyFont="1" applyFill="1" applyBorder="1" applyAlignment="1">
      <alignment horizontal="left" vertical="center"/>
    </xf>
    <xf numFmtId="0" fontId="35" fillId="3" borderId="77" xfId="0" applyFont="1" applyFill="1" applyBorder="1" applyAlignment="1">
      <alignment horizontal="left" vertical="center"/>
    </xf>
    <xf numFmtId="0" fontId="35" fillId="0" borderId="6" xfId="0" applyFont="1" applyBorder="1" applyAlignment="1">
      <alignment horizontal="left" vertical="center" wrapText="1"/>
    </xf>
    <xf numFmtId="0" fontId="35" fillId="3" borderId="46" xfId="0" applyFont="1" applyFill="1" applyBorder="1" applyAlignment="1">
      <alignment horizontal="left" vertical="center"/>
    </xf>
    <xf numFmtId="0" fontId="35" fillId="3" borderId="47" xfId="0" applyFont="1" applyFill="1" applyBorder="1" applyAlignment="1">
      <alignment horizontal="left" vertical="center"/>
    </xf>
    <xf numFmtId="0" fontId="33" fillId="0" borderId="6" xfId="0" applyFont="1" applyBorder="1" applyAlignment="1">
      <alignment vertical="top" wrapText="1"/>
    </xf>
    <xf numFmtId="0" fontId="33" fillId="0" borderId="6" xfId="0" applyFont="1" applyBorder="1" applyAlignment="1">
      <alignment horizontal="left" vertical="top" wrapText="1"/>
    </xf>
    <xf numFmtId="0" fontId="33" fillId="0" borderId="6" xfId="0" applyFont="1" applyBorder="1" applyAlignment="1">
      <alignment vertical="center" wrapText="1"/>
    </xf>
    <xf numFmtId="0" fontId="33" fillId="0" borderId="6" xfId="0" applyFont="1" applyBorder="1" applyAlignment="1">
      <alignment horizontal="left" vertical="center" wrapText="1"/>
    </xf>
    <xf numFmtId="0" fontId="33" fillId="0" borderId="37" xfId="0" applyFont="1" applyBorder="1" applyAlignment="1">
      <alignment horizontal="center" vertical="top" wrapText="1"/>
    </xf>
    <xf numFmtId="0" fontId="33" fillId="0" borderId="32" xfId="0" applyFont="1" applyBorder="1" applyAlignment="1">
      <alignment horizontal="center" vertical="top" wrapText="1"/>
    </xf>
    <xf numFmtId="0" fontId="33" fillId="0" borderId="38" xfId="0" applyFont="1" applyBorder="1" applyAlignment="1">
      <alignment horizontal="center" vertical="top" wrapText="1"/>
    </xf>
    <xf numFmtId="0" fontId="33" fillId="0" borderId="37" xfId="0" applyFont="1" applyBorder="1" applyAlignment="1">
      <alignment vertical="center" wrapText="1"/>
    </xf>
    <xf numFmtId="0" fontId="33" fillId="0" borderId="32" xfId="0" applyFont="1" applyBorder="1" applyAlignment="1">
      <alignment vertical="center" wrapText="1"/>
    </xf>
    <xf numFmtId="0" fontId="33" fillId="0" borderId="38" xfId="0" applyFont="1" applyBorder="1" applyAlignment="1">
      <alignment vertical="center" wrapText="1"/>
    </xf>
    <xf numFmtId="0" fontId="33" fillId="0" borderId="86" xfId="0" applyFont="1" applyBorder="1" applyAlignment="1">
      <alignment horizontal="left" vertical="center" wrapText="1"/>
    </xf>
    <xf numFmtId="0" fontId="33" fillId="0" borderId="75" xfId="0" applyFont="1" applyBorder="1" applyAlignment="1">
      <alignment horizontal="left" vertical="center" wrapText="1"/>
    </xf>
    <xf numFmtId="0" fontId="33" fillId="0" borderId="87" xfId="0" applyFont="1" applyBorder="1" applyAlignment="1">
      <alignment horizontal="left" vertical="center" wrapText="1"/>
    </xf>
    <xf numFmtId="0" fontId="33" fillId="0" borderId="8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88" xfId="0" applyFont="1" applyBorder="1" applyAlignment="1">
      <alignment horizontal="center" vertical="center" wrapText="1"/>
    </xf>
    <xf numFmtId="0" fontId="28" fillId="12" borderId="72" xfId="0" applyFont="1" applyFill="1" applyBorder="1" applyAlignment="1">
      <alignment horizontal="center" vertical="center" wrapText="1"/>
    </xf>
    <xf numFmtId="0" fontId="28" fillId="12" borderId="73" xfId="0" applyFont="1" applyFill="1" applyBorder="1" applyAlignment="1">
      <alignment horizontal="center" vertical="center" wrapText="1"/>
    </xf>
    <xf numFmtId="0" fontId="28" fillId="12" borderId="74" xfId="0" applyFont="1" applyFill="1" applyBorder="1" applyAlignment="1">
      <alignment horizontal="center" vertical="center" wrapText="1"/>
    </xf>
    <xf numFmtId="0" fontId="29" fillId="0" borderId="65" xfId="0" applyFont="1" applyBorder="1" applyAlignment="1" applyProtection="1">
      <alignment horizontal="left" vertical="top" wrapText="1"/>
      <protection locked="0"/>
    </xf>
    <xf numFmtId="0" fontId="29" fillId="0" borderId="66" xfId="0" applyFont="1" applyBorder="1" applyAlignment="1" applyProtection="1">
      <alignment horizontal="left" vertical="top" wrapText="1"/>
      <protection locked="0"/>
    </xf>
    <xf numFmtId="0" fontId="29" fillId="0" borderId="0" xfId="0" applyFont="1" applyBorder="1" applyAlignment="1" applyProtection="1">
      <alignment horizontal="left" vertical="top" wrapText="1"/>
      <protection locked="0"/>
    </xf>
    <xf numFmtId="0" fontId="29" fillId="0" borderId="68" xfId="0" applyFont="1" applyBorder="1" applyAlignment="1" applyProtection="1">
      <alignment horizontal="left" vertical="top" wrapText="1"/>
      <protection locked="0"/>
    </xf>
    <xf numFmtId="0" fontId="29" fillId="0" borderId="70" xfId="0" applyFont="1" applyBorder="1" applyAlignment="1" applyProtection="1">
      <alignment horizontal="left" vertical="top" wrapText="1"/>
      <protection locked="0"/>
    </xf>
    <xf numFmtId="0" fontId="29" fillId="0" borderId="71" xfId="0" applyFont="1" applyBorder="1" applyAlignment="1" applyProtection="1">
      <alignment horizontal="left" vertical="top" wrapText="1"/>
      <protection locked="0"/>
    </xf>
    <xf numFmtId="0" fontId="19" fillId="0" borderId="56" xfId="0" applyFont="1" applyBorder="1" applyAlignment="1">
      <alignment horizontal="left" vertical="top" wrapText="1"/>
    </xf>
    <xf numFmtId="0" fontId="19" fillId="0" borderId="57" xfId="0" applyFont="1" applyBorder="1" applyAlignment="1">
      <alignment horizontal="left" vertical="top" wrapText="1"/>
    </xf>
    <xf numFmtId="0" fontId="19" fillId="0" borderId="59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61" xfId="0" applyFont="1" applyBorder="1" applyAlignment="1">
      <alignment horizontal="left" vertical="top" wrapText="1"/>
    </xf>
    <xf numFmtId="0" fontId="19" fillId="0" borderId="62" xfId="0" applyFont="1" applyBorder="1" applyAlignment="1">
      <alignment horizontal="left" vertical="top" wrapText="1"/>
    </xf>
    <xf numFmtId="0" fontId="30" fillId="0" borderId="57" xfId="0" applyFont="1" applyBorder="1" applyAlignment="1" applyProtection="1">
      <alignment horizontal="left" vertical="top"/>
      <protection locked="0"/>
    </xf>
    <xf numFmtId="0" fontId="30" fillId="0" borderId="58" xfId="0" applyFont="1" applyBorder="1" applyAlignment="1" applyProtection="1">
      <alignment horizontal="left" vertical="top"/>
      <protection locked="0"/>
    </xf>
    <xf numFmtId="0" fontId="30" fillId="0" borderId="0" xfId="0" applyFont="1" applyBorder="1" applyAlignment="1" applyProtection="1">
      <alignment horizontal="left" vertical="top"/>
      <protection locked="0"/>
    </xf>
    <xf numFmtId="0" fontId="30" fillId="0" borderId="60" xfId="0" applyFont="1" applyBorder="1" applyAlignment="1" applyProtection="1">
      <alignment horizontal="left" vertical="top"/>
      <protection locked="0"/>
    </xf>
    <xf numFmtId="0" fontId="30" fillId="0" borderId="62" xfId="0" applyFont="1" applyBorder="1" applyAlignment="1" applyProtection="1">
      <alignment horizontal="left" vertical="top"/>
      <protection locked="0"/>
    </xf>
    <xf numFmtId="0" fontId="30" fillId="0" borderId="63" xfId="0" applyFont="1" applyBorder="1" applyAlignment="1" applyProtection="1">
      <alignment horizontal="left" vertical="top"/>
      <protection locked="0"/>
    </xf>
    <xf numFmtId="0" fontId="22" fillId="11" borderId="55" xfId="0" applyFont="1" applyFill="1" applyBorder="1" applyAlignment="1">
      <alignment horizontal="center" vertical="top" wrapText="1"/>
    </xf>
    <xf numFmtId="0" fontId="22" fillId="11" borderId="0" xfId="0" applyFont="1" applyFill="1" applyBorder="1" applyAlignment="1">
      <alignment horizontal="center" vertical="top" wrapText="1"/>
    </xf>
    <xf numFmtId="0" fontId="22" fillId="11" borderId="0" xfId="0" applyFont="1" applyFill="1" applyBorder="1" applyAlignment="1">
      <alignment horizontal="left" vertical="top" wrapText="1"/>
    </xf>
    <xf numFmtId="0" fontId="22" fillId="11" borderId="42" xfId="0" applyFont="1" applyFill="1" applyBorder="1" applyAlignment="1">
      <alignment horizontal="left" vertical="top" wrapText="1"/>
    </xf>
    <xf numFmtId="0" fontId="21" fillId="0" borderId="64" xfId="0" applyFont="1" applyBorder="1" applyAlignment="1">
      <alignment horizontal="left" vertical="top" wrapText="1"/>
    </xf>
    <xf numFmtId="0" fontId="21" fillId="0" borderId="65" xfId="0" applyFont="1" applyBorder="1" applyAlignment="1">
      <alignment horizontal="left" vertical="top" wrapText="1"/>
    </xf>
    <xf numFmtId="0" fontId="21" fillId="0" borderId="67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69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left" vertical="center"/>
    </xf>
    <xf numFmtId="0" fontId="10" fillId="3" borderId="4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13" fillId="9" borderId="30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5" fillId="4" borderId="5" xfId="1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0" fillId="0" borderId="81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14" fillId="10" borderId="37" xfId="0" applyFont="1" applyFill="1" applyBorder="1" applyAlignment="1">
      <alignment horizontal="center" vertical="top" wrapText="1"/>
    </xf>
    <xf numFmtId="0" fontId="14" fillId="10" borderId="32" xfId="0" applyFont="1" applyFill="1" applyBorder="1" applyAlignment="1">
      <alignment horizontal="center" vertical="top" wrapText="1"/>
    </xf>
    <xf numFmtId="0" fontId="14" fillId="10" borderId="38" xfId="0" applyFont="1" applyFill="1" applyBorder="1" applyAlignment="1">
      <alignment horizontal="center" vertical="top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97" xfId="0" applyFont="1" applyFill="1" applyBorder="1" applyAlignment="1">
      <alignment horizontal="center" vertical="center" wrapText="1"/>
    </xf>
    <xf numFmtId="49" fontId="5" fillId="4" borderId="78" xfId="1" applyNumberFormat="1" applyFont="1" applyFill="1" applyBorder="1" applyAlignment="1">
      <alignment horizontal="center" vertical="center"/>
    </xf>
    <xf numFmtId="49" fontId="5" fillId="4" borderId="19" xfId="1" applyNumberFormat="1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vertical="top" wrapText="1"/>
    </xf>
    <xf numFmtId="0" fontId="18" fillId="2" borderId="16" xfId="0" applyFont="1" applyFill="1" applyBorder="1" applyAlignment="1">
      <alignment vertical="top" wrapText="1"/>
    </xf>
    <xf numFmtId="0" fontId="11" fillId="0" borderId="32" xfId="0" applyFont="1" applyBorder="1" applyAlignment="1">
      <alignment vertical="center" wrapText="1"/>
    </xf>
    <xf numFmtId="0" fontId="11" fillId="0" borderId="14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1" fillId="0" borderId="37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20" fillId="2" borderId="37" xfId="0" applyFont="1" applyFill="1" applyBorder="1" applyAlignment="1">
      <alignment horizontal="center" vertical="top" wrapText="1"/>
    </xf>
    <xf numFmtId="0" fontId="20" fillId="2" borderId="32" xfId="0" applyFont="1" applyFill="1" applyBorder="1" applyAlignment="1">
      <alignment horizontal="center" vertical="top" wrapText="1"/>
    </xf>
    <xf numFmtId="0" fontId="20" fillId="2" borderId="38" xfId="0" applyFont="1" applyFill="1" applyBorder="1" applyAlignment="1">
      <alignment horizontal="center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top" wrapText="1"/>
    </xf>
    <xf numFmtId="0" fontId="20" fillId="2" borderId="54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0" fontId="20" fillId="2" borderId="47" xfId="0" applyFont="1" applyFill="1" applyBorder="1" applyAlignment="1">
      <alignment horizontal="center" vertical="top" wrapText="1"/>
    </xf>
    <xf numFmtId="0" fontId="14" fillId="10" borderId="80" xfId="0" applyFont="1" applyFill="1" applyBorder="1" applyAlignment="1">
      <alignment horizontal="center" vertical="top" wrapText="1"/>
    </xf>
    <xf numFmtId="0" fontId="14" fillId="10" borderId="42" xfId="0" applyFont="1" applyFill="1" applyBorder="1" applyAlignment="1">
      <alignment horizontal="center" vertical="top" wrapText="1"/>
    </xf>
    <xf numFmtId="0" fontId="14" fillId="10" borderId="76" xfId="0" applyFont="1" applyFill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10" fillId="3" borderId="7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4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top"/>
    </xf>
    <xf numFmtId="0" fontId="20" fillId="2" borderId="42" xfId="0" applyFont="1" applyFill="1" applyBorder="1" applyAlignment="1">
      <alignment horizontal="center" vertical="top" wrapText="1"/>
    </xf>
    <xf numFmtId="0" fontId="20" fillId="2" borderId="76" xfId="0" applyFont="1" applyFill="1" applyBorder="1" applyAlignment="1">
      <alignment horizontal="center" vertical="top" wrapText="1"/>
    </xf>
    <xf numFmtId="0" fontId="11" fillId="0" borderId="37" xfId="0" applyFont="1" applyBorder="1" applyAlignment="1">
      <alignment horizontal="left" vertical="top" wrapText="1"/>
    </xf>
    <xf numFmtId="0" fontId="11" fillId="0" borderId="32" xfId="0" applyFont="1" applyBorder="1" applyAlignment="1">
      <alignment horizontal="left" vertical="top" wrapText="1"/>
    </xf>
    <xf numFmtId="0" fontId="11" fillId="0" borderId="38" xfId="0" applyFont="1" applyBorder="1" applyAlignment="1">
      <alignment horizontal="left" vertical="top" wrapText="1"/>
    </xf>
    <xf numFmtId="0" fontId="32" fillId="0" borderId="37" xfId="0" applyFont="1" applyBorder="1" applyAlignment="1">
      <alignment horizontal="left" vertical="top" wrapText="1"/>
    </xf>
    <xf numFmtId="0" fontId="32" fillId="0" borderId="32" xfId="0" applyFont="1" applyBorder="1" applyAlignment="1">
      <alignment horizontal="left" vertical="top" wrapText="1"/>
    </xf>
    <xf numFmtId="0" fontId="32" fillId="0" borderId="38" xfId="0" applyFont="1" applyBorder="1" applyAlignment="1">
      <alignment horizontal="left" vertical="top" wrapText="1"/>
    </xf>
    <xf numFmtId="0" fontId="10" fillId="3" borderId="46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0" fontId="10" fillId="3" borderId="44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0" fillId="3" borderId="82" xfId="0" applyFont="1" applyFill="1" applyBorder="1" applyAlignment="1">
      <alignment horizontal="left" vertical="center"/>
    </xf>
    <xf numFmtId="0" fontId="11" fillId="0" borderId="37" xfId="0" applyFont="1" applyBorder="1" applyAlignment="1">
      <alignment horizontal="center" vertical="top" wrapText="1"/>
    </xf>
    <xf numFmtId="0" fontId="11" fillId="0" borderId="32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20" fillId="2" borderId="54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47" xfId="0" applyFont="1" applyFill="1" applyBorder="1" applyAlignment="1">
      <alignment horizontal="left" vertical="top" wrapText="1"/>
    </xf>
    <xf numFmtId="0" fontId="39" fillId="2" borderId="54" xfId="0" applyFont="1" applyFill="1" applyBorder="1" applyAlignment="1">
      <alignment horizontal="left" vertical="top" wrapText="1"/>
    </xf>
    <xf numFmtId="0" fontId="39" fillId="2" borderId="0" xfId="0" applyFont="1" applyFill="1" applyBorder="1" applyAlignment="1">
      <alignment horizontal="left" vertical="top" wrapText="1"/>
    </xf>
    <xf numFmtId="0" fontId="39" fillId="2" borderId="47" xfId="0" applyFont="1" applyFill="1" applyBorder="1" applyAlignment="1">
      <alignment horizontal="left" vertical="top" wrapText="1"/>
    </xf>
  </cellXfs>
  <cellStyles count="2">
    <cellStyle name="Normal" xfId="0" builtinId="0"/>
    <cellStyle name="Normal 3" xfId="1" xr:uid="{931A1C79-423E-4C1D-A52E-ECC68AACDB72}"/>
  </cellStyles>
  <dxfs count="19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27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82AD95-1030-4F11-9231-CBE77875848A}">
      <tableStyleElement type="wholeTable" dxfId="191"/>
      <tableStyleElement type="headerRow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49BC-89EB-4473-9C37-02621920442C}">
  <dimension ref="A1:V56"/>
  <sheetViews>
    <sheetView showGridLines="0" zoomScale="112" zoomScaleNormal="112" workbookViewId="0">
      <pane ySplit="2" topLeftCell="A3" activePane="bottomLeft" state="frozen"/>
      <selection pane="bottomLeft" activeCell="B29" sqref="B29"/>
    </sheetView>
  </sheetViews>
  <sheetFormatPr defaultColWidth="9.140625" defaultRowHeight="16.5" x14ac:dyDescent="0.35"/>
  <cols>
    <col min="1" max="1" width="41.42578125" style="85" customWidth="1"/>
    <col min="2" max="2" width="48" style="85" bestFit="1" customWidth="1"/>
    <col min="3" max="3" width="12.28515625" style="85" customWidth="1"/>
    <col min="4" max="4" width="63.85546875" style="85" customWidth="1"/>
    <col min="5" max="5" width="51.28515625" style="96" bestFit="1" customWidth="1"/>
    <col min="6" max="16384" width="9.140625" style="85"/>
  </cols>
  <sheetData>
    <row r="1" spans="1:5" ht="17.25" thickBot="1" x14ac:dyDescent="0.4"/>
    <row r="2" spans="1:5" s="86" customFormat="1" ht="21.75" thickBot="1" x14ac:dyDescent="0.45">
      <c r="A2" s="87" t="s">
        <v>8</v>
      </c>
      <c r="B2" s="88" t="s">
        <v>9</v>
      </c>
      <c r="C2" s="131" t="s">
        <v>142</v>
      </c>
      <c r="D2" s="87" t="s">
        <v>7</v>
      </c>
      <c r="E2" s="87" t="s">
        <v>10</v>
      </c>
    </row>
    <row r="3" spans="1:5" ht="19.5" customHeight="1" thickBot="1" x14ac:dyDescent="0.4">
      <c r="A3" s="201" t="s">
        <v>128</v>
      </c>
      <c r="B3" s="89" t="s">
        <v>31</v>
      </c>
      <c r="C3" s="132" t="s">
        <v>35</v>
      </c>
      <c r="D3" s="89" t="s">
        <v>139</v>
      </c>
      <c r="E3" s="95" t="s">
        <v>175</v>
      </c>
    </row>
    <row r="4" spans="1:5" ht="19.5" customHeight="1" thickBot="1" x14ac:dyDescent="0.4">
      <c r="A4" s="202"/>
      <c r="B4" s="89" t="s">
        <v>32</v>
      </c>
      <c r="C4" s="132" t="s">
        <v>36</v>
      </c>
      <c r="D4" s="89" t="s">
        <v>140</v>
      </c>
      <c r="E4" s="95" t="s">
        <v>180</v>
      </c>
    </row>
    <row r="5" spans="1:5" ht="19.5" customHeight="1" thickBot="1" x14ac:dyDescent="0.4">
      <c r="A5" s="203"/>
      <c r="B5" s="89" t="s">
        <v>33</v>
      </c>
      <c r="C5" s="132" t="s">
        <v>37</v>
      </c>
      <c r="D5" s="89" t="s">
        <v>141</v>
      </c>
      <c r="E5" s="95" t="s">
        <v>179</v>
      </c>
    </row>
    <row r="6" spans="1:5" ht="17.25" thickBot="1" x14ac:dyDescent="0.4">
      <c r="A6" s="188" t="s">
        <v>78</v>
      </c>
      <c r="B6" s="189"/>
      <c r="C6" s="189"/>
      <c r="D6" s="189"/>
      <c r="E6" s="190"/>
    </row>
    <row r="7" spans="1:5" ht="16.5" customHeight="1" thickBot="1" x14ac:dyDescent="0.4">
      <c r="A7" s="201" t="s">
        <v>129</v>
      </c>
      <c r="B7" s="89" t="s">
        <v>39</v>
      </c>
      <c r="C7" s="132" t="s">
        <v>43</v>
      </c>
      <c r="D7" s="89" t="s">
        <v>143</v>
      </c>
      <c r="E7" s="95" t="s">
        <v>176</v>
      </c>
    </row>
    <row r="8" spans="1:5" ht="33.75" thickBot="1" x14ac:dyDescent="0.4">
      <c r="A8" s="202"/>
      <c r="B8" s="91" t="s">
        <v>40</v>
      </c>
      <c r="C8" s="132" t="s">
        <v>44</v>
      </c>
      <c r="D8" s="91" t="s">
        <v>144</v>
      </c>
      <c r="E8" s="95" t="s">
        <v>178</v>
      </c>
    </row>
    <row r="9" spans="1:5" ht="33.75" thickBot="1" x14ac:dyDescent="0.4">
      <c r="A9" s="203"/>
      <c r="B9" s="89" t="s">
        <v>41</v>
      </c>
      <c r="C9" s="132" t="s">
        <v>45</v>
      </c>
      <c r="D9" s="89" t="s">
        <v>145</v>
      </c>
      <c r="E9" s="95" t="s">
        <v>177</v>
      </c>
    </row>
    <row r="10" spans="1:5" ht="17.25" thickBot="1" x14ac:dyDescent="0.4">
      <c r="A10" s="188" t="s">
        <v>79</v>
      </c>
      <c r="B10" s="189"/>
      <c r="C10" s="189"/>
      <c r="D10" s="189"/>
      <c r="E10" s="190"/>
    </row>
    <row r="11" spans="1:5" ht="33.75" thickBot="1" x14ac:dyDescent="0.4">
      <c r="A11" s="196" t="s">
        <v>130</v>
      </c>
      <c r="B11" s="89" t="s">
        <v>73</v>
      </c>
      <c r="C11" s="132" t="s">
        <v>47</v>
      </c>
      <c r="D11" s="99" t="s">
        <v>146</v>
      </c>
      <c r="E11" s="95" t="s">
        <v>181</v>
      </c>
    </row>
    <row r="12" spans="1:5" ht="33.75" thickBot="1" x14ac:dyDescent="0.4">
      <c r="A12" s="196"/>
      <c r="B12" s="91" t="s">
        <v>74</v>
      </c>
      <c r="C12" s="132" t="s">
        <v>48</v>
      </c>
      <c r="D12" s="99" t="s">
        <v>147</v>
      </c>
      <c r="E12" s="95" t="s">
        <v>182</v>
      </c>
    </row>
    <row r="13" spans="1:5" ht="33.75" thickBot="1" x14ac:dyDescent="0.4">
      <c r="A13" s="196"/>
      <c r="B13" s="89" t="s">
        <v>75</v>
      </c>
      <c r="C13" s="132" t="s">
        <v>49</v>
      </c>
      <c r="D13" s="99" t="s">
        <v>148</v>
      </c>
      <c r="E13" s="95" t="s">
        <v>183</v>
      </c>
    </row>
    <row r="14" spans="1:5" ht="17.25" thickBot="1" x14ac:dyDescent="0.4">
      <c r="A14" s="188" t="s">
        <v>80</v>
      </c>
      <c r="B14" s="189"/>
      <c r="C14" s="189"/>
      <c r="D14" s="189"/>
      <c r="E14" s="190"/>
    </row>
    <row r="15" spans="1:5" ht="33.75" thickBot="1" x14ac:dyDescent="0.4">
      <c r="A15" s="207" t="s">
        <v>131</v>
      </c>
      <c r="B15" s="135" t="s">
        <v>73</v>
      </c>
      <c r="C15" s="136" t="s">
        <v>53</v>
      </c>
      <c r="D15" s="99" t="s">
        <v>149</v>
      </c>
      <c r="E15" s="95" t="s">
        <v>184</v>
      </c>
    </row>
    <row r="16" spans="1:5" ht="17.25" thickBot="1" x14ac:dyDescent="0.4">
      <c r="A16" s="208"/>
      <c r="B16" s="89" t="s">
        <v>196</v>
      </c>
      <c r="C16" s="136" t="s">
        <v>54</v>
      </c>
      <c r="D16" s="99"/>
      <c r="E16" s="95"/>
    </row>
    <row r="17" spans="1:22" ht="17.25" thickBot="1" x14ac:dyDescent="0.4">
      <c r="A17" s="208"/>
      <c r="B17" s="89" t="s">
        <v>197</v>
      </c>
      <c r="C17" s="136" t="s">
        <v>55</v>
      </c>
      <c r="D17" s="99"/>
      <c r="E17" s="95"/>
    </row>
    <row r="18" spans="1:22" ht="50.25" thickBot="1" x14ac:dyDescent="0.4">
      <c r="A18" s="208"/>
      <c r="B18" s="137" t="s">
        <v>74</v>
      </c>
      <c r="C18" s="136" t="s">
        <v>56</v>
      </c>
      <c r="D18" s="99" t="s">
        <v>150</v>
      </c>
      <c r="E18" s="95" t="s">
        <v>184</v>
      </c>
    </row>
    <row r="19" spans="1:22" ht="17.25" thickBot="1" x14ac:dyDescent="0.4">
      <c r="A19" s="208"/>
      <c r="B19" s="89" t="s">
        <v>196</v>
      </c>
      <c r="C19" s="136" t="s">
        <v>57</v>
      </c>
      <c r="D19" s="99"/>
      <c r="E19" s="95"/>
    </row>
    <row r="20" spans="1:22" ht="17.25" thickBot="1" x14ac:dyDescent="0.4">
      <c r="A20" s="208"/>
      <c r="B20" s="89" t="s">
        <v>197</v>
      </c>
      <c r="C20" s="136" t="s">
        <v>58</v>
      </c>
      <c r="D20" s="99"/>
      <c r="E20" s="95"/>
    </row>
    <row r="21" spans="1:22" ht="33.75" thickBot="1" x14ac:dyDescent="0.4">
      <c r="A21" s="208"/>
      <c r="B21" s="138" t="s">
        <v>75</v>
      </c>
      <c r="C21" s="136" t="s">
        <v>59</v>
      </c>
      <c r="D21" s="99" t="s">
        <v>151</v>
      </c>
      <c r="E21" s="95" t="s">
        <v>184</v>
      </c>
    </row>
    <row r="22" spans="1:22" ht="17.25" thickBot="1" x14ac:dyDescent="0.4">
      <c r="A22" s="208"/>
      <c r="B22" s="89" t="s">
        <v>196</v>
      </c>
      <c r="C22" s="136" t="s">
        <v>60</v>
      </c>
      <c r="D22" s="133"/>
      <c r="E22" s="95"/>
    </row>
    <row r="23" spans="1:22" ht="17.25" thickBot="1" x14ac:dyDescent="0.4">
      <c r="A23" s="209"/>
      <c r="B23" s="89" t="s">
        <v>197</v>
      </c>
      <c r="C23" s="136" t="s">
        <v>61</v>
      </c>
      <c r="D23" s="133"/>
      <c r="E23" s="95"/>
    </row>
    <row r="24" spans="1:22" ht="17.25" thickBot="1" x14ac:dyDescent="0.4">
      <c r="A24" s="204" t="s">
        <v>52</v>
      </c>
      <c r="B24" s="139" t="s">
        <v>200</v>
      </c>
      <c r="C24" s="132" t="s">
        <v>62</v>
      </c>
      <c r="D24" s="114" t="s">
        <v>152</v>
      </c>
      <c r="E24" s="95" t="s">
        <v>185</v>
      </c>
    </row>
    <row r="25" spans="1:22" ht="17.25" thickBot="1" x14ac:dyDescent="0.4">
      <c r="A25" s="205"/>
      <c r="B25" s="139" t="s">
        <v>199</v>
      </c>
      <c r="C25" s="132" t="s">
        <v>63</v>
      </c>
      <c r="D25" s="114" t="s">
        <v>153</v>
      </c>
      <c r="E25" s="95" t="s">
        <v>186</v>
      </c>
    </row>
    <row r="26" spans="1:22" ht="17.25" thickBot="1" x14ac:dyDescent="0.4">
      <c r="A26" s="206"/>
      <c r="B26" s="137" t="s">
        <v>198</v>
      </c>
      <c r="C26" s="132" t="s">
        <v>64</v>
      </c>
      <c r="D26" s="112"/>
      <c r="E26" s="113"/>
    </row>
    <row r="27" spans="1:22" ht="17.25" thickBot="1" x14ac:dyDescent="0.4">
      <c r="A27" s="192" t="s">
        <v>81</v>
      </c>
      <c r="B27" s="193"/>
      <c r="C27" s="193"/>
      <c r="D27" s="189"/>
      <c r="E27" s="190"/>
    </row>
    <row r="28" spans="1:22" ht="33.75" thickBot="1" x14ac:dyDescent="0.4">
      <c r="A28" s="196" t="s">
        <v>132</v>
      </c>
      <c r="B28" s="89" t="s">
        <v>73</v>
      </c>
      <c r="C28" s="132" t="s">
        <v>65</v>
      </c>
      <c r="D28" s="99" t="s">
        <v>154</v>
      </c>
      <c r="E28" s="95" t="s">
        <v>187</v>
      </c>
    </row>
    <row r="29" spans="1:22" ht="50.25" thickBot="1" x14ac:dyDescent="0.4">
      <c r="A29" s="196"/>
      <c r="B29" s="91" t="s">
        <v>74</v>
      </c>
      <c r="C29" s="132" t="s">
        <v>83</v>
      </c>
      <c r="D29" s="99" t="s">
        <v>155</v>
      </c>
      <c r="E29" s="95" t="s">
        <v>188</v>
      </c>
    </row>
    <row r="30" spans="1:22" ht="39" customHeight="1" thickBot="1" x14ac:dyDescent="0.4">
      <c r="A30" s="196"/>
      <c r="B30" s="89" t="s">
        <v>75</v>
      </c>
      <c r="C30" s="132" t="s">
        <v>84</v>
      </c>
      <c r="D30" s="99" t="s">
        <v>156</v>
      </c>
      <c r="E30" s="95" t="s">
        <v>189</v>
      </c>
    </row>
    <row r="31" spans="1:22" s="171" customFormat="1" ht="34.35" customHeight="1" thickBot="1" x14ac:dyDescent="0.4">
      <c r="A31" s="162"/>
      <c r="B31" s="163" t="s">
        <v>82</v>
      </c>
      <c r="C31" s="164" t="s">
        <v>85</v>
      </c>
      <c r="D31" s="165"/>
      <c r="E31" s="165"/>
      <c r="F31" s="165">
        <f t="shared" ref="F31:P31" si="0">F28+F29+F30</f>
        <v>0</v>
      </c>
      <c r="G31" s="165">
        <f t="shared" si="0"/>
        <v>0</v>
      </c>
      <c r="H31" s="165">
        <f t="shared" si="0"/>
        <v>0</v>
      </c>
      <c r="I31" s="165">
        <f t="shared" si="0"/>
        <v>0</v>
      </c>
      <c r="J31" s="165">
        <f t="shared" si="0"/>
        <v>0</v>
      </c>
      <c r="K31" s="165">
        <f t="shared" si="0"/>
        <v>0</v>
      </c>
      <c r="L31" s="165">
        <f t="shared" si="0"/>
        <v>0</v>
      </c>
      <c r="M31" s="165">
        <f t="shared" si="0"/>
        <v>0</v>
      </c>
      <c r="N31" s="165">
        <f t="shared" si="0"/>
        <v>0</v>
      </c>
      <c r="O31" s="165">
        <f t="shared" si="0"/>
        <v>0</v>
      </c>
      <c r="P31" s="165">
        <f t="shared" si="0"/>
        <v>0</v>
      </c>
      <c r="Q31" s="166"/>
      <c r="R31" s="167"/>
      <c r="S31" s="168"/>
      <c r="T31" s="167"/>
      <c r="U31" s="169">
        <v>32</v>
      </c>
      <c r="V31" s="170"/>
    </row>
    <row r="32" spans="1:22" ht="17.25" thickBot="1" x14ac:dyDescent="0.4">
      <c r="A32" s="188" t="s">
        <v>110</v>
      </c>
      <c r="B32" s="189"/>
      <c r="C32" s="189"/>
      <c r="D32" s="189"/>
      <c r="E32" s="190"/>
    </row>
    <row r="33" spans="1:5" ht="33.75" thickBot="1" x14ac:dyDescent="0.4">
      <c r="A33" s="93" t="s">
        <v>208</v>
      </c>
      <c r="B33" s="91" t="s">
        <v>91</v>
      </c>
      <c r="C33" s="132" t="s">
        <v>86</v>
      </c>
      <c r="D33" s="95" t="s">
        <v>157</v>
      </c>
      <c r="E33" s="95" t="s">
        <v>190</v>
      </c>
    </row>
    <row r="34" spans="1:5" ht="17.25" thickBot="1" x14ac:dyDescent="0.4">
      <c r="A34" s="188" t="s">
        <v>111</v>
      </c>
      <c r="B34" s="189"/>
      <c r="C34" s="189"/>
      <c r="D34" s="189"/>
      <c r="E34" s="190"/>
    </row>
    <row r="35" spans="1:5" ht="39" customHeight="1" thickBot="1" x14ac:dyDescent="0.4">
      <c r="A35" s="197" t="s">
        <v>133</v>
      </c>
      <c r="B35" s="132" t="s">
        <v>92</v>
      </c>
      <c r="C35" s="132" t="s">
        <v>87</v>
      </c>
      <c r="D35" s="100" t="s">
        <v>158</v>
      </c>
      <c r="E35" s="95" t="s">
        <v>191</v>
      </c>
    </row>
    <row r="36" spans="1:5" ht="33.75" customHeight="1" thickBot="1" x14ac:dyDescent="0.4">
      <c r="A36" s="197"/>
      <c r="B36" s="89" t="s">
        <v>93</v>
      </c>
      <c r="C36" s="132" t="s">
        <v>88</v>
      </c>
      <c r="D36" s="100" t="s">
        <v>159</v>
      </c>
      <c r="E36" s="95" t="s">
        <v>191</v>
      </c>
    </row>
    <row r="37" spans="1:5" ht="17.25" thickBot="1" x14ac:dyDescent="0.4">
      <c r="A37" s="188" t="s">
        <v>112</v>
      </c>
      <c r="B37" s="189"/>
      <c r="C37" s="189"/>
      <c r="D37" s="189"/>
      <c r="E37" s="190"/>
    </row>
    <row r="38" spans="1:5" ht="33.75" thickBot="1" x14ac:dyDescent="0.4">
      <c r="A38" s="194" t="s">
        <v>134</v>
      </c>
      <c r="B38" s="89" t="s">
        <v>94</v>
      </c>
      <c r="C38" s="132" t="s">
        <v>89</v>
      </c>
      <c r="D38" s="100" t="s">
        <v>160</v>
      </c>
      <c r="E38" s="95" t="s">
        <v>191</v>
      </c>
    </row>
    <row r="39" spans="1:5" ht="33.75" thickBot="1" x14ac:dyDescent="0.4">
      <c r="A39" s="194"/>
      <c r="B39" s="89" t="s">
        <v>95</v>
      </c>
      <c r="C39" s="132" t="s">
        <v>90</v>
      </c>
      <c r="D39" s="100" t="s">
        <v>161</v>
      </c>
      <c r="E39" s="95" t="s">
        <v>191</v>
      </c>
    </row>
    <row r="40" spans="1:5" ht="17.25" thickBot="1" x14ac:dyDescent="0.4">
      <c r="A40" s="188" t="s">
        <v>114</v>
      </c>
      <c r="B40" s="189"/>
      <c r="C40" s="189"/>
      <c r="D40" s="189"/>
      <c r="E40" s="190"/>
    </row>
    <row r="41" spans="1:5" ht="50.25" thickBot="1" x14ac:dyDescent="0.4">
      <c r="A41" s="92" t="s">
        <v>135</v>
      </c>
      <c r="B41" s="89" t="s">
        <v>98</v>
      </c>
      <c r="C41" s="132" t="s">
        <v>106</v>
      </c>
      <c r="D41" s="95" t="s">
        <v>164</v>
      </c>
      <c r="E41" s="95" t="s">
        <v>191</v>
      </c>
    </row>
    <row r="42" spans="1:5" ht="17.25" thickBot="1" x14ac:dyDescent="0.4">
      <c r="A42" s="188" t="s">
        <v>113</v>
      </c>
      <c r="B42" s="189"/>
      <c r="C42" s="189"/>
      <c r="D42" s="189"/>
      <c r="E42" s="190"/>
    </row>
    <row r="43" spans="1:5" ht="33.75" customHeight="1" thickBot="1" x14ac:dyDescent="0.4">
      <c r="A43" s="198" t="s">
        <v>136</v>
      </c>
      <c r="B43" s="173" t="s">
        <v>99</v>
      </c>
      <c r="C43" s="132" t="s">
        <v>107</v>
      </c>
      <c r="D43" s="100" t="s">
        <v>162</v>
      </c>
      <c r="E43" s="95" t="s">
        <v>191</v>
      </c>
    </row>
    <row r="44" spans="1:5" ht="33.75" thickBot="1" x14ac:dyDescent="0.4">
      <c r="A44" s="199"/>
      <c r="B44" s="173" t="s">
        <v>100</v>
      </c>
      <c r="C44" s="132" t="s">
        <v>123</v>
      </c>
      <c r="D44" s="100" t="s">
        <v>163</v>
      </c>
      <c r="E44" s="95" t="s">
        <v>191</v>
      </c>
    </row>
    <row r="45" spans="1:5" ht="18" thickBot="1" x14ac:dyDescent="0.4">
      <c r="A45" s="200"/>
      <c r="B45" s="172" t="s">
        <v>211</v>
      </c>
      <c r="C45" s="132" t="s">
        <v>124</v>
      </c>
      <c r="D45" s="161"/>
      <c r="E45" s="113"/>
    </row>
    <row r="46" spans="1:5" ht="17.25" thickBot="1" x14ac:dyDescent="0.4">
      <c r="A46" s="188" t="s">
        <v>116</v>
      </c>
      <c r="B46" s="189"/>
      <c r="C46" s="189"/>
      <c r="D46" s="189"/>
      <c r="E46" s="190"/>
    </row>
    <row r="47" spans="1:5" ht="17.25" thickBot="1" x14ac:dyDescent="0.4">
      <c r="A47" s="195" t="s">
        <v>137</v>
      </c>
      <c r="B47" s="89" t="s">
        <v>102</v>
      </c>
      <c r="C47" s="132" t="s">
        <v>125</v>
      </c>
      <c r="D47" s="90" t="s">
        <v>165</v>
      </c>
      <c r="E47" s="95" t="s">
        <v>192</v>
      </c>
    </row>
    <row r="48" spans="1:5" ht="17.25" thickBot="1" x14ac:dyDescent="0.4">
      <c r="A48" s="195"/>
      <c r="B48" s="89" t="s">
        <v>103</v>
      </c>
      <c r="C48" s="132" t="s">
        <v>126</v>
      </c>
      <c r="D48" s="90" t="s">
        <v>167</v>
      </c>
      <c r="E48" s="95" t="s">
        <v>192</v>
      </c>
    </row>
    <row r="49" spans="1:5" ht="17.25" thickBot="1" x14ac:dyDescent="0.4">
      <c r="A49" s="195"/>
      <c r="B49" s="89" t="s">
        <v>169</v>
      </c>
      <c r="C49" s="132" t="s">
        <v>201</v>
      </c>
      <c r="D49" s="90" t="s">
        <v>166</v>
      </c>
      <c r="E49" s="95" t="s">
        <v>192</v>
      </c>
    </row>
    <row r="50" spans="1:5" ht="33.75" thickBot="1" x14ac:dyDescent="0.4">
      <c r="A50" s="92" t="s">
        <v>138</v>
      </c>
      <c r="B50" s="89" t="s">
        <v>108</v>
      </c>
      <c r="C50" s="132" t="s">
        <v>202</v>
      </c>
      <c r="D50" s="95" t="s">
        <v>168</v>
      </c>
      <c r="E50" s="95" t="s">
        <v>193</v>
      </c>
    </row>
    <row r="51" spans="1:5" ht="17.25" thickBot="1" x14ac:dyDescent="0.4">
      <c r="A51" s="188" t="s">
        <v>127</v>
      </c>
      <c r="B51" s="189"/>
      <c r="C51" s="189"/>
      <c r="D51" s="189"/>
      <c r="E51" s="190"/>
    </row>
    <row r="52" spans="1:5" s="96" customFormat="1" ht="24.75" customHeight="1" thickBot="1" x14ac:dyDescent="0.3">
      <c r="A52" s="191" t="s">
        <v>122</v>
      </c>
      <c r="B52" s="94" t="s">
        <v>117</v>
      </c>
      <c r="C52" s="132" t="s">
        <v>203</v>
      </c>
      <c r="D52" s="95" t="s">
        <v>170</v>
      </c>
      <c r="E52" s="95" t="s">
        <v>194</v>
      </c>
    </row>
    <row r="53" spans="1:5" s="96" customFormat="1" ht="24.75" customHeight="1" thickBot="1" x14ac:dyDescent="0.3">
      <c r="A53" s="191"/>
      <c r="B53" s="97" t="s">
        <v>118</v>
      </c>
      <c r="C53" s="132" t="s">
        <v>204</v>
      </c>
      <c r="D53" s="95" t="s">
        <v>171</v>
      </c>
      <c r="E53" s="95" t="s">
        <v>194</v>
      </c>
    </row>
    <row r="54" spans="1:5" s="96" customFormat="1" ht="24.75" customHeight="1" thickBot="1" x14ac:dyDescent="0.3">
      <c r="A54" s="191"/>
      <c r="B54" s="94" t="s">
        <v>119</v>
      </c>
      <c r="C54" s="132" t="s">
        <v>205</v>
      </c>
      <c r="D54" s="95" t="s">
        <v>172</v>
      </c>
      <c r="E54" s="95" t="s">
        <v>194</v>
      </c>
    </row>
    <row r="55" spans="1:5" s="96" customFormat="1" ht="24.75" customHeight="1" thickBot="1" x14ac:dyDescent="0.3">
      <c r="A55" s="191"/>
      <c r="B55" s="98" t="s">
        <v>120</v>
      </c>
      <c r="C55" s="132" t="s">
        <v>206</v>
      </c>
      <c r="D55" s="95" t="s">
        <v>173</v>
      </c>
      <c r="E55" s="95" t="s">
        <v>194</v>
      </c>
    </row>
    <row r="56" spans="1:5" s="96" customFormat="1" ht="24.75" customHeight="1" thickBot="1" x14ac:dyDescent="0.3">
      <c r="A56" s="191"/>
      <c r="B56" s="97" t="s">
        <v>121</v>
      </c>
      <c r="C56" s="132" t="s">
        <v>212</v>
      </c>
      <c r="D56" s="95" t="s">
        <v>174</v>
      </c>
      <c r="E56" s="95" t="s">
        <v>195</v>
      </c>
    </row>
  </sheetData>
  <autoFilter ref="A2:E2" xr:uid="{98394013-72EF-49FD-9276-6D8C15A8A250}"/>
  <mergeCells count="22">
    <mergeCell ref="A3:A5"/>
    <mergeCell ref="A37:E37"/>
    <mergeCell ref="A7:A9"/>
    <mergeCell ref="A11:A13"/>
    <mergeCell ref="A24:A26"/>
    <mergeCell ref="A15:A23"/>
    <mergeCell ref="A51:E51"/>
    <mergeCell ref="A52:A56"/>
    <mergeCell ref="A6:E6"/>
    <mergeCell ref="A10:E10"/>
    <mergeCell ref="A14:E14"/>
    <mergeCell ref="A27:E27"/>
    <mergeCell ref="A32:E32"/>
    <mergeCell ref="A34:E34"/>
    <mergeCell ref="A38:A39"/>
    <mergeCell ref="A47:A49"/>
    <mergeCell ref="A40:E40"/>
    <mergeCell ref="A42:E42"/>
    <mergeCell ref="A46:E46"/>
    <mergeCell ref="A28:A30"/>
    <mergeCell ref="A35:A36"/>
    <mergeCell ref="A43:A45"/>
  </mergeCells>
  <phoneticPr fontId="2" type="noConversion"/>
  <conditionalFormatting sqref="B15">
    <cfRule type="cellIs" dxfId="189" priority="35" operator="equal">
      <formula>0</formula>
    </cfRule>
  </conditionalFormatting>
  <conditionalFormatting sqref="B18">
    <cfRule type="cellIs" dxfId="188" priority="34" operator="equal">
      <formula>0</formula>
    </cfRule>
  </conditionalFormatting>
  <conditionalFormatting sqref="Q31">
    <cfRule type="notContainsBlanks" dxfId="187" priority="33">
      <formula>LEN(TRIM(Q31))&gt;0</formula>
    </cfRule>
  </conditionalFormatting>
  <conditionalFormatting sqref="S31">
    <cfRule type="notContainsBlanks" dxfId="186" priority="32">
      <formula>LEN(TRIM(S31))&gt;0</formula>
    </cfRule>
  </conditionalFormatting>
  <conditionalFormatting sqref="S31">
    <cfRule type="notContainsBlanks" dxfId="185" priority="31">
      <formula>LEN(TRIM(S31))&gt;0</formula>
    </cfRule>
  </conditionalFormatting>
  <conditionalFormatting sqref="P31">
    <cfRule type="cellIs" dxfId="184" priority="30" operator="equal">
      <formula>0</formula>
    </cfRule>
  </conditionalFormatting>
  <conditionalFormatting sqref="F31:O31">
    <cfRule type="cellIs" dxfId="183" priority="29" operator="equal">
      <formula>0</formula>
    </cfRule>
  </conditionalFormatting>
  <conditionalFormatting sqref="F31:O31">
    <cfRule type="cellIs" dxfId="182" priority="28" operator="lessThan">
      <formula>0</formula>
    </cfRule>
  </conditionalFormatting>
  <conditionalFormatting sqref="F31:O31">
    <cfRule type="expression" dxfId="181" priority="26">
      <formula>F33&gt;F31</formula>
    </cfRule>
  </conditionalFormatting>
  <conditionalFormatting sqref="F31">
    <cfRule type="expression" dxfId="180" priority="19">
      <formula>(F35+F36)&gt;F31</formula>
    </cfRule>
    <cfRule type="expression" dxfId="179" priority="20">
      <formula>F33&gt;F31</formula>
    </cfRule>
  </conditionalFormatting>
  <conditionalFormatting sqref="G31">
    <cfRule type="expression" dxfId="178" priority="17">
      <formula>(G35+G36)&gt;G31</formula>
    </cfRule>
    <cfRule type="expression" dxfId="177" priority="18">
      <formula>G33&gt;G31</formula>
    </cfRule>
  </conditionalFormatting>
  <conditionalFormatting sqref="H31">
    <cfRule type="expression" dxfId="176" priority="15">
      <formula>(H35+H36)&gt;H31</formula>
    </cfRule>
    <cfRule type="expression" dxfId="175" priority="16">
      <formula>H33&gt;H31</formula>
    </cfRule>
  </conditionalFormatting>
  <conditionalFormatting sqref="I31">
    <cfRule type="expression" dxfId="174" priority="13">
      <formula>(I35+I36)&gt;I31</formula>
    </cfRule>
    <cfRule type="expression" dxfId="173" priority="14">
      <formula>I33&gt;I31</formula>
    </cfRule>
  </conditionalFormatting>
  <conditionalFormatting sqref="J31">
    <cfRule type="expression" dxfId="172" priority="11">
      <formula>(J35+J36)&gt;J31</formula>
    </cfRule>
    <cfRule type="expression" dxfId="171" priority="12">
      <formula>J33&gt;J31</formula>
    </cfRule>
  </conditionalFormatting>
  <conditionalFormatting sqref="K31">
    <cfRule type="expression" dxfId="170" priority="9">
      <formula>(K35+K36)&gt;K31</formula>
    </cfRule>
    <cfRule type="expression" dxfId="169" priority="10">
      <formula>K33&gt;K31</formula>
    </cfRule>
  </conditionalFormatting>
  <conditionalFormatting sqref="L31">
    <cfRule type="expression" dxfId="168" priority="7">
      <formula>(L35+L36)&gt;L31</formula>
    </cfRule>
    <cfRule type="expression" dxfId="167" priority="8">
      <formula>L33&gt;L31</formula>
    </cfRule>
  </conditionalFormatting>
  <conditionalFormatting sqref="M31">
    <cfRule type="expression" dxfId="166" priority="5">
      <formula>(M35+M36)&gt;M31</formula>
    </cfRule>
    <cfRule type="expression" dxfId="165" priority="6">
      <formula>M33&gt;M31</formula>
    </cfRule>
  </conditionalFormatting>
  <conditionalFormatting sqref="N31">
    <cfRule type="expression" dxfId="164" priority="3">
      <formula>(N35+N36)&gt;N31</formula>
    </cfRule>
    <cfRule type="expression" dxfId="163" priority="4">
      <formula>N33&gt;N31</formula>
    </cfRule>
  </conditionalFormatting>
  <conditionalFormatting sqref="O31">
    <cfRule type="expression" dxfId="162" priority="1">
      <formula>(O35+O36)&gt;O31</formula>
    </cfRule>
    <cfRule type="expression" dxfId="161" priority="2">
      <formula>O33&gt;O31</formula>
    </cfRule>
  </conditionalFormatting>
  <dataValidations count="1">
    <dataValidation type="whole" allowBlank="1" showInputMessage="1" showErrorMessage="1" errorTitle="Non-Numeric or abnormal value" error="Enter Numbers only between 0 and 99999" sqref="D31:P31" xr:uid="{0AE77701-5EE7-48C8-AFC4-C19D5900FC14}">
      <formula1>0</formula1>
      <formula2>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5B4-C53C-4558-AAD9-28AB113E7C55}">
  <sheetPr>
    <pageSetUpPr fitToPage="1"/>
  </sheetPr>
  <dimension ref="A1:AH120"/>
  <sheetViews>
    <sheetView showGridLines="0" tabSelected="1" showRuler="0" zoomScale="49" zoomScaleNormal="49" zoomScaleSheetLayoutView="50" zoomScalePageLayoutView="21" workbookViewId="0">
      <pane xSplit="3" ySplit="7" topLeftCell="D8" activePane="bottomRight" state="frozen"/>
      <selection activeCell="A32" sqref="A32:E32"/>
      <selection pane="topRight" activeCell="A32" sqref="A32:E32"/>
      <selection pane="bottomLeft" activeCell="A32" sqref="A32:E32"/>
      <selection pane="bottomRight" activeCell="A13" sqref="A13:A16"/>
    </sheetView>
  </sheetViews>
  <sheetFormatPr defaultColWidth="9.140625" defaultRowHeight="34.35" customHeight="1" x14ac:dyDescent="0.55000000000000004"/>
  <cols>
    <col min="1" max="1" width="78" style="71" customWidth="1" collapsed="1"/>
    <col min="2" max="2" width="152.7109375" style="35" customWidth="1" collapsed="1"/>
    <col min="3" max="3" width="16.140625" style="1" customWidth="1" collapsed="1"/>
    <col min="4" max="15" width="7.5703125" style="2" customWidth="1" collapsed="1"/>
    <col min="16" max="16" width="12.7109375" style="2" customWidth="1" collapsed="1"/>
    <col min="17" max="17" width="12.7109375" style="8" hidden="1" customWidth="1" collapsed="1"/>
    <col min="18" max="18" width="93" style="30" customWidth="1" collapsed="1"/>
    <col min="19" max="19" width="31.5703125" style="2" hidden="1" customWidth="1" collapsed="1"/>
    <col min="20" max="20" width="36.7109375" style="2" bestFit="1" customWidth="1" collapsed="1"/>
    <col min="21" max="22" width="9.140625" style="47" collapsed="1"/>
    <col min="23" max="34" width="9.140625" style="2"/>
    <col min="35" max="16384" width="9.140625" style="2" collapsed="1"/>
  </cols>
  <sheetData>
    <row r="1" spans="1:22" s="4" customFormat="1" ht="34.35" customHeight="1" thickBot="1" x14ac:dyDescent="0.6">
      <c r="A1" s="68" t="s">
        <v>15</v>
      </c>
      <c r="B1" s="254" t="s">
        <v>21</v>
      </c>
      <c r="C1" s="255"/>
      <c r="D1" s="256" t="s">
        <v>11</v>
      </c>
      <c r="E1" s="257"/>
      <c r="F1" s="241" t="s">
        <v>22</v>
      </c>
      <c r="G1" s="242"/>
      <c r="H1" s="256"/>
      <c r="I1" s="257"/>
      <c r="J1" s="257"/>
      <c r="K1" s="256" t="s">
        <v>16</v>
      </c>
      <c r="L1" s="257"/>
      <c r="M1" s="23" t="s">
        <v>23</v>
      </c>
      <c r="N1" s="24" t="s">
        <v>17</v>
      </c>
      <c r="O1" s="241">
        <v>2020</v>
      </c>
      <c r="P1" s="242"/>
      <c r="Q1" s="250" t="s">
        <v>18</v>
      </c>
      <c r="R1" s="251"/>
      <c r="S1" s="251"/>
      <c r="T1" s="251"/>
      <c r="U1" s="51">
        <v>0</v>
      </c>
      <c r="V1" s="44"/>
    </row>
    <row r="2" spans="1:22" s="3" customFormat="1" ht="34.35" hidden="1" customHeight="1" x14ac:dyDescent="0.65">
      <c r="A2" s="252" t="s">
        <v>71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8"/>
      <c r="U2" s="51">
        <v>1</v>
      </c>
      <c r="V2" s="45"/>
    </row>
    <row r="3" spans="1:22" s="3" customFormat="1" ht="34.35" hidden="1" customHeight="1" x14ac:dyDescent="0.65">
      <c r="A3" s="69" t="s">
        <v>25</v>
      </c>
      <c r="B3" s="33"/>
      <c r="C3" s="5"/>
      <c r="D3" s="9" t="s">
        <v>26</v>
      </c>
      <c r="E3" s="10">
        <v>1</v>
      </c>
      <c r="F3" s="11" t="s">
        <v>27</v>
      </c>
      <c r="G3" s="12">
        <v>1</v>
      </c>
      <c r="H3" s="11" t="s">
        <v>28</v>
      </c>
      <c r="I3" s="12">
        <v>1</v>
      </c>
      <c r="Q3" s="25"/>
      <c r="R3" s="29"/>
      <c r="U3" s="51">
        <v>2</v>
      </c>
      <c r="V3" s="45"/>
    </row>
    <row r="4" spans="1:22" s="13" customFormat="1" ht="34.35" customHeight="1" thickBot="1" x14ac:dyDescent="0.55000000000000004">
      <c r="A4" s="258" t="s">
        <v>51</v>
      </c>
      <c r="B4" s="259"/>
      <c r="C4" s="243" t="s">
        <v>72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51">
        <v>3</v>
      </c>
      <c r="V4" s="46"/>
    </row>
    <row r="5" spans="1:22" ht="34.35" customHeight="1" thickBot="1" x14ac:dyDescent="0.55000000000000004">
      <c r="A5" s="246" t="s">
        <v>77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8"/>
      <c r="S5" s="247"/>
      <c r="T5" s="249"/>
      <c r="U5" s="52">
        <v>18</v>
      </c>
    </row>
    <row r="6" spans="1:22" s="6" customFormat="1" ht="34.35" customHeight="1" x14ac:dyDescent="0.5">
      <c r="A6" s="279" t="s">
        <v>8</v>
      </c>
      <c r="B6" s="277" t="s">
        <v>13</v>
      </c>
      <c r="C6" s="275" t="s">
        <v>12</v>
      </c>
      <c r="D6" s="253" t="s">
        <v>0</v>
      </c>
      <c r="E6" s="253"/>
      <c r="F6" s="253" t="s">
        <v>1</v>
      </c>
      <c r="G6" s="253"/>
      <c r="H6" s="253" t="s">
        <v>2</v>
      </c>
      <c r="I6" s="253"/>
      <c r="J6" s="269" t="s">
        <v>3</v>
      </c>
      <c r="K6" s="270"/>
      <c r="L6" s="253" t="s">
        <v>69</v>
      </c>
      <c r="M6" s="253"/>
      <c r="N6" s="253" t="s">
        <v>70</v>
      </c>
      <c r="O6" s="253"/>
      <c r="P6" s="267" t="s">
        <v>6</v>
      </c>
      <c r="Q6" s="265" t="s">
        <v>14</v>
      </c>
      <c r="R6" s="271" t="s">
        <v>19</v>
      </c>
      <c r="S6" s="273" t="s">
        <v>20</v>
      </c>
      <c r="T6" s="244" t="s">
        <v>20</v>
      </c>
      <c r="U6" s="52">
        <v>19</v>
      </c>
      <c r="V6" s="47"/>
    </row>
    <row r="7" spans="1:22" s="6" customFormat="1" ht="34.35" customHeight="1" thickBot="1" x14ac:dyDescent="0.55000000000000004">
      <c r="A7" s="280"/>
      <c r="B7" s="278"/>
      <c r="C7" s="276"/>
      <c r="D7" s="174" t="s">
        <v>4</v>
      </c>
      <c r="E7" s="174" t="s">
        <v>5</v>
      </c>
      <c r="F7" s="174" t="s">
        <v>4</v>
      </c>
      <c r="G7" s="174" t="s">
        <v>5</v>
      </c>
      <c r="H7" s="174" t="s">
        <v>4</v>
      </c>
      <c r="I7" s="174" t="s">
        <v>5</v>
      </c>
      <c r="J7" s="174" t="s">
        <v>4</v>
      </c>
      <c r="K7" s="174" t="s">
        <v>5</v>
      </c>
      <c r="L7" s="174" t="s">
        <v>4</v>
      </c>
      <c r="M7" s="174" t="s">
        <v>5</v>
      </c>
      <c r="N7" s="174" t="s">
        <v>4</v>
      </c>
      <c r="O7" s="174" t="s">
        <v>5</v>
      </c>
      <c r="P7" s="268"/>
      <c r="Q7" s="266"/>
      <c r="R7" s="272"/>
      <c r="S7" s="274"/>
      <c r="T7" s="245"/>
      <c r="U7" s="52">
        <v>20</v>
      </c>
      <c r="V7" s="47"/>
    </row>
    <row r="8" spans="1:22" ht="34.35" customHeight="1" thickBot="1" x14ac:dyDescent="0.55000000000000004">
      <c r="A8" s="284" t="s">
        <v>213</v>
      </c>
      <c r="B8" s="184" t="s">
        <v>31</v>
      </c>
      <c r="C8" s="123" t="s">
        <v>35</v>
      </c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6"/>
      <c r="Q8" s="103" t="str">
        <f>CONCATENATE(IF(P8&lt;P13," * TX_Curr Q3 FY 20 FPT01-01 "&amp;$P$6&amp;" should not be more than TX_Curr reviewed FPT01-05 "&amp;CHAR(10),""))</f>
        <v/>
      </c>
      <c r="R8" s="289" t="str">
        <f>CONCATENATE(Q8,Q10,Q11,Q9,Q13,Q15,Q16)</f>
        <v/>
      </c>
      <c r="S8" s="22"/>
      <c r="T8" s="292" t="str">
        <f>CONCATENATE(S16,S15,S14,S13,S12,S11,S10,S9,S8)</f>
        <v/>
      </c>
      <c r="U8" s="52">
        <v>21</v>
      </c>
    </row>
    <row r="9" spans="1:22" ht="34.35" customHeight="1" thickBot="1" x14ac:dyDescent="0.55000000000000004">
      <c r="A9" s="281"/>
      <c r="B9" s="185" t="s">
        <v>32</v>
      </c>
      <c r="C9" s="123" t="s">
        <v>36</v>
      </c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6"/>
      <c r="Q9" s="103" t="str">
        <f>CONCATENATE(IF(P9&lt;P14," * TX_Curr BaselineFPT01-02 "&amp;$P$6&amp;" should be more than or equal to TX_Curr reviewed FPT01-06 "&amp;CHAR(10),""))</f>
        <v/>
      </c>
      <c r="R9" s="290"/>
      <c r="S9" s="18"/>
      <c r="T9" s="293"/>
      <c r="U9" s="52">
        <v>22</v>
      </c>
    </row>
    <row r="10" spans="1:22" s="8" customFormat="1" ht="34.35" customHeight="1" thickBot="1" x14ac:dyDescent="0.55000000000000004">
      <c r="A10" s="281"/>
      <c r="B10" s="185" t="s">
        <v>33</v>
      </c>
      <c r="C10" s="123" t="s">
        <v>37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6"/>
      <c r="Q10" s="103" t="str">
        <f>CONCATENATE(IF(P10&lt;P15," * TX_Curr baseline FPT01-03 "&amp;$P$6&amp;" should be more than or equal to TX_Curr reviewed FPT01-07 "&amp;CHAR(10),""))</f>
        <v/>
      </c>
      <c r="R10" s="290"/>
      <c r="S10" s="19"/>
      <c r="T10" s="293"/>
      <c r="U10" s="52">
        <v>23</v>
      </c>
      <c r="V10" s="48"/>
    </row>
    <row r="11" spans="1:22" s="32" customFormat="1" ht="34.35" customHeight="1" thickBot="1" x14ac:dyDescent="0.55000000000000004">
      <c r="A11" s="281"/>
      <c r="B11" s="117" t="s">
        <v>34</v>
      </c>
      <c r="C11" s="118" t="s">
        <v>38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0"/>
      <c r="P11" s="121">
        <f t="shared" ref="P11" si="0">P8+P9+P10</f>
        <v>0</v>
      </c>
      <c r="Q11" s="62"/>
      <c r="R11" s="290"/>
      <c r="S11" s="39"/>
      <c r="T11" s="293"/>
      <c r="U11" s="52">
        <v>17</v>
      </c>
      <c r="V11" s="47"/>
    </row>
    <row r="12" spans="1:22" s="32" customFormat="1" ht="34.35" customHeight="1" thickBot="1" x14ac:dyDescent="0.55000000000000004">
      <c r="A12" s="301" t="s">
        <v>207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3"/>
      <c r="Q12" s="101"/>
      <c r="R12" s="290"/>
      <c r="S12" s="81"/>
      <c r="T12" s="293"/>
      <c r="U12" s="52">
        <v>18</v>
      </c>
      <c r="V12" s="47"/>
    </row>
    <row r="13" spans="1:22" s="7" customFormat="1" ht="34.35" customHeight="1" thickBot="1" x14ac:dyDescent="0.55000000000000004">
      <c r="A13" s="284" t="s">
        <v>66</v>
      </c>
      <c r="B13" s="186" t="s">
        <v>216</v>
      </c>
      <c r="C13" s="116" t="s">
        <v>43</v>
      </c>
      <c r="D13" s="43"/>
      <c r="E13" s="37"/>
      <c r="F13" s="43"/>
      <c r="G13" s="37"/>
      <c r="H13" s="43"/>
      <c r="I13" s="37"/>
      <c r="J13" s="43"/>
      <c r="K13" s="37"/>
      <c r="L13" s="43"/>
      <c r="M13" s="37"/>
      <c r="N13" s="43"/>
      <c r="O13" s="37"/>
      <c r="P13" s="182"/>
      <c r="Q13" s="306"/>
      <c r="R13" s="290"/>
      <c r="S13" s="18"/>
      <c r="T13" s="293"/>
      <c r="U13" s="52">
        <v>25</v>
      </c>
      <c r="V13" s="49"/>
    </row>
    <row r="14" spans="1:22" s="7" customFormat="1" ht="31.5" thickBot="1" x14ac:dyDescent="0.55000000000000004">
      <c r="A14" s="281"/>
      <c r="B14" s="186" t="s">
        <v>40</v>
      </c>
      <c r="C14" s="116" t="s">
        <v>44</v>
      </c>
      <c r="D14" s="26"/>
      <c r="E14" s="36"/>
      <c r="F14" s="26"/>
      <c r="G14" s="36"/>
      <c r="H14" s="26"/>
      <c r="I14" s="36"/>
      <c r="J14" s="26"/>
      <c r="K14" s="36"/>
      <c r="L14" s="26"/>
      <c r="M14" s="36"/>
      <c r="N14" s="26"/>
      <c r="O14" s="36"/>
      <c r="P14" s="183"/>
      <c r="Q14" s="306"/>
      <c r="R14" s="290"/>
      <c r="S14" s="18"/>
      <c r="T14" s="293"/>
      <c r="U14" s="52">
        <v>26</v>
      </c>
      <c r="V14" s="49"/>
    </row>
    <row r="15" spans="1:22" s="7" customFormat="1" ht="31.5" thickBot="1" x14ac:dyDescent="0.55000000000000004">
      <c r="A15" s="281"/>
      <c r="B15" s="186" t="s">
        <v>41</v>
      </c>
      <c r="C15" s="116" t="s">
        <v>45</v>
      </c>
      <c r="D15" s="26"/>
      <c r="E15" s="36"/>
      <c r="F15" s="26"/>
      <c r="G15" s="36"/>
      <c r="H15" s="26"/>
      <c r="I15" s="36"/>
      <c r="J15" s="26"/>
      <c r="K15" s="36"/>
      <c r="L15" s="26"/>
      <c r="M15" s="36"/>
      <c r="N15" s="26"/>
      <c r="O15" s="36"/>
      <c r="P15" s="183"/>
      <c r="Q15" s="20"/>
      <c r="R15" s="290"/>
      <c r="S15" s="18"/>
      <c r="T15" s="293"/>
      <c r="U15" s="52">
        <v>27</v>
      </c>
      <c r="V15" s="49"/>
    </row>
    <row r="16" spans="1:22" s="7" customFormat="1" ht="34.35" customHeight="1" thickBot="1" x14ac:dyDescent="0.55000000000000004">
      <c r="A16" s="281"/>
      <c r="B16" s="117" t="s">
        <v>42</v>
      </c>
      <c r="C16" s="118" t="s">
        <v>46</v>
      </c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20"/>
      <c r="P16" s="121">
        <f t="shared" ref="P16" si="1">P13+P14+P15</f>
        <v>0</v>
      </c>
      <c r="Q16" s="20"/>
      <c r="R16" s="291"/>
      <c r="S16" s="18"/>
      <c r="T16" s="294"/>
      <c r="U16" s="52">
        <v>28</v>
      </c>
      <c r="V16" s="49"/>
    </row>
    <row r="17" spans="1:22" s="32" customFormat="1" ht="34.35" customHeight="1" thickBot="1" x14ac:dyDescent="0.55000000000000004">
      <c r="A17" s="301" t="s">
        <v>79</v>
      </c>
      <c r="B17" s="302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3"/>
      <c r="Q17" s="102"/>
      <c r="R17" s="60"/>
      <c r="S17" s="64"/>
      <c r="T17" s="61"/>
      <c r="U17" s="52">
        <v>18</v>
      </c>
      <c r="V17" s="47"/>
    </row>
    <row r="18" spans="1:22" s="7" customFormat="1" ht="34.35" customHeight="1" thickBot="1" x14ac:dyDescent="0.55000000000000004">
      <c r="A18" s="281" t="s">
        <v>67</v>
      </c>
      <c r="B18" s="40" t="s">
        <v>215</v>
      </c>
      <c r="C18" s="142" t="s">
        <v>47</v>
      </c>
      <c r="D18" s="143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5">
        <f>SUM(D18:O18)</f>
        <v>0</v>
      </c>
      <c r="Q18" s="62" t="str">
        <f>CONCATENATE(IF(D23&gt;D18," * Known Status from WLHIV FPT01-13 "&amp;$D$6&amp;" "&amp;$D$7&amp;" is more than Total WLHIV FPT01-09"&amp;CHAR(10),""),IF(E23&gt;E18," * Known Status from WLHIV FPT01-13 "&amp;$D$6&amp;" "&amp;$E$7&amp;" is more than Total WLHIV FPT01-09"&amp;CHAR(10),""),IF(F23&gt;F18," * Known Status from WLHIV FPT01-13 "&amp;$F$6&amp;" "&amp;$F$7&amp;" is more than Total WLHIV FPT01-09"&amp;CHAR(10),""),IF(G23&gt;G18," * Known Status from WLHIV FPT01-13 "&amp;$F$6&amp;" "&amp;$G$7&amp;" is more than Total WLHIV FPT01-09"&amp;CHAR(10),""),IF(H23&gt;H18," * Known Status from WLHIV FPT01-13 "&amp;$H$6&amp;" "&amp;$H$7&amp;" is more than Total WLHIV FPT01-09"&amp;CHAR(10),""),IF(I23&gt;I18," * Known Status from WLHIV FPT01-13 "&amp;$H$6&amp;" "&amp;$I$7&amp;" is more than Total WLHIV FPT01-09"&amp;CHAR(10),""),IF(J23&gt;J18," * Known Status from WLHIV FPT01-13 "&amp;$J$6&amp;" "&amp;$J$7&amp;" is more than Total WLHIV FPT01-09"&amp;CHAR(10),""),IF(K23&gt;K18," * Known Status from WLHIV FPT01-13 "&amp;$J$6&amp;" "&amp;$K$7&amp;" is more than Total WLHIV FPT01-09"&amp;CHAR(10),""),IF(L23&gt;L18," * Known Status from WLHIV FPT01-13 "&amp;$L$6&amp;" "&amp;$L$7&amp;" is more than Total WLHIV FPT01-09"&amp;CHAR(10),""),IF(M23&gt;M18," * Known Status from WLHIV FPT01-13 "&amp;$L$6&amp;" "&amp;$M$7&amp;" is more than Total WLHIV FPT01-09"&amp;CHAR(10),""),IF(N23&gt;N18," * Known Status from WLHIV FPT01-13 "&amp;$N$6&amp;" "&amp;$N$7&amp;" is more than Total WLHIV FPT01-09"&amp;CHAR(10),""),IF(O23&gt;O18," * Known Status from WLHIV FPT01-13 "&amp;$N$6&amp;" "&amp;$O$7&amp;" is more than Total WLHIV FPT01-09"&amp;CHAR(10),""))</f>
        <v/>
      </c>
      <c r="R18" s="286" t="str">
        <f>CONCATENATE(Q18,Q19,Q20,Q21,Q23,Q24,Q25,Q26,Q27,Q28,Q29,Q30,Q31)</f>
        <v/>
      </c>
      <c r="S18" s="39"/>
      <c r="T18" s="295"/>
      <c r="U18" s="52">
        <v>29</v>
      </c>
      <c r="V18" s="49"/>
    </row>
    <row r="19" spans="1:22" s="7" customFormat="1" ht="31.5" thickBot="1" x14ac:dyDescent="0.55000000000000004">
      <c r="A19" s="281"/>
      <c r="B19" s="110" t="s">
        <v>214</v>
      </c>
      <c r="C19" s="124" t="s">
        <v>48</v>
      </c>
      <c r="D19" s="14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7">
        <f>SUM(D19:O19)</f>
        <v>0</v>
      </c>
      <c r="Q19" s="105" t="str">
        <f>CONCATENATE(IF(D26&gt;D19," * Known Status from MLHIV FPT01-16 "&amp;$D$6&amp;" "&amp;$D$7&amp;" is more than Total MLHIV FPT01-10"&amp;CHAR(10),""),IF(E26&gt;E19," * Known Status from MLHIV FPT01-16 "&amp;$D$6&amp;" "&amp;$E$7&amp;" is more than Total MLHIV FPT01-10"&amp;CHAR(10),""),IF(F26&gt;F19," * Known Status from MLHIV FPT01-16 "&amp;$F$6&amp;" "&amp;$F$7&amp;" is more than Total MLHIV FPT01-10"&amp;CHAR(10),""),IF(G26&gt;G19," * Known Status from MLHIV FPT01-16 "&amp;$F$6&amp;" "&amp;$G$7&amp;" is more than Total MLHIV FPT01-10"&amp;CHAR(10),""),IF(H26&gt;H19," * Known Status from MLHIV FPT01-16 "&amp;$H$6&amp;" "&amp;$H$7&amp;" is more than Total MLHIV FPT01-10"&amp;CHAR(10),""),IF(I26&gt;I19," * Known Status from MLHIV FPT01-16 "&amp;$H$6&amp;" "&amp;$I$7&amp;" is more than Total MLHIV FPT01-10"&amp;CHAR(10),""),IF(J26&gt;J19," * Known Status from MLHIV FPT01-16 "&amp;$J$6&amp;" "&amp;$J$7&amp;" is more than Total MLHIV FPT01-10"&amp;CHAR(10),""),IF(K26&gt;K19," * Known Status from MLHIV FPT01-16 "&amp;$J$6&amp;" "&amp;$K$7&amp;" is more than Total MLHIV FPT01-10"&amp;CHAR(10),""),IF(L26&gt;L19," * Known Status from MLHIV FPT01-16 "&amp;$L$6&amp;" "&amp;$L$7&amp;" is more than Total MLHIV FPT01-10"&amp;CHAR(10),""),IF(M26&gt;M19," * Known Status from MLHIV FPT01-16 "&amp;$L$6&amp;" "&amp;$M$7&amp;" is more than Total MLHIV FPT01-10"&amp;CHAR(10),""),IF(N26&gt;N19," * Known Status from MLHIV FPT01-16 "&amp;$N$6&amp;" "&amp;$N$7&amp;" is more than Total MLHIV FPT01-10"&amp;CHAR(10),""),IF(O26&gt;O19," * Known Status from MLHIV FPT01-16 "&amp;$N$6&amp;" "&amp;$O$7&amp;" is more than Total MLHIV FPT01-10"&amp;CHAR(10),""))</f>
        <v/>
      </c>
      <c r="R19" s="287"/>
      <c r="S19" s="39"/>
      <c r="T19" s="296"/>
      <c r="U19" s="52">
        <v>30</v>
      </c>
      <c r="V19" s="49"/>
    </row>
    <row r="20" spans="1:22" s="7" customFormat="1" ht="34.35" customHeight="1" thickBot="1" x14ac:dyDescent="0.55000000000000004">
      <c r="A20" s="281"/>
      <c r="B20" s="111" t="s">
        <v>75</v>
      </c>
      <c r="C20" s="123" t="s">
        <v>49</v>
      </c>
      <c r="D20" s="180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27">
        <f>SUM(D20:O20)</f>
        <v>0</v>
      </c>
      <c r="Q20" s="103" t="str">
        <f>CONCATENATE(IF(D29&gt;D20," * Known Status from C/ALHIV FPT01-19 "&amp;$D$6&amp;" "&amp;$D$7&amp;" is more than Total C/ALHIV FPT01-11"&amp;CHAR(10),""),IF(E29&gt;E20," * Known Status from C/ALHIV FPT01-19 "&amp;$D$6&amp;" "&amp;$E$7&amp;" is more than Total C/ALHIV FPT01-11"&amp;CHAR(10),""),IF(F29&gt;F20," * Known Status from C/ALHIV FPT01-19 "&amp;$F$6&amp;" "&amp;$F$7&amp;" is more than Total C/ALHIV FPT01-11"&amp;CHAR(10),""),IF(G29&gt;G20," * Known Status from C/ALHIV FPT01-19 "&amp;$F$6&amp;" "&amp;$G$7&amp;" is more than Total C/ALHIV FPT01-11"&amp;CHAR(10),""),IF(H29&gt;H20," * Known Status from C/ALHIV FPT01-19 "&amp;$H$6&amp;" "&amp;$H$7&amp;" is more than Total C/ALHIV FPT01-11"&amp;CHAR(10),""),IF(I29&gt;I20," * Known Status from C/ALHIV FPT01-19 "&amp;$H$6&amp;" "&amp;$I$7&amp;" is more than Total C/ALHIV FPT01-11"&amp;CHAR(10),""),IF(J29&gt;J20," * Known Status from C/ALHIV FPT01-19 "&amp;$J$6&amp;" "&amp;$J$7&amp;" is more than Total C/ALHIV FPT01-11"&amp;CHAR(10),""),IF(K29&gt;K20," * Known Status from C/ALHIV FPT01-19 "&amp;$J$6&amp;" "&amp;$K$7&amp;" is more than Total C/ALHIV FPT01-11"&amp;CHAR(10),""),IF(L29&gt;L20," * Known Status from C/ALHIV FPT01-19 "&amp;$L$6&amp;" "&amp;$L$7&amp;" is more than Total C/ALHIV FPT01-11"&amp;CHAR(10),""),IF(M29&gt;M20," * Known Status from C/ALHIV FPT01-19 "&amp;$L$6&amp;" "&amp;$M$7&amp;" is more than Total C/ALHIV FPT01-11"&amp;CHAR(10),""),IF(N29&gt;N20," * Known Status from C/ALHIV FPT01-19 "&amp;$N$6&amp;" "&amp;$N$7&amp;" is more than Total C/ALHIV FPT01-11"&amp;CHAR(10),""),IF(O29&gt;O20," * Known Status from C/ALHIV FPT01-19 "&amp;$N$6&amp;" "&amp;$O$7&amp;" is more than Total C/ALHIV FPT01-11"&amp;CHAR(10),""))</f>
        <v/>
      </c>
      <c r="R20" s="287"/>
      <c r="S20" s="39"/>
      <c r="T20" s="296"/>
      <c r="U20" s="52">
        <v>31</v>
      </c>
      <c r="V20" s="49"/>
    </row>
    <row r="21" spans="1:22" s="7" customFormat="1" ht="34.35" customHeight="1" thickBot="1" x14ac:dyDescent="0.55000000000000004">
      <c r="A21" s="281"/>
      <c r="B21" s="117" t="s">
        <v>42</v>
      </c>
      <c r="C21" s="125" t="s">
        <v>50</v>
      </c>
      <c r="D21" s="128">
        <f t="shared" ref="D21:O21" si="2">D18+D19+D20</f>
        <v>0</v>
      </c>
      <c r="E21" s="129">
        <f t="shared" si="2"/>
        <v>0</v>
      </c>
      <c r="F21" s="129">
        <f t="shared" si="2"/>
        <v>0</v>
      </c>
      <c r="G21" s="129">
        <f t="shared" si="2"/>
        <v>0</v>
      </c>
      <c r="H21" s="129">
        <f t="shared" si="2"/>
        <v>0</v>
      </c>
      <c r="I21" s="129">
        <f t="shared" si="2"/>
        <v>0</v>
      </c>
      <c r="J21" s="129">
        <f t="shared" si="2"/>
        <v>0</v>
      </c>
      <c r="K21" s="129">
        <f t="shared" si="2"/>
        <v>0</v>
      </c>
      <c r="L21" s="129">
        <f t="shared" si="2"/>
        <v>0</v>
      </c>
      <c r="M21" s="129">
        <f t="shared" si="2"/>
        <v>0</v>
      </c>
      <c r="N21" s="129">
        <f t="shared" si="2"/>
        <v>0</v>
      </c>
      <c r="O21" s="129">
        <f t="shared" si="2"/>
        <v>0</v>
      </c>
      <c r="P21" s="130">
        <f>P18+P19+P20</f>
        <v>0</v>
      </c>
      <c r="Q21" s="105"/>
      <c r="R21" s="287"/>
      <c r="S21" s="39"/>
      <c r="T21" s="296"/>
      <c r="U21" s="52">
        <v>32</v>
      </c>
      <c r="V21" s="49"/>
    </row>
    <row r="22" spans="1:22" s="32" customFormat="1" ht="34.35" customHeight="1" thickBot="1" x14ac:dyDescent="0.55000000000000004">
      <c r="A22" s="301" t="s">
        <v>80</v>
      </c>
      <c r="B22" s="302"/>
      <c r="C22" s="302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5"/>
      <c r="Q22" s="101"/>
      <c r="R22" s="287"/>
      <c r="S22" s="81"/>
      <c r="T22" s="296"/>
      <c r="U22" s="52">
        <v>18</v>
      </c>
      <c r="V22" s="47"/>
    </row>
    <row r="23" spans="1:22" s="7" customFormat="1" ht="33.4" customHeight="1" thickBot="1" x14ac:dyDescent="0.55000000000000004">
      <c r="A23" s="298" t="s">
        <v>76</v>
      </c>
      <c r="B23" s="109" t="s">
        <v>73</v>
      </c>
      <c r="C23" s="124" t="s">
        <v>53</v>
      </c>
      <c r="D23" s="67">
        <f>SUM(D24:D25)</f>
        <v>0</v>
      </c>
      <c r="E23" s="67">
        <f t="shared" ref="E23:O23" si="3">SUM(E24:E25)</f>
        <v>0</v>
      </c>
      <c r="F23" s="67">
        <f t="shared" si="3"/>
        <v>0</v>
      </c>
      <c r="G23" s="67">
        <f t="shared" si="3"/>
        <v>0</v>
      </c>
      <c r="H23" s="67">
        <f t="shared" si="3"/>
        <v>0</v>
      </c>
      <c r="I23" s="67">
        <f t="shared" si="3"/>
        <v>0</v>
      </c>
      <c r="J23" s="67">
        <f t="shared" si="3"/>
        <v>0</v>
      </c>
      <c r="K23" s="67">
        <f t="shared" si="3"/>
        <v>0</v>
      </c>
      <c r="L23" s="67">
        <f t="shared" si="3"/>
        <v>0</v>
      </c>
      <c r="M23" s="67">
        <f t="shared" si="3"/>
        <v>0</v>
      </c>
      <c r="N23" s="67">
        <f t="shared" si="3"/>
        <v>0</v>
      </c>
      <c r="O23" s="67">
        <f t="shared" si="3"/>
        <v>0</v>
      </c>
      <c r="P23" s="141">
        <f>SUM(D23:O23)</f>
        <v>0</v>
      </c>
      <c r="Q23" s="103"/>
      <c r="R23" s="287"/>
      <c r="S23" s="39"/>
      <c r="T23" s="296"/>
      <c r="U23" s="52">
        <v>29</v>
      </c>
      <c r="V23" s="49"/>
    </row>
    <row r="24" spans="1:22" s="7" customFormat="1" ht="31.5" thickBot="1" x14ac:dyDescent="0.55000000000000004">
      <c r="A24" s="299"/>
      <c r="B24" s="106" t="s">
        <v>196</v>
      </c>
      <c r="C24" s="124" t="s">
        <v>54</v>
      </c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41">
        <f t="shared" ref="P24:P31" si="4">SUM(D24:O24)</f>
        <v>0</v>
      </c>
      <c r="Q24" s="104"/>
      <c r="R24" s="287"/>
      <c r="S24" s="39"/>
      <c r="T24" s="296"/>
      <c r="U24" s="52"/>
      <c r="V24" s="49"/>
    </row>
    <row r="25" spans="1:22" s="7" customFormat="1" ht="31.5" thickBot="1" x14ac:dyDescent="0.55000000000000004">
      <c r="A25" s="299"/>
      <c r="B25" s="106" t="s">
        <v>197</v>
      </c>
      <c r="C25" s="124" t="s">
        <v>55</v>
      </c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41">
        <f t="shared" si="4"/>
        <v>0</v>
      </c>
      <c r="Q25" s="104"/>
      <c r="R25" s="287"/>
      <c r="S25" s="39"/>
      <c r="T25" s="296"/>
      <c r="U25" s="52"/>
      <c r="V25" s="49"/>
    </row>
    <row r="26" spans="1:22" s="7" customFormat="1" ht="34.15" customHeight="1" thickBot="1" x14ac:dyDescent="0.55000000000000004">
      <c r="A26" s="299"/>
      <c r="B26" s="108" t="s">
        <v>74</v>
      </c>
      <c r="C26" s="124" t="s">
        <v>56</v>
      </c>
      <c r="D26" s="67">
        <f>SUM(D27:D28)</f>
        <v>0</v>
      </c>
      <c r="E26" s="67">
        <f t="shared" ref="E26:O26" si="5">SUM(E27:E28)</f>
        <v>0</v>
      </c>
      <c r="F26" s="67">
        <f t="shared" si="5"/>
        <v>0</v>
      </c>
      <c r="G26" s="67">
        <f t="shared" si="5"/>
        <v>0</v>
      </c>
      <c r="H26" s="67">
        <f t="shared" si="5"/>
        <v>0</v>
      </c>
      <c r="I26" s="67">
        <f t="shared" si="5"/>
        <v>0</v>
      </c>
      <c r="J26" s="67">
        <f t="shared" si="5"/>
        <v>0</v>
      </c>
      <c r="K26" s="67">
        <f t="shared" si="5"/>
        <v>0</v>
      </c>
      <c r="L26" s="67">
        <f t="shared" si="5"/>
        <v>0</v>
      </c>
      <c r="M26" s="67">
        <f t="shared" si="5"/>
        <v>0</v>
      </c>
      <c r="N26" s="67">
        <f t="shared" si="5"/>
        <v>0</v>
      </c>
      <c r="O26" s="67">
        <f t="shared" si="5"/>
        <v>0</v>
      </c>
      <c r="P26" s="141">
        <f t="shared" si="4"/>
        <v>0</v>
      </c>
      <c r="Q26" s="105"/>
      <c r="R26" s="287"/>
      <c r="S26" s="39"/>
      <c r="T26" s="296"/>
      <c r="U26" s="52">
        <v>30</v>
      </c>
      <c r="V26" s="49"/>
    </row>
    <row r="27" spans="1:22" s="7" customFormat="1" ht="32.25" customHeight="1" thickBot="1" x14ac:dyDescent="0.55000000000000004">
      <c r="A27" s="299"/>
      <c r="B27" s="106" t="s">
        <v>196</v>
      </c>
      <c r="C27" s="124" t="s">
        <v>57</v>
      </c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41">
        <f t="shared" si="4"/>
        <v>0</v>
      </c>
      <c r="Q27" s="104"/>
      <c r="R27" s="287"/>
      <c r="S27" s="39"/>
      <c r="T27" s="296"/>
      <c r="U27" s="52"/>
      <c r="V27" s="49"/>
    </row>
    <row r="28" spans="1:22" s="7" customFormat="1" ht="32.25" customHeight="1" thickBot="1" x14ac:dyDescent="0.55000000000000004">
      <c r="A28" s="299"/>
      <c r="B28" s="106" t="s">
        <v>197</v>
      </c>
      <c r="C28" s="124" t="s">
        <v>58</v>
      </c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41">
        <f t="shared" si="4"/>
        <v>0</v>
      </c>
      <c r="Q28" s="104"/>
      <c r="R28" s="287"/>
      <c r="S28" s="39"/>
      <c r="T28" s="296"/>
      <c r="U28" s="52"/>
      <c r="V28" s="49"/>
    </row>
    <row r="29" spans="1:22" s="7" customFormat="1" ht="27" thickBot="1" x14ac:dyDescent="0.55000000000000004">
      <c r="A29" s="299"/>
      <c r="B29" s="108" t="s">
        <v>75</v>
      </c>
      <c r="C29" s="124" t="s">
        <v>59</v>
      </c>
      <c r="D29" s="67">
        <f>SUM(D30:D31)</f>
        <v>0</v>
      </c>
      <c r="E29" s="67">
        <f t="shared" ref="E29:O29" si="6">SUM(E30:E31)</f>
        <v>0</v>
      </c>
      <c r="F29" s="67">
        <f t="shared" si="6"/>
        <v>0</v>
      </c>
      <c r="G29" s="67">
        <f t="shared" si="6"/>
        <v>0</v>
      </c>
      <c r="H29" s="67">
        <f t="shared" si="6"/>
        <v>0</v>
      </c>
      <c r="I29" s="67">
        <f t="shared" si="6"/>
        <v>0</v>
      </c>
      <c r="J29" s="67">
        <f t="shared" si="6"/>
        <v>0</v>
      </c>
      <c r="K29" s="67">
        <f t="shared" si="6"/>
        <v>0</v>
      </c>
      <c r="L29" s="67">
        <f t="shared" si="6"/>
        <v>0</v>
      </c>
      <c r="M29" s="67">
        <f t="shared" si="6"/>
        <v>0</v>
      </c>
      <c r="N29" s="67">
        <f t="shared" si="6"/>
        <v>0</v>
      </c>
      <c r="O29" s="67">
        <f t="shared" si="6"/>
        <v>0</v>
      </c>
      <c r="P29" s="141">
        <f t="shared" si="4"/>
        <v>0</v>
      </c>
      <c r="Q29" s="103"/>
      <c r="R29" s="287"/>
      <c r="S29" s="39"/>
      <c r="T29" s="296"/>
      <c r="U29" s="52">
        <v>31</v>
      </c>
      <c r="V29" s="49"/>
    </row>
    <row r="30" spans="1:22" s="7" customFormat="1" ht="34.35" customHeight="1" thickBot="1" x14ac:dyDescent="0.55000000000000004">
      <c r="A30" s="299"/>
      <c r="B30" s="106" t="s">
        <v>196</v>
      </c>
      <c r="C30" s="124" t="s">
        <v>60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41">
        <f t="shared" si="4"/>
        <v>0</v>
      </c>
      <c r="Q30" s="104"/>
      <c r="R30" s="287"/>
      <c r="S30" s="39"/>
      <c r="T30" s="296"/>
      <c r="U30" s="52"/>
      <c r="V30" s="49"/>
    </row>
    <row r="31" spans="1:22" s="7" customFormat="1" ht="34.35" customHeight="1" thickBot="1" x14ac:dyDescent="0.55000000000000004">
      <c r="A31" s="300"/>
      <c r="B31" s="106" t="s">
        <v>197</v>
      </c>
      <c r="C31" s="124" t="s">
        <v>61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1">
        <f t="shared" si="4"/>
        <v>0</v>
      </c>
      <c r="Q31" s="104"/>
      <c r="R31" s="287"/>
      <c r="S31" s="39"/>
      <c r="T31" s="296"/>
      <c r="U31" s="52"/>
      <c r="V31" s="49"/>
    </row>
    <row r="32" spans="1:22" s="7" customFormat="1" ht="34.35" customHeight="1" thickBot="1" x14ac:dyDescent="0.55000000000000004">
      <c r="A32" s="298" t="s">
        <v>52</v>
      </c>
      <c r="B32" s="50" t="s">
        <v>200</v>
      </c>
      <c r="C32" s="124" t="s">
        <v>62</v>
      </c>
      <c r="D32" s="67">
        <f t="shared" ref="D32:P32" si="7">SUM(D30,D27,D24)</f>
        <v>0</v>
      </c>
      <c r="E32" s="67">
        <f t="shared" si="7"/>
        <v>0</v>
      </c>
      <c r="F32" s="67">
        <f t="shared" si="7"/>
        <v>0</v>
      </c>
      <c r="G32" s="67">
        <f t="shared" si="7"/>
        <v>0</v>
      </c>
      <c r="H32" s="67">
        <f t="shared" si="7"/>
        <v>0</v>
      </c>
      <c r="I32" s="67">
        <f t="shared" si="7"/>
        <v>0</v>
      </c>
      <c r="J32" s="67">
        <f t="shared" si="7"/>
        <v>0</v>
      </c>
      <c r="K32" s="67">
        <f t="shared" si="7"/>
        <v>0</v>
      </c>
      <c r="L32" s="67">
        <f t="shared" si="7"/>
        <v>0</v>
      </c>
      <c r="M32" s="67">
        <f t="shared" si="7"/>
        <v>0</v>
      </c>
      <c r="N32" s="67">
        <f t="shared" si="7"/>
        <v>0</v>
      </c>
      <c r="O32" s="67">
        <f t="shared" si="7"/>
        <v>0</v>
      </c>
      <c r="P32" s="67">
        <f t="shared" si="7"/>
        <v>0</v>
      </c>
      <c r="Q32" s="103"/>
      <c r="R32" s="287"/>
      <c r="S32" s="39"/>
      <c r="T32" s="296"/>
      <c r="U32" s="52">
        <v>29</v>
      </c>
      <c r="V32" s="49"/>
    </row>
    <row r="33" spans="1:22" s="7" customFormat="1" ht="34.35" customHeight="1" thickBot="1" x14ac:dyDescent="0.55000000000000004">
      <c r="A33" s="299"/>
      <c r="B33" s="50" t="s">
        <v>199</v>
      </c>
      <c r="C33" s="124" t="s">
        <v>63</v>
      </c>
      <c r="D33" s="67">
        <f t="shared" ref="D33:P33" si="8">SUM(D31,D28,D25)</f>
        <v>0</v>
      </c>
      <c r="E33" s="67">
        <f t="shared" si="8"/>
        <v>0</v>
      </c>
      <c r="F33" s="67">
        <f t="shared" si="8"/>
        <v>0</v>
      </c>
      <c r="G33" s="67">
        <f t="shared" si="8"/>
        <v>0</v>
      </c>
      <c r="H33" s="67">
        <f t="shared" si="8"/>
        <v>0</v>
      </c>
      <c r="I33" s="67">
        <f t="shared" si="8"/>
        <v>0</v>
      </c>
      <c r="J33" s="67">
        <f t="shared" si="8"/>
        <v>0</v>
      </c>
      <c r="K33" s="67">
        <f t="shared" si="8"/>
        <v>0</v>
      </c>
      <c r="L33" s="67">
        <f t="shared" si="8"/>
        <v>0</v>
      </c>
      <c r="M33" s="67">
        <f t="shared" si="8"/>
        <v>0</v>
      </c>
      <c r="N33" s="67">
        <f t="shared" si="8"/>
        <v>0</v>
      </c>
      <c r="O33" s="67">
        <f t="shared" si="8"/>
        <v>0</v>
      </c>
      <c r="P33" s="67">
        <f t="shared" si="8"/>
        <v>0</v>
      </c>
      <c r="Q33" s="105"/>
      <c r="R33" s="287"/>
      <c r="S33" s="39"/>
      <c r="T33" s="296"/>
      <c r="U33" s="52">
        <v>30</v>
      </c>
      <c r="V33" s="49"/>
    </row>
    <row r="34" spans="1:22" s="7" customFormat="1" ht="33" thickBot="1" x14ac:dyDescent="0.55000000000000004">
      <c r="A34" s="300"/>
      <c r="B34" s="107" t="s">
        <v>198</v>
      </c>
      <c r="C34" s="124" t="s">
        <v>64</v>
      </c>
      <c r="D34" s="67">
        <f t="shared" ref="D34:P34" si="9">D33+D32</f>
        <v>0</v>
      </c>
      <c r="E34" s="67">
        <f t="shared" si="9"/>
        <v>0</v>
      </c>
      <c r="F34" s="67">
        <f t="shared" si="9"/>
        <v>0</v>
      </c>
      <c r="G34" s="67">
        <f t="shared" si="9"/>
        <v>0</v>
      </c>
      <c r="H34" s="67">
        <f t="shared" si="9"/>
        <v>0</v>
      </c>
      <c r="I34" s="67">
        <f t="shared" si="9"/>
        <v>0</v>
      </c>
      <c r="J34" s="67">
        <f t="shared" si="9"/>
        <v>0</v>
      </c>
      <c r="K34" s="67">
        <f t="shared" si="9"/>
        <v>0</v>
      </c>
      <c r="L34" s="67">
        <f t="shared" si="9"/>
        <v>0</v>
      </c>
      <c r="M34" s="67">
        <f t="shared" si="9"/>
        <v>0</v>
      </c>
      <c r="N34" s="67">
        <f t="shared" si="9"/>
        <v>0</v>
      </c>
      <c r="O34" s="67">
        <f t="shared" si="9"/>
        <v>0</v>
      </c>
      <c r="P34" s="67">
        <f t="shared" si="9"/>
        <v>0</v>
      </c>
      <c r="Q34" s="105"/>
      <c r="R34" s="288"/>
      <c r="S34" s="39"/>
      <c r="T34" s="297"/>
      <c r="U34" s="52">
        <v>32</v>
      </c>
      <c r="V34" s="49"/>
    </row>
    <row r="35" spans="1:22" s="32" customFormat="1" ht="34.35" customHeight="1" thickBot="1" x14ac:dyDescent="0.55000000000000004">
      <c r="A35" s="154" t="s">
        <v>81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4"/>
      <c r="R35" s="60"/>
      <c r="S35" s="64"/>
      <c r="T35" s="61"/>
      <c r="U35" s="52">
        <v>18</v>
      </c>
      <c r="V35" s="47"/>
    </row>
    <row r="36" spans="1:22" s="7" customFormat="1" ht="34.35" customHeight="1" thickBot="1" x14ac:dyDescent="0.55000000000000004">
      <c r="A36" s="284" t="s">
        <v>68</v>
      </c>
      <c r="B36" s="134" t="s">
        <v>215</v>
      </c>
      <c r="C36" s="124" t="s">
        <v>65</v>
      </c>
      <c r="D36" s="67">
        <f>D18-D23</f>
        <v>0</v>
      </c>
      <c r="E36" s="67">
        <f t="shared" ref="E36:O36" si="10">E18-E23</f>
        <v>0</v>
      </c>
      <c r="F36" s="67">
        <f t="shared" si="10"/>
        <v>0</v>
      </c>
      <c r="G36" s="67">
        <f t="shared" si="10"/>
        <v>0</v>
      </c>
      <c r="H36" s="67">
        <f t="shared" si="10"/>
        <v>0</v>
      </c>
      <c r="I36" s="67">
        <f t="shared" si="10"/>
        <v>0</v>
      </c>
      <c r="J36" s="67">
        <f t="shared" si="10"/>
        <v>0</v>
      </c>
      <c r="K36" s="67">
        <f t="shared" si="10"/>
        <v>0</v>
      </c>
      <c r="L36" s="67">
        <f t="shared" si="10"/>
        <v>0</v>
      </c>
      <c r="M36" s="67">
        <f t="shared" si="10"/>
        <v>0</v>
      </c>
      <c r="N36" s="67">
        <f t="shared" si="10"/>
        <v>0</v>
      </c>
      <c r="O36" s="67">
        <f t="shared" si="10"/>
        <v>0</v>
      </c>
      <c r="P36" s="67">
        <f>SUM(D36:O36)</f>
        <v>0</v>
      </c>
      <c r="Q36" s="103"/>
      <c r="R36" s="286" t="str">
        <f>CONCATENATE(Q36,Q37,Q38,Q39,Q41,Q43,Q44)</f>
        <v/>
      </c>
      <c r="S36" s="39"/>
      <c r="T36" s="260"/>
      <c r="U36" s="52">
        <v>29</v>
      </c>
      <c r="V36" s="49"/>
    </row>
    <row r="37" spans="1:22" s="7" customFormat="1" ht="30.75" thickBot="1" x14ac:dyDescent="0.55000000000000004">
      <c r="A37" s="281"/>
      <c r="B37" s="134" t="s">
        <v>74</v>
      </c>
      <c r="C37" s="124" t="s">
        <v>83</v>
      </c>
      <c r="D37" s="67">
        <f>D19-D26</f>
        <v>0</v>
      </c>
      <c r="E37" s="67">
        <f t="shared" ref="E37:O37" si="11">E19-E26</f>
        <v>0</v>
      </c>
      <c r="F37" s="67">
        <f t="shared" si="11"/>
        <v>0</v>
      </c>
      <c r="G37" s="67">
        <f t="shared" si="11"/>
        <v>0</v>
      </c>
      <c r="H37" s="67">
        <f t="shared" si="11"/>
        <v>0</v>
      </c>
      <c r="I37" s="67">
        <f t="shared" si="11"/>
        <v>0</v>
      </c>
      <c r="J37" s="67">
        <f t="shared" si="11"/>
        <v>0</v>
      </c>
      <c r="K37" s="67">
        <f t="shared" si="11"/>
        <v>0</v>
      </c>
      <c r="L37" s="67">
        <f t="shared" si="11"/>
        <v>0</v>
      </c>
      <c r="M37" s="67">
        <f t="shared" si="11"/>
        <v>0</v>
      </c>
      <c r="N37" s="67">
        <f t="shared" si="11"/>
        <v>0</v>
      </c>
      <c r="O37" s="67">
        <f t="shared" si="11"/>
        <v>0</v>
      </c>
      <c r="P37" s="67">
        <f>SUM(D37:O37)</f>
        <v>0</v>
      </c>
      <c r="Q37" s="105"/>
      <c r="R37" s="287"/>
      <c r="S37" s="39"/>
      <c r="T37" s="261"/>
      <c r="U37" s="52">
        <v>30</v>
      </c>
      <c r="V37" s="49"/>
    </row>
    <row r="38" spans="1:22" s="7" customFormat="1" ht="34.35" customHeight="1" thickBot="1" x14ac:dyDescent="0.55000000000000004">
      <c r="A38" s="281"/>
      <c r="B38" s="134" t="s">
        <v>75</v>
      </c>
      <c r="C38" s="124" t="s">
        <v>84</v>
      </c>
      <c r="D38" s="67">
        <f>D20-D29</f>
        <v>0</v>
      </c>
      <c r="E38" s="67">
        <f t="shared" ref="E38:O38" si="12">E20-E29</f>
        <v>0</v>
      </c>
      <c r="F38" s="67">
        <f t="shared" si="12"/>
        <v>0</v>
      </c>
      <c r="G38" s="67">
        <f t="shared" si="12"/>
        <v>0</v>
      </c>
      <c r="H38" s="67">
        <f t="shared" si="12"/>
        <v>0</v>
      </c>
      <c r="I38" s="67">
        <f t="shared" si="12"/>
        <v>0</v>
      </c>
      <c r="J38" s="67">
        <f t="shared" si="12"/>
        <v>0</v>
      </c>
      <c r="K38" s="67">
        <f t="shared" si="12"/>
        <v>0</v>
      </c>
      <c r="L38" s="67">
        <f t="shared" si="12"/>
        <v>0</v>
      </c>
      <c r="M38" s="67">
        <f t="shared" si="12"/>
        <v>0</v>
      </c>
      <c r="N38" s="67">
        <f t="shared" si="12"/>
        <v>0</v>
      </c>
      <c r="O38" s="67">
        <f t="shared" si="12"/>
        <v>0</v>
      </c>
      <c r="P38" s="67">
        <f>SUM(D38:O38)</f>
        <v>0</v>
      </c>
      <c r="Q38" s="103"/>
      <c r="R38" s="287"/>
      <c r="S38" s="39"/>
      <c r="T38" s="261"/>
      <c r="U38" s="52">
        <v>31</v>
      </c>
      <c r="V38" s="49"/>
    </row>
    <row r="39" spans="1:22" s="7" customFormat="1" ht="34.35" customHeight="1" thickBot="1" x14ac:dyDescent="0.55000000000000004">
      <c r="A39" s="285"/>
      <c r="B39" s="50" t="s">
        <v>82</v>
      </c>
      <c r="C39" s="124" t="s">
        <v>85</v>
      </c>
      <c r="D39" s="67">
        <f>D36+D37+D38</f>
        <v>0</v>
      </c>
      <c r="E39" s="67">
        <f t="shared" ref="E39:P39" si="13">E36+E37+E38</f>
        <v>0</v>
      </c>
      <c r="F39" s="67">
        <f t="shared" si="13"/>
        <v>0</v>
      </c>
      <c r="G39" s="67">
        <f t="shared" si="13"/>
        <v>0</v>
      </c>
      <c r="H39" s="67">
        <f t="shared" si="13"/>
        <v>0</v>
      </c>
      <c r="I39" s="67">
        <f t="shared" si="13"/>
        <v>0</v>
      </c>
      <c r="J39" s="67">
        <f t="shared" si="13"/>
        <v>0</v>
      </c>
      <c r="K39" s="67">
        <f t="shared" si="13"/>
        <v>0</v>
      </c>
      <c r="L39" s="67">
        <f t="shared" si="13"/>
        <v>0</v>
      </c>
      <c r="M39" s="67">
        <f t="shared" si="13"/>
        <v>0</v>
      </c>
      <c r="N39" s="67">
        <f t="shared" si="13"/>
        <v>0</v>
      </c>
      <c r="O39" s="67">
        <f t="shared" si="13"/>
        <v>0</v>
      </c>
      <c r="P39" s="67">
        <f t="shared" si="13"/>
        <v>0</v>
      </c>
      <c r="Q39" s="105"/>
      <c r="R39" s="287"/>
      <c r="S39" s="39"/>
      <c r="T39" s="261"/>
      <c r="U39" s="52">
        <v>32</v>
      </c>
      <c r="V39" s="49"/>
    </row>
    <row r="40" spans="1:22" s="32" customFormat="1" ht="34.35" customHeight="1" thickBot="1" x14ac:dyDescent="0.55000000000000004">
      <c r="A40" s="315" t="s">
        <v>110</v>
      </c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7"/>
      <c r="Q40" s="80"/>
      <c r="R40" s="287"/>
      <c r="S40" s="84"/>
      <c r="T40" s="261"/>
      <c r="U40" s="52">
        <v>18</v>
      </c>
      <c r="V40" s="47"/>
    </row>
    <row r="41" spans="1:22" s="7" customFormat="1" ht="31.5" thickBot="1" x14ac:dyDescent="0.55000000000000004">
      <c r="A41" s="187" t="s">
        <v>208</v>
      </c>
      <c r="B41" s="122" t="s">
        <v>91</v>
      </c>
      <c r="C41" s="115" t="s">
        <v>86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17">
        <f>SUM(D41:O41)</f>
        <v>0</v>
      </c>
      <c r="Q41" s="83" t="str">
        <f>CONCATENATE(IF(D41&gt;D39," * Enrolled in OVC Program FPT01-29 "&amp;$D$6&amp;" "&amp;$D$7&amp;" is more than Total No of children with unknown HIV Status FT01-28"&amp;CHAR(10),""),IF(E41&gt;E39," * Enrolled in OVC Program FPT01-29 "&amp;$D$6&amp;" "&amp;$E$7&amp;" is more than Total No of children with unknown HIV Status FT01-28"&amp;CHAR(10),""),IF(F41&gt;F39," * Enrolled in OVC Program FPT01-29 "&amp;$F$6&amp;" "&amp;$F$7&amp;" is more than Total No of children with unknown HIV Status FT01-28"&amp;CHAR(10),""),IF(G41&gt;G39," * Enrolled in OVC Program FPT01-29 "&amp;$F$6&amp;" "&amp;$G$7&amp;" is more than Total No of children with unknown HIV Status FT01-28"&amp;CHAR(10),""),IF(H41&gt;H39," * Enrolled in OVC Program FPT01-29 "&amp;$H$6&amp;" "&amp;$H$7&amp;" is more than Total No of children with unknown HIV Status FT01-28"&amp;CHAR(10),""),IF(I41&gt;I39," * Enrolled in OVC Program FPT01-29 "&amp;$H$6&amp;" "&amp;$I$7&amp;" is more than Total No of children with unknown HIV Status FT01-28"&amp;CHAR(10),""),IF(J41&gt;J39," * Enrolled in OVC Program FPT01-29 "&amp;$J$6&amp;" "&amp;$J$7&amp;" is more than Total No of children with unknown HIV Status FT01-28"&amp;CHAR(10),""),IF(K41&gt;K39," * Enrolled in OVC Program FPT01-29 "&amp;$J$6&amp;" "&amp;$K$7&amp;" is more than Total No of children with unknown HIV Status FT01-28"&amp;CHAR(10),""),IF(L41&gt;L39," * Enrolled in OVC Program FPT01-29 "&amp;$L$6&amp;" "&amp;$L$7&amp;" is more than Total No of children with unknown HIV Status FT01-28"&amp;CHAR(10),""),IF(M41&gt;M39," * Enrolled in OVC Program FPT01-29 "&amp;$L$6&amp;" "&amp;$M$7&amp;" is more than Total No of children with unknown HIV Status FT01-28"&amp;CHAR(10),""),IF(N41&gt;N39," * Enrolled in OVC Program FPT01-29 "&amp;$N$6&amp;" "&amp;$N$7&amp;" is more than Total No of children with unknown HIV Status FT01-28"&amp;CHAR(10),""),IF(O41&gt;O39," * Enrolled in OVC Program FPT01-29 "&amp;$N$6&amp;" "&amp;$O$7&amp;" is more than Total No of children with unknown HIV Status FT01-28"&amp;CHAR(10),""))</f>
        <v/>
      </c>
      <c r="R41" s="287"/>
      <c r="S41" s="39"/>
      <c r="T41" s="261"/>
      <c r="U41" s="52">
        <v>29</v>
      </c>
      <c r="V41" s="49"/>
    </row>
    <row r="42" spans="1:22" s="32" customFormat="1" ht="34.35" customHeight="1" thickBot="1" x14ac:dyDescent="0.55000000000000004">
      <c r="A42" s="315" t="s">
        <v>209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7"/>
      <c r="Q42" s="80"/>
      <c r="R42" s="287"/>
      <c r="S42" s="84"/>
      <c r="T42" s="261"/>
      <c r="U42" s="52">
        <v>18</v>
      </c>
      <c r="V42" s="47"/>
    </row>
    <row r="43" spans="1:22" s="7" customFormat="1" ht="31.5" thickBot="1" x14ac:dyDescent="0.55000000000000004">
      <c r="A43" s="263" t="s">
        <v>115</v>
      </c>
      <c r="B43" s="41" t="s">
        <v>92</v>
      </c>
      <c r="C43" s="115" t="s">
        <v>87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6">
        <f>SUM(D43:O43)</f>
        <v>0</v>
      </c>
      <c r="Q43" s="83" t="str">
        <f>CONCATENATE(IF(D43+D44&gt;D39," * children whose parents  were Contacted by clinic Staff (FPT01-30 ) + Contacted by OVC Staff (FPT01-31 ) "&amp;$D$6&amp;" "&amp;$D$7&amp;" is more than Total No of children with unknown HIV Status FT01-28"&amp;CHAR(10),""),IF(E43+E44&gt;E39," * children whose parents  were Contacted by clinic Staff (FPT01-30 ) + Contacted by OVC Staff (FPT01-31 ) "&amp;$D$6&amp;" "&amp;$E$7&amp;" is more than Total No of children with unknown HIV Status FT01-28"&amp;CHAR(10),""),IF(F43+F44&gt;F39," * children whose parents  were Contacted by clinic Staff (FPT01-30 ) + Contacted by OVC Staff (FPT01-31 ) "&amp;$F$6&amp;" "&amp;$F$7&amp;" is more than Total No of children with unknown HIV Status FT01-28"&amp;CHAR(10),""),IF(G43+G44&gt;G39," * children whose parents  were Contacted by clinic Staff (FPT01-30 ) + Contacted by OVC Staff (FPT01-31 ) "&amp;$F$6&amp;" "&amp;$G$7&amp;" is more than Total No of children with unknown HIV Status FT01-28"&amp;CHAR(10),""),IF(H43+H44&gt;H39," * children whose parents  were Contacted by clinic Staff (FPT01-30 ) + Contacted by OVC Staff (FPT01-31 ) "&amp;$H$6&amp;" "&amp;$H$7&amp;" is more than Total No of children with unknown HIV Status FT01-28"&amp;CHAR(10),""),IF(I43+I44&gt;I39," * children whose parents  were Contacted by clinic Staff (FPT01-30 ) + Contacted by OVC Staff (FPT01-31 ) "&amp;$H$6&amp;" "&amp;$I$7&amp;" is more than Total No of children with unknown HIV Status FT01-28"&amp;CHAR(10),""),IF(J43+J44&gt;J39," * children whose parents  were Contacted by clinic Staff (FPT01-30 ) + Contacted by OVC Staff (FPT01-31 ) "&amp;$J$6&amp;" "&amp;$J$7&amp;" is more than Total No of children with unknown HIV Status FT01-28"&amp;CHAR(10),""),IF(K43+K44&gt;K39," * children whose parents  were Contacted by clinic Staff (FPT01-30 ) + Contacted by OVC Staff (FPT01-31 ) "&amp;$J$6&amp;" "&amp;$K$7&amp;" is more than Total No of children with unknown HIV Status FT01-28"&amp;CHAR(10),""),IF(L43+L44&gt;L39," * children whose parents  were Contacted by clinic Staff (FPT01-30 ) + Contacted by OVC Staff (FPT01-31 ) "&amp;$L$6&amp;" "&amp;$L$7&amp;" is more than Total No of children with unknown HIV Status FT01-28"&amp;CHAR(10),""),IF(M43+M44&gt;M39," * children whose parents  were Contacted by clinic Staff (FPT01-30 ) + Contacted by OVC Staff (FPT01-31 ) "&amp;$L$6&amp;" "&amp;$M$7&amp;" is more than Total No of children with unknown HIV Status FT01-28"&amp;CHAR(10),""),IF(N43+N44&gt;N39," * children whose parents  were Contacted by clinic Staff (FPT01-30 ) + Contacted by OVC Staff (FPT01-31 ) "&amp;$N$6&amp;" "&amp;$N$7&amp;" is more than Total No of children with unknown HIV Status FT01-28"&amp;CHAR(10),""),IF(O43+O44&gt;O39," * children whose parents  were Contacted by clinic Staff (FPT01-30 ) + Contacted by OVC Staff (FPT01-31 ) "&amp;$N$6&amp;" "&amp;$O$7&amp;" is more than Total No of children with unknown HIV Status FT01-28"&amp;CHAR(10),""))</f>
        <v/>
      </c>
      <c r="R43" s="287"/>
      <c r="S43" s="39"/>
      <c r="T43" s="261"/>
      <c r="U43" s="52">
        <v>31</v>
      </c>
      <c r="V43" s="49"/>
    </row>
    <row r="44" spans="1:22" s="7" customFormat="1" ht="31.5" thickBot="1" x14ac:dyDescent="0.55000000000000004">
      <c r="A44" s="264"/>
      <c r="B44" s="41" t="s">
        <v>93</v>
      </c>
      <c r="C44" s="115" t="s">
        <v>88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16">
        <f>SUM(D44:O44)</f>
        <v>0</v>
      </c>
      <c r="Q44" s="82"/>
      <c r="R44" s="288"/>
      <c r="S44" s="39"/>
      <c r="T44" s="262"/>
      <c r="U44" s="52">
        <v>32</v>
      </c>
      <c r="V44" s="49"/>
    </row>
    <row r="45" spans="1:22" s="32" customFormat="1" ht="34.35" customHeight="1" thickBot="1" x14ac:dyDescent="0.55000000000000004">
      <c r="A45" s="315" t="s">
        <v>210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7"/>
      <c r="Q45" s="64"/>
      <c r="R45" s="60"/>
      <c r="S45" s="64"/>
      <c r="T45" s="61"/>
      <c r="U45" s="52">
        <v>18</v>
      </c>
      <c r="V45" s="47"/>
    </row>
    <row r="46" spans="1:22" ht="31.5" thickBot="1" x14ac:dyDescent="0.55000000000000004">
      <c r="A46" s="282" t="s">
        <v>97</v>
      </c>
      <c r="B46" s="41" t="s">
        <v>94</v>
      </c>
      <c r="C46" s="115" t="s">
        <v>89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4">
        <f>SUM(D46:O46)</f>
        <v>0</v>
      </c>
      <c r="Q46" s="147" t="str">
        <f>CONCATENATE(IF(D46&gt;D43," * Contacted and reached by clinic Staff FPT01-32 "&amp;$D$6&amp;" "&amp;$D$7&amp;" is more than Contacted  by clinic Staff FT01-30"&amp;CHAR(10),""),IF(E46&gt;E43," * Contacted and reached by clinic Staff FPT01-32 "&amp;$D$6&amp;" "&amp;$E$7&amp;" is more than Contacted  by clinic Staff FT01-30"&amp;CHAR(10),""),IF(F46&gt;F43," * Contacted and reached by clinic Staff FPT01-32 "&amp;$F$6&amp;" "&amp;$F$7&amp;" is more than Contacted  by clinic Staff FT01-30"&amp;CHAR(10),""),IF(G46&gt;G43," * Contacted and reached by clinic Staff FPT01-32 "&amp;$F$6&amp;" "&amp;$G$7&amp;" is more than Contacted  by clinic Staff FT01-30"&amp;CHAR(10),""),IF(H46&gt;H43," * Contacted and reached by clinic Staff FPT01-32 "&amp;$H$6&amp;" "&amp;$H$7&amp;" is more than Contacted  by clinic Staff FT01-30"&amp;CHAR(10),""),IF(I46&gt;I43," * Contacted and reached by clinic Staff FPT01-32 "&amp;$H$6&amp;" "&amp;$I$7&amp;" is more than Contacted  by clinic Staff FT01-30"&amp;CHAR(10),""),IF(J46&gt;J43," * Contacted and reached by clinic Staff FPT01-32 "&amp;$J$6&amp;" "&amp;$J$7&amp;" is more than Contacted  by clinic Staff FT01-30"&amp;CHAR(10),""),IF(K46&gt;K43," * Contacted and reached by clinic Staff FPT01-32 "&amp;$J$6&amp;" "&amp;$K$7&amp;" is more than Contacted  by clinic Staff FT01-30"&amp;CHAR(10),""),IF(L46&gt;L43," * Contacted and reached by clinic Staff FPT01-32 "&amp;$L$6&amp;" "&amp;$L$7&amp;" is more than Contacted  by clinic Staff FT01-30"&amp;CHAR(10),""),IF(M46&gt;M43," * Contacted and reached by clinic Staff FPT01-32 "&amp;$L$6&amp;" "&amp;$M$7&amp;" is more than Contacted  by clinic Staff FT01-30"&amp;CHAR(10),""),IF(N46&gt;N43," * Contacted and reached by clinic Staff FPT01-32 "&amp;$N$6&amp;" "&amp;$N$7&amp;" is more than Contacted  by clinic Staff FT01-30"&amp;CHAR(10),""),IF(O46&gt;O43," * Contacted and reached by clinic Staff FPT01-32 "&amp;$N$6&amp;" "&amp;$O$7&amp;" is more than Contacted  by clinic Staff FT01-30"&amp;CHAR(10),""))</f>
        <v/>
      </c>
      <c r="R46" s="326" t="str">
        <f>CONCATENATE(Q46,Q47,Q49)</f>
        <v/>
      </c>
      <c r="S46" s="18"/>
      <c r="T46" s="260" t="str">
        <f>CONCATENATE(S49,S51,S52,S55,S56)</f>
        <v/>
      </c>
      <c r="U46" s="52">
        <v>46</v>
      </c>
    </row>
    <row r="47" spans="1:22" ht="31.5" thickBot="1" x14ac:dyDescent="0.55000000000000004">
      <c r="A47" s="283"/>
      <c r="B47" s="41" t="s">
        <v>95</v>
      </c>
      <c r="C47" s="115" t="s">
        <v>90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15">
        <f>SUM(D47:O47)</f>
        <v>0</v>
      </c>
      <c r="Q47" s="147" t="str">
        <f>CONCATENATE(IF(D47&gt;D44," * Contacted and reached by OVC Staff FPT01-33 "&amp;$D$6&amp;" "&amp;$D$7&amp;" is more than Contacted  by OVC Staff FT01-31"&amp;CHAR(10),""),IF(E47&gt;E44," * Contacted and reached by OVC Staff FPT01-33 "&amp;$D$6&amp;" "&amp;$E$7&amp;" is more than Contacted  by OVC Staff FT01-31"&amp;CHAR(10),""),IF(F47&gt;F44," * Contacted and reached by OVC Staff FPT01-33 "&amp;$F$6&amp;" "&amp;$F$7&amp;" is more than Contacted  by OVC Staff FT01-31"&amp;CHAR(10),""),IF(G47&gt;G44," * Contacted and reached by OVC Staff FPT01-33 "&amp;$F$6&amp;" "&amp;$G$7&amp;" is more than Contacted  by OVC Staff FT01-31"&amp;CHAR(10),""),IF(H47&gt;H44," * Contacted and reached by OVC Staff FPT01-33 "&amp;$H$6&amp;" "&amp;$H$7&amp;" is more than Contacted  by OVC Staff FT01-31"&amp;CHAR(10),""),IF(I47&gt;I44," * Contacted and reached by OVC Staff FPT01-33 "&amp;$H$6&amp;" "&amp;$I$7&amp;" is more than Contacted  by OVC Staff FT01-31"&amp;CHAR(10),""),IF(J47&gt;J44," * Contacted and reached by OVC Staff FPT01-33 "&amp;$J$6&amp;" "&amp;$J$7&amp;" is more than Contacted  by OVC Staff FT01-31"&amp;CHAR(10),""),IF(K47&gt;K44," * Contacted and reached by OVC Staff FPT01-33 "&amp;$J$6&amp;" "&amp;$K$7&amp;" is more than Contacted  by OVC Staff FT01-31"&amp;CHAR(10),""),IF(L47&gt;L44," * Contacted and reached by OVC Staff FPT01-33 "&amp;$L$6&amp;" "&amp;$L$7&amp;" is more than Contacted  by OVC Staff FT01-31"&amp;CHAR(10),""),IF(M47&gt;M44," * Contacted and reached by OVC Staff FPT01-33 "&amp;$L$6&amp;" "&amp;$M$7&amp;" is more than Contacted  by OVC Staff FT01-31"&amp;CHAR(10),""),IF(N47&gt;N44," * Contacted and reached by OVC Staff FPT01-33 "&amp;$N$6&amp;" "&amp;$N$7&amp;" is more than Contacted  by OVC Staff FT01-31"&amp;CHAR(10),""),IF(O47&gt;O44," * Contacted and reached by OVC Staff FPT01-33 "&amp;$N$6&amp;" "&amp;$O$7&amp;" is more than Contacted  by OVC Staff FT01-31"&amp;CHAR(10),""))</f>
        <v/>
      </c>
      <c r="R47" s="327"/>
      <c r="S47" s="18"/>
      <c r="T47" s="261"/>
      <c r="U47" s="52">
        <v>47</v>
      </c>
    </row>
    <row r="48" spans="1:22" s="32" customFormat="1" ht="34.35" customHeight="1" thickBot="1" x14ac:dyDescent="0.55000000000000004">
      <c r="A48" s="318" t="s">
        <v>114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7"/>
      <c r="Q48" s="64"/>
      <c r="R48" s="327"/>
      <c r="S48" s="80"/>
      <c r="T48" s="261"/>
      <c r="U48" s="52">
        <v>18</v>
      </c>
      <c r="V48" s="47"/>
    </row>
    <row r="49" spans="1:22" ht="64.900000000000006" customHeight="1" thickBot="1" x14ac:dyDescent="0.55000000000000004">
      <c r="A49" s="72" t="s">
        <v>96</v>
      </c>
      <c r="B49" s="41" t="s">
        <v>98</v>
      </c>
      <c r="C49" s="115" t="s">
        <v>106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14">
        <f>SUM(D49:O49)</f>
        <v>0</v>
      </c>
      <c r="Q49" s="148" t="str">
        <f>CONCATENATE(IF(D46+D47&lt;D49," * children whose parents  were reached by clinic Staff (FPT01-32 ) + children whose parents  were reached by OVC Staff (FPT01-33 ) "&amp;$D$6&amp;" "&amp;$D$7&amp;" is less than No of children/adole with Consent given by required person FPT01-34"&amp;CHAR(10),""),IF(E46+E47&lt;E49," * children whose parents  were reached by clinic Staff (FPT01-32 ) + children whose parents  were reached by OVC Staff (FPT01-33 ) "&amp;$D$6&amp;" "&amp;$E$7&amp;" is less than No of children/adole with Consent given by required person FPT01-34"&amp;CHAR(10),""),IF(F46+F47&lt;F49," * children whose parents  were reached by clinic Staff (FPT01-32 ) + children whose parents  were reached by OVC Staff (FPT01-33 ) "&amp;$F$6&amp;" "&amp;$F$7&amp;" is less than No of children/adole with Consent given by required person FPT01-34"&amp;CHAR(10),""),IF(G46+G47&lt;G49," * children whose parents  were reached by clinic Staff (FPT01-32 ) + children whose parents  were reached by OVC Staff (FPT01-33 ) "&amp;$F$6&amp;" "&amp;$G$7&amp;" is less than No of children/adole with Consent given by required person FPT01-34"&amp;CHAR(10),""),IF(H46+H47&lt;H49," * children whose parents  were reached by clinic Staff (FPT01-32 ) + children whose parents  were reached by OVC Staff (FPT01-33 ) "&amp;$H$6&amp;" "&amp;$H$7&amp;" is less than No of children/adole with Consent given by required person FPT01-34"&amp;CHAR(10),""),IF(I46+I47&lt;I49," * children whose parents  were reached by clinic Staff (FPT01-32 ) + children whose parents  were reached by OVC Staff (FPT01-33 ) "&amp;$H$6&amp;" "&amp;$I$7&amp;" is less than No of children/adole with Consent given by required person FPT01-34"&amp;CHAR(10),""),IF(J46+J47&lt;J49," * children whose parents  were reached by clinic Staff (FPT01-32 ) + children whose parents  were reached by OVC Staff (FPT01-33 ) "&amp;$J$6&amp;" "&amp;$J$7&amp;" is less than No of children/adole with Consent given by required person FPT01-34"&amp;CHAR(10),""),IF(K46+K47&lt;K49," * children whose parents  were reached by clinic Staff (FPT01-32 ) + children whose parents  were reached by OVC Staff (FPT01-33 ) "&amp;$J$6&amp;" "&amp;$K$7&amp;" is less than No of children/adole with Consent given by required person FPT01-34"&amp;CHAR(10),""),IF(L46+L47&lt;L49," * children whose parents  were reached by clinic Staff (FPT01-32 ) + children whose parents  were reached by OVC Staff (FPT01-33 ) "&amp;$L$6&amp;" "&amp;$L$7&amp;" is less than No of children/adole with Consent given by required person FPT01-34"&amp;CHAR(10),""),IF(M46+M47&lt;M49," * children whose parents  were reached by clinic Staff (FPT01-32 ) + children whose parents  were reached by OVC Staff (FPT01-33 ) "&amp;$L$6&amp;" "&amp;$M$7&amp;" is less than No of children/adole with Consent given by required person FPT01-34"&amp;CHAR(10),""),IF(N46+N47&lt;N49," * children whose parents  were reached by clinic Staff (FPT01-32 ) + children whose parents  were reached by OVC Staff (FPT01-33 ) "&amp;$N$6&amp;" "&amp;$N$7&amp;" is less than No of children/adole with Consent given by required person FPT01-34"&amp;CHAR(10),""),IF(O46+O47&lt;O49," * children whose parents  were reached by clinic Staff (FPT01-32 ) + children whose parents  were reached by OVC Staff (FPT01-33 ) "&amp;$N$6&amp;" "&amp;$O$7&amp;" is less than No of children/adole with Consent given by required person FPT01-34"&amp;CHAR(10),""))</f>
        <v/>
      </c>
      <c r="R49" s="328"/>
      <c r="S49" s="18"/>
      <c r="T49" s="262"/>
      <c r="U49" s="52">
        <v>53</v>
      </c>
    </row>
    <row r="50" spans="1:22" s="32" customFormat="1" ht="34.35" customHeight="1" thickBot="1" x14ac:dyDescent="0.55000000000000004">
      <c r="A50" s="318" t="s">
        <v>113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7"/>
      <c r="Q50" s="159"/>
      <c r="R50" s="60"/>
      <c r="S50" s="64"/>
      <c r="T50" s="61"/>
      <c r="U50" s="52">
        <v>18</v>
      </c>
      <c r="V50" s="47"/>
    </row>
    <row r="51" spans="1:22" ht="43.9" customHeight="1" thickBot="1" x14ac:dyDescent="0.55000000000000004">
      <c r="A51" s="320" t="s">
        <v>101</v>
      </c>
      <c r="B51" s="41" t="s">
        <v>99</v>
      </c>
      <c r="C51" s="115" t="s">
        <v>107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156">
        <f>SUM(D51:O51)</f>
        <v>0</v>
      </c>
      <c r="Q51" s="155"/>
      <c r="R51" s="292" t="str">
        <f>CONCATENATE(Q51,Q52,Q53)</f>
        <v/>
      </c>
      <c r="S51" s="18"/>
      <c r="T51" s="65"/>
      <c r="U51" s="52">
        <v>54</v>
      </c>
    </row>
    <row r="52" spans="1:22" ht="47.65" customHeight="1" thickBot="1" x14ac:dyDescent="0.55000000000000004">
      <c r="A52" s="321"/>
      <c r="B52" s="151" t="s">
        <v>100</v>
      </c>
      <c r="C52" s="115" t="s">
        <v>123</v>
      </c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7">
        <f>SUM(D52:O52)</f>
        <v>0</v>
      </c>
      <c r="Q52" s="155"/>
      <c r="R52" s="293"/>
      <c r="S52" s="18"/>
      <c r="T52" s="65"/>
      <c r="U52" s="52">
        <v>55</v>
      </c>
    </row>
    <row r="53" spans="1:22" s="32" customFormat="1" ht="47.65" customHeight="1" thickBot="1" x14ac:dyDescent="0.55000000000000004">
      <c r="A53" s="322"/>
      <c r="B53" s="152" t="s">
        <v>211</v>
      </c>
      <c r="C53" s="124" t="s">
        <v>124</v>
      </c>
      <c r="D53" s="153">
        <f>D51+D52</f>
        <v>0</v>
      </c>
      <c r="E53" s="153">
        <f t="shared" ref="E53:P53" si="14">E51+E52</f>
        <v>0</v>
      </c>
      <c r="F53" s="153">
        <f t="shared" si="14"/>
        <v>0</v>
      </c>
      <c r="G53" s="153">
        <f t="shared" si="14"/>
        <v>0</v>
      </c>
      <c r="H53" s="153">
        <f t="shared" si="14"/>
        <v>0</v>
      </c>
      <c r="I53" s="153">
        <f t="shared" si="14"/>
        <v>0</v>
      </c>
      <c r="J53" s="153">
        <f t="shared" si="14"/>
        <v>0</v>
      </c>
      <c r="K53" s="153">
        <f t="shared" si="14"/>
        <v>0</v>
      </c>
      <c r="L53" s="153">
        <f t="shared" si="14"/>
        <v>0</v>
      </c>
      <c r="M53" s="153">
        <f t="shared" si="14"/>
        <v>0</v>
      </c>
      <c r="N53" s="153">
        <f t="shared" si="14"/>
        <v>0</v>
      </c>
      <c r="O53" s="153">
        <f t="shared" si="14"/>
        <v>0</v>
      </c>
      <c r="P53" s="158">
        <f t="shared" si="14"/>
        <v>0</v>
      </c>
      <c r="Q53" s="155" t="str">
        <f>CONCATENATE(IF(D53&gt;D49," * Total Tested FPT01-37 "&amp;$D$6&amp;" "&amp;$D$7&amp;" is more than No of children/adole with Consent given by required person FPT01-34"&amp;CHAR(10),""),IF(E53&gt;E49," * Total Tested FPT01-37 "&amp;$D$6&amp;" "&amp;$E$7&amp;" is more than No of children/adole with Consent given by required person FPT01-34"&amp;CHAR(10),""),IF(F53&gt;F49," * Total Tested FPT01-37 "&amp;$F$6&amp;" "&amp;$F$7&amp;" is more than No of children/adole with Consent given by required person FPT01-34"&amp;CHAR(10),""),IF(G53&gt;G49," * Total Tested FPT01-37 "&amp;$F$6&amp;" "&amp;$G$7&amp;" is more than No of children/adole with Consent given by required person FPT01-34"&amp;CHAR(10),""),IF(H53&gt;H49," * Total Tested FPT01-37 "&amp;$H$6&amp;" "&amp;$H$7&amp;" is more than No of children/adole with Consent given by required person FPT01-34"&amp;CHAR(10),""),IF(I53&gt;I49," * Total Tested FPT01-37 "&amp;$H$6&amp;" "&amp;$I$7&amp;" is more than No of children/adole with Consent given by required person FPT01-34"&amp;CHAR(10),""),IF(J53&gt;J49," * Total Tested FPT01-37 "&amp;$J$6&amp;" "&amp;$J$7&amp;" is more than No of children/adole with Consent given by required person FPT01-34"&amp;CHAR(10),""),IF(K53&gt;K49," * Total Tested FPT01-37 "&amp;$J$6&amp;" "&amp;$K$7&amp;" is more than No of children/adole with Consent given by required person FPT01-34"&amp;CHAR(10),""),IF(L53&gt;L49," * Total Tested FPT01-37 "&amp;$L$6&amp;" "&amp;$L$7&amp;" is more than No of children/adole with Consent given by required person FPT01-34"&amp;CHAR(10),""),IF(M53&gt;M49," * Total Tested FPT01-37 "&amp;$L$6&amp;" "&amp;$M$7&amp;" is more than No of children/adole with Consent given by required person FPT01-34"&amp;CHAR(10),""),IF(N53&gt;N49," * Total Tested FPT01-37 "&amp;$N$6&amp;" "&amp;$N$7&amp;" is more than No of children/adole with Consent given by required person FPT01-34"&amp;CHAR(10),""),IF(O53&gt;O49," * Total Tested FPT01-37 "&amp;$N$6&amp;" "&amp;$O$7&amp;" is more than No of children/adole with Consent given by required person FPT01-34"&amp;CHAR(10),""))</f>
        <v/>
      </c>
      <c r="R53" s="294"/>
      <c r="S53" s="58"/>
      <c r="T53" s="149"/>
      <c r="U53" s="52"/>
      <c r="V53" s="47"/>
    </row>
    <row r="54" spans="1:22" s="32" customFormat="1" ht="34.35" customHeight="1" thickBot="1" x14ac:dyDescent="0.55000000000000004">
      <c r="A54" s="315" t="s">
        <v>116</v>
      </c>
      <c r="B54" s="316"/>
      <c r="C54" s="316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19"/>
      <c r="Q54" s="64"/>
      <c r="R54" s="60"/>
      <c r="S54" s="64"/>
      <c r="T54" s="61"/>
      <c r="U54" s="52">
        <v>18</v>
      </c>
      <c r="V54" s="47"/>
    </row>
    <row r="55" spans="1:22" ht="48.4" customHeight="1" thickBot="1" x14ac:dyDescent="0.55000000000000004">
      <c r="A55" s="309" t="s">
        <v>105</v>
      </c>
      <c r="B55" s="41" t="s">
        <v>102</v>
      </c>
      <c r="C55" s="124" t="s">
        <v>125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67">
        <f>SUM(D55:O55)</f>
        <v>0</v>
      </c>
      <c r="Q55" s="27" t="str">
        <f>CONCATENATE(IF((D55+D56+D57)&lt;&gt;D53," * HIV -ve FPT1-38+ Indeterminate  FPT1-39 + HIV +ve FPT1-40 (FPT01-32 )   "&amp;$D$6&amp;" "&amp;$D$7&amp;" is not equal to Total Tested FPT1-37 "&amp;CHAR(10),""),IF((E55+E56+E57)&lt;&gt;E53," * HIV -ve FPT1-38+ Indeterminate  FPT1-39 + HIV +ve FPT1-40 (FPT01-32 )   "&amp;$D$6&amp;" "&amp;$E$7&amp;" is not equal to Total Tested FPT1-37 "&amp;CHAR(10),""),IF((F55+F56+F57)&lt;&gt;F53," * HIV -ve FPT1-38+ Indeterminate  FPT1-39 + HIV +ve FPT1-40 (FPT01-32 )   "&amp;$F$6&amp;" "&amp;$F$7&amp;" is not equal to Total Tested FPT1-37 "&amp;CHAR(10),""),IF((G55+G56+G57)&lt;&gt;G53," * HIV -ve FPT1-38+ Indeterminate  FPT1-39 + HIV +ve FPT1-40 (FPT01-32 )   "&amp;$F$6&amp;" "&amp;$G$7&amp;" is not equal to Total Tested FPT1-37 "&amp;CHAR(10),""),IF((H55+H56+H57)&lt;&gt;H53," * HIV -ve FPT1-38+ Indeterminate  FPT1-39 + HIV +ve FPT1-40 (FPT01-32 )   "&amp;$H$6&amp;" "&amp;$H$7&amp;" is not equal to Total Tested FPT1-37 "&amp;CHAR(10),""),IF((I55+I56+I57)&lt;&gt;I53," * HIV -ve FPT1-38+ Indeterminate  FPT1-39 + HIV +ve FPT1-40 (FPT01-32 )   "&amp;$H$6&amp;" "&amp;$I$7&amp;" is not equal to Total Tested FPT1-37 "&amp;CHAR(10),""),IF((J55+J56+J57)&lt;&gt;J53," * HIV -ve FPT1-38+ Indeterminate  FPT1-39 + HIV +ve FPT1-40 (FPT01-32 )   "&amp;$J$6&amp;" "&amp;$J$7&amp;" is not equal to Total Tested FPT1-37 "&amp;CHAR(10),""),IF((K55+K56+K57)&lt;&gt;K53," * HIV -ve FPT1-38+ Indeterminate  FPT1-39 + HIV +ve FPT1-40 (FPT01-32 )   "&amp;$J$6&amp;" "&amp;$K$7&amp;" is not equal to Total Tested FPT1-37 "&amp;CHAR(10),""),IF((L55+L56+L57)&lt;&gt;L53," * HIV -ve FPT1-38+ Indeterminate  FPT1-39 + HIV +ve FPT1-40 (FPT01-32 )   "&amp;$L$6&amp;" "&amp;$L$7&amp;" is not equal to Total Tested FPT1-37 "&amp;CHAR(10),""),IF((M55+M56+M57)&lt;&gt;M53," * HIV -ve FPT1-38+ Indeterminate  FPT1-39 + HIV +ve FPT1-40 (FPT01-32 )   "&amp;$L$6&amp;" "&amp;$M$7&amp;" is not equal to Total Tested FPT1-37 "&amp;CHAR(10),""),IF((N55+N56+N57)&lt;&gt;N53," * HIV -ve FPT1-38+ Indeterminate  FPT1-39 + HIV +ve FPT1-40 (FPT01-32 )   "&amp;$N$6&amp;" "&amp;$N$7&amp;" is not equal to Total Tested FPT1-37 "&amp;CHAR(10),""),IF((O55+O56+O57)&lt;&gt;O53," * HIV -ve FPT1-38+ Indeterminate  FPT1-39 + HIV +ve FPT1-40 (FPT01-32 )   "&amp;$N$6&amp;" "&amp;$O$7&amp;" is not equal to Total Tested FPT1-37 "&amp;CHAR(10),""))</f>
        <v/>
      </c>
      <c r="R55" s="286" t="str">
        <f>CONCATENATE(Q55,Q56,Q57,Q58)</f>
        <v/>
      </c>
      <c r="S55" s="18"/>
      <c r="T55" s="65"/>
      <c r="U55" s="52">
        <v>56</v>
      </c>
    </row>
    <row r="56" spans="1:22" ht="45" customHeight="1" thickBot="1" x14ac:dyDescent="0.55000000000000004">
      <c r="A56" s="310"/>
      <c r="B56" s="41" t="s">
        <v>103</v>
      </c>
      <c r="C56" s="124" t="s">
        <v>126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67">
        <f>SUM(D56:O56)</f>
        <v>0</v>
      </c>
      <c r="Q56" s="160"/>
      <c r="R56" s="307"/>
      <c r="S56" s="21"/>
      <c r="T56" s="66"/>
      <c r="U56" s="52">
        <v>57</v>
      </c>
    </row>
    <row r="57" spans="1:22" s="32" customFormat="1" ht="42" customHeight="1" thickBot="1" x14ac:dyDescent="0.55000000000000004">
      <c r="A57" s="311"/>
      <c r="B57" s="41" t="s">
        <v>104</v>
      </c>
      <c r="C57" s="124" t="s">
        <v>201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67">
        <f>SUM(D57:O57)</f>
        <v>0</v>
      </c>
      <c r="Q57" s="160" t="str">
        <f>CONCATENATE(IF(D53&lt;D57," * Total Tested FPT01-37 "&amp;$D$6&amp;" "&amp;$D$7&amp;" is less than HIV +ve FPT01-40"&amp;CHAR(10),""),IF(E53&lt;E57," * Total Tested FPT01-37 "&amp;$D$6&amp;" "&amp;$E$7&amp;" is less than HIV +ve FPT01-40"&amp;CHAR(10),""),IF(F53&lt;F57," * Total Tested FPT01-37 "&amp;$F$6&amp;" "&amp;$F$7&amp;" is less than HIV +ve FPT01-40"&amp;CHAR(10),""),IF(G53&lt;G57," * Total Tested FPT01-37 "&amp;$F$6&amp;" "&amp;$G$7&amp;" is less than HIV +ve FPT01-40"&amp;CHAR(10),""),IF(H53&lt;H57," * Total Tested FPT01-37 "&amp;$H$6&amp;" "&amp;$H$7&amp;" is less than HIV +ve FPT01-40"&amp;CHAR(10),""),IF(I53&lt;I57," * Total Tested FPT01-37 "&amp;$H$6&amp;" "&amp;$I$7&amp;" is less than HIV +ve FPT01-40"&amp;CHAR(10),""),IF(J53&lt;J57," * Total Tested FPT01-37 "&amp;$J$6&amp;" "&amp;$J$7&amp;" is less than HIV +ve FPT01-40"&amp;CHAR(10),""),IF(K53&lt;K57," * Total Tested FPT01-37 "&amp;$J$6&amp;" "&amp;$K$7&amp;" is less than HIV +ve FPT01-40"&amp;CHAR(10),""),IF(L53&lt;L57," * Total Tested FPT01-37 "&amp;$L$6&amp;" "&amp;$L$7&amp;" is less than HIV +ve FPT01-40"&amp;CHAR(10),""),IF(M53&lt;M57," * Total Tested FPT01-37 "&amp;$L$6&amp;" "&amp;$M$7&amp;" is less than HIV +ve FPT01-40"&amp;CHAR(10),""),IF(N53&lt;N57," * Total Tested FPT01-37 "&amp;$N$6&amp;" "&amp;$N$7&amp;" is less than HIV +ve FPT01-40"&amp;CHAR(10),""),IF(O53&lt;O57," * Total Tested FPT01-37 "&amp;$N$6&amp;" "&amp;$O$7&amp;" is less than HIV +ve FPT01-40"&amp;CHAR(10),""))</f>
        <v/>
      </c>
      <c r="R57" s="307"/>
      <c r="S57" s="58"/>
      <c r="T57" s="59"/>
      <c r="U57" s="52"/>
      <c r="V57" s="47"/>
    </row>
    <row r="58" spans="1:22" s="32" customFormat="1" ht="59.65" customHeight="1" thickBot="1" x14ac:dyDescent="0.55000000000000004">
      <c r="A58" s="73" t="s">
        <v>109</v>
      </c>
      <c r="B58" s="42" t="s">
        <v>108</v>
      </c>
      <c r="C58" s="124" t="s">
        <v>202</v>
      </c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67">
        <f>SUM(D58:O58)</f>
        <v>0</v>
      </c>
      <c r="Q58" s="160" t="str">
        <f>CONCATENATE(IF(D58&gt;D57," * ON ART FPT01-41 "&amp;$D$6&amp;" "&amp;$D$7&amp;" is more than HIV +ve  FPT01-40"&amp;CHAR(10),""),IF(E58&gt;E57," * ON ART FPT01-41 "&amp;$D$6&amp;" "&amp;$E$7&amp;" is more than HIV +ve  FPT01-40"&amp;CHAR(10),""),IF(F58&gt;F57," * ON ART FPT01-41 "&amp;$F$6&amp;" "&amp;$F$7&amp;" is more than HIV +ve  FPT01-40"&amp;CHAR(10),""),IF(G58&gt;G57," * ON ART FPT01-41 "&amp;$F$6&amp;" "&amp;$G$7&amp;" is more than HIV +ve  FPT01-40"&amp;CHAR(10),""),IF(H58&gt;H57," * ON ART FPT01-41 "&amp;$H$6&amp;" "&amp;$H$7&amp;" is more than HIV +ve  FPT01-40"&amp;CHAR(10),""),IF(I58&gt;I57," * ON ART FPT01-41 "&amp;$H$6&amp;" "&amp;$I$7&amp;" is more than HIV +ve  FPT01-40"&amp;CHAR(10),""),IF(J58&gt;J57," * ON ART FPT01-41 "&amp;$J$6&amp;" "&amp;$J$7&amp;" is more than HIV +ve  FPT01-40"&amp;CHAR(10),""),IF(K58&gt;K57," * ON ART FPT01-41 "&amp;$J$6&amp;" "&amp;$K$7&amp;" is more than HIV +ve  FPT01-40"&amp;CHAR(10),""),IF(L58&gt;L57," * ON ART FPT01-41 "&amp;$L$6&amp;" "&amp;$L$7&amp;" is more than HIV +ve  FPT01-40"&amp;CHAR(10),""),IF(M58&gt;M57," * ON ART FPT01-41 "&amp;$L$6&amp;" "&amp;$M$7&amp;" is more than HIV +ve  FPT01-40"&amp;CHAR(10),""),IF(N58&gt;N57," * ON ART FPT01-41 "&amp;$N$6&amp;" "&amp;$N$7&amp;" is more than HIV +ve  FPT01-40"&amp;CHAR(10),""),IF(O58&gt;O57," * ON ART FPT01-41 "&amp;$N$6&amp;" "&amp;$O$7&amp;" is more than HIV +ve  FPT01-40"&amp;CHAR(10),""))</f>
        <v/>
      </c>
      <c r="R58" s="308"/>
      <c r="S58" s="58"/>
      <c r="T58" s="59"/>
      <c r="U58" s="52"/>
      <c r="V58" s="47"/>
    </row>
    <row r="59" spans="1:22" s="32" customFormat="1" ht="34.35" customHeight="1" thickBot="1" x14ac:dyDescent="0.55000000000000004">
      <c r="A59" s="315" t="s">
        <v>127</v>
      </c>
      <c r="B59" s="316"/>
      <c r="C59" s="316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17"/>
      <c r="Q59" s="64"/>
      <c r="R59" s="60"/>
      <c r="S59" s="64"/>
      <c r="T59" s="61"/>
      <c r="U59" s="52">
        <v>18</v>
      </c>
      <c r="V59" s="47"/>
    </row>
    <row r="60" spans="1:22" s="32" customFormat="1" ht="31.5" thickBot="1" x14ac:dyDescent="0.55000000000000004">
      <c r="A60" s="312" t="s">
        <v>122</v>
      </c>
      <c r="B60" s="41" t="s">
        <v>117</v>
      </c>
      <c r="C60" s="124" t="s">
        <v>203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4">
        <f>SUM(D60:O60)</f>
        <v>0</v>
      </c>
      <c r="Q60" s="63" t="str">
        <f>CONCATENATE(IF(D60&gt;D57," * Assessed	FPT01-42 "&amp;$D$6&amp;" "&amp;$D$7&amp;" is more than HIV +ve  FPT01-40"&amp;CHAR(10),""),IF(E60&gt;E57," * Assessed	FPT01-42 "&amp;$D$6&amp;" "&amp;$E$7&amp;" is more than HIV +ve  FPT01-40"&amp;CHAR(10),""),IF(F60&gt;F57," * Assessed	FPT01-42 "&amp;$F$6&amp;" "&amp;$F$7&amp;" is more than HIV +ve  FPT01-40"&amp;CHAR(10),""),IF(G60&gt;G57," * Assessed	FPT01-42 "&amp;$F$6&amp;" "&amp;$G$7&amp;" is more than HIV +ve  FPT01-40"&amp;CHAR(10),""),IF(H60&gt;H57," * Assessed	FPT01-42 "&amp;$H$6&amp;" "&amp;$H$7&amp;" is more than HIV +ve  FPT01-40"&amp;CHAR(10),""),IF(I60&gt;I57," * Assessed	FPT01-42 "&amp;$H$6&amp;" "&amp;$I$7&amp;" is more than HIV +ve  FPT01-40"&amp;CHAR(10),""),IF(J60&gt;J57," * Assessed	FPT01-42 "&amp;$J$6&amp;" "&amp;$J$7&amp;" is more than HIV +ve  FPT01-40"&amp;CHAR(10),""),IF(K60&gt;K57," * Assessed	FPT01-42 "&amp;$J$6&amp;" "&amp;$K$7&amp;" is more than HIV +ve  FPT01-40"&amp;CHAR(10),""),IF(L60&gt;L57," * Assessed	FPT01-42 "&amp;$L$6&amp;" "&amp;$L$7&amp;" is more than HIV +ve  FPT01-40"&amp;CHAR(10),""),IF(M60&gt;M57," * Assessed	FPT01-42 "&amp;$L$6&amp;" "&amp;$M$7&amp;" is more than HIV +ve  FPT01-40"&amp;CHAR(10),""),IF(N60&gt;N57," * Assessed	FPT01-42 "&amp;$N$6&amp;" "&amp;$N$7&amp;" is more than HIV +ve  FPT01-40"&amp;CHAR(10),""),IF(O60&gt;O57," * Assessed	FPT01-42 "&amp;$N$6&amp;" "&amp;$O$7&amp;" is more than HIV +ve  FPT01-40"&amp;CHAR(10),""))</f>
        <v/>
      </c>
      <c r="R60" s="323" t="str">
        <f>CONCATENATE(Q60,Q61,Q62,Q63,Q64)</f>
        <v/>
      </c>
      <c r="S60" s="39"/>
      <c r="T60" s="77"/>
      <c r="U60" s="52">
        <v>56</v>
      </c>
      <c r="V60" s="47"/>
    </row>
    <row r="61" spans="1:22" s="32" customFormat="1" ht="31.5" thickBot="1" x14ac:dyDescent="0.55000000000000004">
      <c r="A61" s="313"/>
      <c r="B61" s="41" t="s">
        <v>118</v>
      </c>
      <c r="C61" s="115" t="s">
        <v>204</v>
      </c>
      <c r="D61" s="1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31">
        <f>SUM(D61:O61)</f>
        <v>0</v>
      </c>
      <c r="Q61" s="27" t="str">
        <f>CONCATENATE(IF(D61&gt;D60," * Already enrolled in the OVC program FPT01-43 "&amp;$D$6&amp;" "&amp;$D$7&amp;" is more than Assesed FPT01-42"&amp;CHAR(10),""),IF(E61&gt;E60," * Already enrolled in the OVC program FPT01-43 "&amp;$D$6&amp;" "&amp;$E$7&amp;" is more than Assesed FPT01-42"&amp;CHAR(10),""),IF(F61&gt;F60," * Already enrolled in the OVC program FPT01-43 "&amp;$F$6&amp;" "&amp;$F$7&amp;" is more than Assesed FPT01-42"&amp;CHAR(10),""),IF(G61&gt;G60," * Already enrolled in the OVC program FPT01-43 "&amp;$F$6&amp;" "&amp;$G$7&amp;" is more than Assesed FPT01-42"&amp;CHAR(10),""),IF(H61&gt;H60," * Already enrolled in the OVC program FPT01-43 "&amp;$H$6&amp;" "&amp;$H$7&amp;" is more than Assesed FPT01-42"&amp;CHAR(10),""),IF(I61&gt;I60," * Already enrolled in the OVC program FPT01-43 "&amp;$H$6&amp;" "&amp;$I$7&amp;" is more than Assesed FPT01-42"&amp;CHAR(10),""),IF(J61&gt;J60," * Already enrolled in the OVC program FPT01-43 "&amp;$J$6&amp;" "&amp;$J$7&amp;" is more than Assesed FPT01-42"&amp;CHAR(10),""),IF(K61&gt;K60," * Already enrolled in the OVC program FPT01-43 "&amp;$J$6&amp;" "&amp;$K$7&amp;" is more than Assesed FPT01-42"&amp;CHAR(10),""),IF(L61&gt;L60," * Already enrolled in the OVC program FPT01-43 "&amp;$L$6&amp;" "&amp;$L$7&amp;" is more than Assesed FPT01-42"&amp;CHAR(10),""),IF(M61&gt;M60," * Already enrolled in the OVC program FPT01-43 "&amp;$L$6&amp;" "&amp;$M$7&amp;" is more than Assesed FPT01-42"&amp;CHAR(10),""),IF(N61&gt;N60," * Already enrolled in the OVC program FPT01-43 "&amp;$N$6&amp;" "&amp;$N$7&amp;" is more than Assesed FPT01-42"&amp;CHAR(10),""),IF(O61&gt;O60," * Already enrolled in the OVC program FPT01-43 "&amp;$N$6&amp;" "&amp;$O$7&amp;" is more than Assesed FPT01-42"&amp;CHAR(10),""))</f>
        <v/>
      </c>
      <c r="R61" s="324"/>
      <c r="S61" s="21"/>
      <c r="T61" s="78"/>
      <c r="U61" s="52">
        <v>57</v>
      </c>
      <c r="V61" s="47"/>
    </row>
    <row r="62" spans="1:22" s="32" customFormat="1" ht="31.5" thickBot="1" x14ac:dyDescent="0.55000000000000004">
      <c r="A62" s="313"/>
      <c r="B62" s="41" t="s">
        <v>119</v>
      </c>
      <c r="C62" s="115" t="s">
        <v>205</v>
      </c>
      <c r="D62" s="178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5"/>
      <c r="Q62" s="27" t="str">
        <f>CONCATENATE(IF(D63+D64&gt;D62," * Enrolled FPT01-45+ Refused Treatment FPT01-46 "&amp;$D$6&amp;" "&amp;$D$7&amp;" is more than Offered FPT01-44"&amp;CHAR(10),""),IF(E63+E64&gt;E62," * Enrolled FPT01-45+ Refused Treatment FPT01-46 "&amp;$D$6&amp;" "&amp;$E$7&amp;" is more than Offered FPT01-44"&amp;CHAR(10),""),IF(F63+F64&gt;F62," * Enrolled FPT01-45+ Refused Treatment FPT01-46 "&amp;$F$6&amp;" "&amp;$F$7&amp;" is more than Offered FPT01-44"&amp;CHAR(10),""),IF(G63+G64&gt;G62," * Enrolled FPT01-45+ Refused Treatment FPT01-46 "&amp;$F$6&amp;" "&amp;$G$7&amp;" is more than Offered FPT01-44"&amp;CHAR(10),""),IF(H63+H64&gt;H62," * Enrolled FPT01-45+ Refused Treatment FPT01-46 "&amp;$H$6&amp;" "&amp;$H$7&amp;" is more than Offered FPT01-44"&amp;CHAR(10),""),IF(I63+I64&gt;I62," * Enrolled FPT01-45+ Refused Treatment FPT01-46 "&amp;$H$6&amp;" "&amp;$I$7&amp;" is more than Offered FPT01-44"&amp;CHAR(10),""),IF(J63+J64&gt;J62," * Enrolled FPT01-45+ Refused Treatment FPT01-46 "&amp;$J$6&amp;" "&amp;$J$7&amp;" is more than Offered FPT01-44"&amp;CHAR(10),""),IF(K63+K64&gt;K62," * Enrolled FPT01-45+ Refused Treatment FPT01-46 "&amp;$J$6&amp;" "&amp;$K$7&amp;" is more than Offered FPT01-44"&amp;CHAR(10),""),IF(L63+L64&gt;L62," * Enrolled FPT01-45+ Refused Treatment FPT01-46 "&amp;$L$6&amp;" "&amp;$L$7&amp;" is more than Offered FPT01-44"&amp;CHAR(10),""),IF(M63+M64&gt;M62," * Enrolled FPT01-45+ Refused Treatment FPT01-46 "&amp;$L$6&amp;" "&amp;$M$7&amp;" is more than Offered FPT01-44"&amp;CHAR(10),""),IF(N63+N64&gt;N62," * Enrolled FPT01-45+ Refused Treatment FPT01-46 "&amp;$N$6&amp;" "&amp;$N$7&amp;" is more than Offered FPT01-44"&amp;CHAR(10),""),IF(O63+O64&gt;O62," * Enrolled FPT01-45+ Refused Treatment FPT01-46 "&amp;$N$6&amp;" "&amp;$O$7&amp;" is more than Offered FPT01-44"&amp;CHAR(10),""))</f>
        <v/>
      </c>
      <c r="R62" s="324"/>
      <c r="S62" s="58"/>
      <c r="T62" s="78"/>
      <c r="U62" s="52"/>
      <c r="V62" s="47"/>
    </row>
    <row r="63" spans="1:22" s="32" customFormat="1" ht="31.5" thickBot="1" x14ac:dyDescent="0.55000000000000004">
      <c r="A63" s="313"/>
      <c r="B63" s="41" t="s">
        <v>120</v>
      </c>
      <c r="C63" s="115" t="s">
        <v>206</v>
      </c>
      <c r="D63" s="178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4">
        <f>SUM(D63:O63)</f>
        <v>0</v>
      </c>
      <c r="Q63" s="27" t="str">
        <f>CONCATENATE(IF(D63&gt;D62," * Enrolled	FPT01-45 "&amp;$D$6&amp;" "&amp;$D$7&amp;" is more than Offered	FPT01-44"&amp;CHAR(10),""),IF(E63&gt;E62," * Enrolled	FPT01-45 "&amp;$D$6&amp;" "&amp;$E$7&amp;" is more than Offered	FPT01-44"&amp;CHAR(10),""),IF(F63&gt;F62," * Enrolled	FPT01-45 "&amp;$F$6&amp;" "&amp;$F$7&amp;" is more than Offered	FPT01-44"&amp;CHAR(10),""),IF(G63&gt;G62," * Enrolled	FPT01-45 "&amp;$F$6&amp;" "&amp;$G$7&amp;" is more than Offered	FPT01-44"&amp;CHAR(10),""),IF(H63&gt;H62," * Enrolled	FPT01-45 "&amp;$H$6&amp;" "&amp;$H$7&amp;" is more than Offered	FPT01-44"&amp;CHAR(10),""),IF(I63&gt;I62," * Enrolled	FPT01-45 "&amp;$H$6&amp;" "&amp;$I$7&amp;" is more than Offered	FPT01-44"&amp;CHAR(10),""),IF(J63&gt;J62," * Enrolled	FPT01-45 "&amp;$J$6&amp;" "&amp;$J$7&amp;" is more than Offered	FPT01-44"&amp;CHAR(10),""),IF(K63&gt;K62," * Enrolled	FPT01-45 "&amp;$J$6&amp;" "&amp;$K$7&amp;" is more than Offered	FPT01-44"&amp;CHAR(10),""),IF(L63&gt;L62," * Enrolled	FPT01-45 "&amp;$L$6&amp;" "&amp;$L$7&amp;" is more than Offered	FPT01-44"&amp;CHAR(10),""),IF(M63&gt;M62," * Enrolled	FPT01-45 "&amp;$L$6&amp;" "&amp;$M$7&amp;" is more than Offered	FPT01-44"&amp;CHAR(10),""),IF(N63&gt;N62," * Enrolled	FPT01-45 "&amp;$N$6&amp;" "&amp;$N$7&amp;" is more than Offered	FPT01-44"&amp;CHAR(10),""),IF(O63&gt;O62," * Enrolled	FPT01-45 "&amp;$N$6&amp;" "&amp;$O$7&amp;" is more than Offered	FPT01-44"&amp;CHAR(10),""))</f>
        <v/>
      </c>
      <c r="R63" s="324"/>
      <c r="S63" s="39"/>
      <c r="T63" s="78"/>
      <c r="U63" s="52">
        <v>56</v>
      </c>
      <c r="V63" s="47"/>
    </row>
    <row r="64" spans="1:22" s="32" customFormat="1" ht="31.5" thickBot="1" x14ac:dyDescent="0.55000000000000004">
      <c r="A64" s="314"/>
      <c r="B64" s="41" t="s">
        <v>121</v>
      </c>
      <c r="C64" s="115" t="s">
        <v>212</v>
      </c>
      <c r="D64" s="179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31">
        <f>SUM(D64:O64)</f>
        <v>0</v>
      </c>
      <c r="Q64" s="27"/>
      <c r="R64" s="325"/>
      <c r="S64" s="21"/>
      <c r="T64" s="79"/>
      <c r="U64" s="52">
        <v>57</v>
      </c>
      <c r="V64" s="47"/>
    </row>
    <row r="65" spans="1:22" ht="34.35" customHeight="1" thickBot="1" x14ac:dyDescent="0.6">
      <c r="A65" s="70" t="s">
        <v>24</v>
      </c>
      <c r="B65" s="57"/>
      <c r="F65" s="3"/>
      <c r="G65" s="3"/>
      <c r="I65" s="3"/>
      <c r="J65" s="3"/>
      <c r="L65" s="3"/>
    </row>
    <row r="67" spans="1:22" ht="34.35" customHeight="1" thickBot="1" x14ac:dyDescent="0.6">
      <c r="A67" s="69"/>
      <c r="B67" s="34"/>
      <c r="E67" s="3"/>
      <c r="F67" s="3"/>
      <c r="G67" s="3"/>
      <c r="H67" s="3"/>
      <c r="I67" s="3"/>
      <c r="J67" s="3"/>
    </row>
    <row r="68" spans="1:22" s="56" customFormat="1" ht="34.35" customHeight="1" thickBot="1" x14ac:dyDescent="0.3">
      <c r="A68" s="210" t="s">
        <v>30</v>
      </c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2"/>
      <c r="U68" s="55"/>
      <c r="V68" s="55"/>
    </row>
    <row r="69" spans="1:22" ht="34.35" customHeight="1" x14ac:dyDescent="0.5">
      <c r="A69" s="235" t="str">
        <f>CONCATENATE(R60,R55,R51,R46,R36,R18,R8)</f>
        <v/>
      </c>
      <c r="B69" s="236"/>
      <c r="C69" s="236"/>
      <c r="D69" s="236"/>
      <c r="E69" s="236"/>
      <c r="F69" s="236"/>
      <c r="G69" s="236"/>
      <c r="H69" s="236"/>
      <c r="I69" s="236"/>
      <c r="J69" s="236"/>
      <c r="K69" s="213"/>
      <c r="L69" s="213"/>
      <c r="M69" s="213"/>
      <c r="N69" s="213"/>
      <c r="O69" s="213"/>
      <c r="P69" s="213"/>
      <c r="Q69" s="213"/>
      <c r="R69" s="213"/>
      <c r="S69" s="213"/>
      <c r="T69" s="214"/>
    </row>
    <row r="70" spans="1:22" ht="34.35" customHeight="1" x14ac:dyDescent="0.5">
      <c r="A70" s="237"/>
      <c r="B70" s="238"/>
      <c r="C70" s="238"/>
      <c r="D70" s="238"/>
      <c r="E70" s="238"/>
      <c r="F70" s="238"/>
      <c r="G70" s="238"/>
      <c r="H70" s="238"/>
      <c r="I70" s="238"/>
      <c r="J70" s="238"/>
      <c r="K70" s="215"/>
      <c r="L70" s="215"/>
      <c r="M70" s="215"/>
      <c r="N70" s="215"/>
      <c r="O70" s="215"/>
      <c r="P70" s="215"/>
      <c r="Q70" s="215"/>
      <c r="R70" s="215"/>
      <c r="S70" s="215"/>
      <c r="T70" s="216"/>
    </row>
    <row r="71" spans="1:22" ht="34.35" customHeight="1" x14ac:dyDescent="0.5">
      <c r="A71" s="237"/>
      <c r="B71" s="238"/>
      <c r="C71" s="238"/>
      <c r="D71" s="238"/>
      <c r="E71" s="238"/>
      <c r="F71" s="238"/>
      <c r="G71" s="238"/>
      <c r="H71" s="238"/>
      <c r="I71" s="238"/>
      <c r="J71" s="238"/>
      <c r="K71" s="215"/>
      <c r="L71" s="215"/>
      <c r="M71" s="215"/>
      <c r="N71" s="215"/>
      <c r="O71" s="215"/>
      <c r="P71" s="215"/>
      <c r="Q71" s="215"/>
      <c r="R71" s="215"/>
      <c r="S71" s="215"/>
      <c r="T71" s="216"/>
    </row>
    <row r="72" spans="1:22" ht="34.35" customHeight="1" x14ac:dyDescent="0.5">
      <c r="A72" s="237"/>
      <c r="B72" s="238"/>
      <c r="C72" s="238"/>
      <c r="D72" s="238"/>
      <c r="E72" s="238"/>
      <c r="F72" s="238"/>
      <c r="G72" s="238"/>
      <c r="H72" s="238"/>
      <c r="I72" s="238"/>
      <c r="J72" s="238"/>
      <c r="K72" s="215"/>
      <c r="L72" s="215"/>
      <c r="M72" s="215"/>
      <c r="N72" s="215"/>
      <c r="O72" s="215"/>
      <c r="P72" s="215"/>
      <c r="Q72" s="215"/>
      <c r="R72" s="215"/>
      <c r="S72" s="215"/>
      <c r="T72" s="216"/>
    </row>
    <row r="73" spans="1:22" ht="34.35" customHeight="1" x14ac:dyDescent="0.5">
      <c r="A73" s="237"/>
      <c r="B73" s="238"/>
      <c r="C73" s="238"/>
      <c r="D73" s="238"/>
      <c r="E73" s="238"/>
      <c r="F73" s="238"/>
      <c r="G73" s="238"/>
      <c r="H73" s="238"/>
      <c r="I73" s="238"/>
      <c r="J73" s="238"/>
      <c r="K73" s="215"/>
      <c r="L73" s="215"/>
      <c r="M73" s="215"/>
      <c r="N73" s="215"/>
      <c r="O73" s="215"/>
      <c r="P73" s="215"/>
      <c r="Q73" s="215"/>
      <c r="R73" s="215"/>
      <c r="S73" s="215"/>
      <c r="T73" s="216"/>
    </row>
    <row r="74" spans="1:22" ht="34.35" customHeight="1" x14ac:dyDescent="0.5">
      <c r="A74" s="237"/>
      <c r="B74" s="238"/>
      <c r="C74" s="238"/>
      <c r="D74" s="238"/>
      <c r="E74" s="238"/>
      <c r="F74" s="238"/>
      <c r="G74" s="238"/>
      <c r="H74" s="238"/>
      <c r="I74" s="238"/>
      <c r="J74" s="238"/>
      <c r="K74" s="215"/>
      <c r="L74" s="215"/>
      <c r="M74" s="215"/>
      <c r="N74" s="215"/>
      <c r="O74" s="215"/>
      <c r="P74" s="215"/>
      <c r="Q74" s="215"/>
      <c r="R74" s="215"/>
      <c r="S74" s="215"/>
      <c r="T74" s="216"/>
    </row>
    <row r="75" spans="1:22" ht="34.35" customHeight="1" x14ac:dyDescent="0.5">
      <c r="A75" s="237"/>
      <c r="B75" s="238"/>
      <c r="C75" s="238"/>
      <c r="D75" s="238"/>
      <c r="E75" s="238"/>
      <c r="F75" s="238"/>
      <c r="G75" s="238"/>
      <c r="H75" s="238"/>
      <c r="I75" s="238"/>
      <c r="J75" s="238"/>
      <c r="K75" s="215"/>
      <c r="L75" s="215"/>
      <c r="M75" s="215"/>
      <c r="N75" s="215"/>
      <c r="O75" s="215"/>
      <c r="P75" s="215"/>
      <c r="Q75" s="215"/>
      <c r="R75" s="215"/>
      <c r="S75" s="215"/>
      <c r="T75" s="216"/>
    </row>
    <row r="76" spans="1:22" ht="34.35" customHeight="1" x14ac:dyDescent="0.5">
      <c r="A76" s="237"/>
      <c r="B76" s="238"/>
      <c r="C76" s="238"/>
      <c r="D76" s="238"/>
      <c r="E76" s="238"/>
      <c r="F76" s="238"/>
      <c r="G76" s="238"/>
      <c r="H76" s="238"/>
      <c r="I76" s="238"/>
      <c r="J76" s="238"/>
      <c r="K76" s="215"/>
      <c r="L76" s="215"/>
      <c r="M76" s="215"/>
      <c r="N76" s="215"/>
      <c r="O76" s="215"/>
      <c r="P76" s="215"/>
      <c r="Q76" s="215"/>
      <c r="R76" s="215"/>
      <c r="S76" s="215"/>
      <c r="T76" s="216"/>
    </row>
    <row r="77" spans="1:22" ht="34.35" customHeight="1" x14ac:dyDescent="0.5">
      <c r="A77" s="237"/>
      <c r="B77" s="238"/>
      <c r="C77" s="238"/>
      <c r="D77" s="238"/>
      <c r="E77" s="238"/>
      <c r="F77" s="238"/>
      <c r="G77" s="238"/>
      <c r="H77" s="238"/>
      <c r="I77" s="238"/>
      <c r="J77" s="238"/>
      <c r="K77" s="215"/>
      <c r="L77" s="215"/>
      <c r="M77" s="215"/>
      <c r="N77" s="215"/>
      <c r="O77" s="215"/>
      <c r="P77" s="215"/>
      <c r="Q77" s="215"/>
      <c r="R77" s="215"/>
      <c r="S77" s="215"/>
      <c r="T77" s="216"/>
    </row>
    <row r="78" spans="1:22" ht="34.35" customHeight="1" x14ac:dyDescent="0.5">
      <c r="A78" s="237"/>
      <c r="B78" s="238"/>
      <c r="C78" s="238"/>
      <c r="D78" s="238"/>
      <c r="E78" s="238"/>
      <c r="F78" s="238"/>
      <c r="G78" s="238"/>
      <c r="H78" s="238"/>
      <c r="I78" s="238"/>
      <c r="J78" s="238"/>
      <c r="K78" s="215"/>
      <c r="L78" s="215"/>
      <c r="M78" s="215"/>
      <c r="N78" s="215"/>
      <c r="O78" s="215"/>
      <c r="P78" s="215"/>
      <c r="Q78" s="215"/>
      <c r="R78" s="215"/>
      <c r="S78" s="215"/>
      <c r="T78" s="216"/>
    </row>
    <row r="79" spans="1:22" ht="34.35" customHeight="1" x14ac:dyDescent="0.5">
      <c r="A79" s="237"/>
      <c r="B79" s="238"/>
      <c r="C79" s="238"/>
      <c r="D79" s="238"/>
      <c r="E79" s="238"/>
      <c r="F79" s="238"/>
      <c r="G79" s="238"/>
      <c r="H79" s="238"/>
      <c r="I79" s="238"/>
      <c r="J79" s="238"/>
      <c r="K79" s="215"/>
      <c r="L79" s="215"/>
      <c r="M79" s="215"/>
      <c r="N79" s="215"/>
      <c r="O79" s="215"/>
      <c r="P79" s="215"/>
      <c r="Q79" s="215"/>
      <c r="R79" s="215"/>
      <c r="S79" s="215"/>
      <c r="T79" s="216"/>
    </row>
    <row r="80" spans="1:22" ht="34.35" customHeight="1" x14ac:dyDescent="0.5">
      <c r="A80" s="237"/>
      <c r="B80" s="238"/>
      <c r="C80" s="238"/>
      <c r="D80" s="238"/>
      <c r="E80" s="238"/>
      <c r="F80" s="238"/>
      <c r="G80" s="238"/>
      <c r="H80" s="238"/>
      <c r="I80" s="238"/>
      <c r="J80" s="238"/>
      <c r="K80" s="215"/>
      <c r="L80" s="215"/>
      <c r="M80" s="215"/>
      <c r="N80" s="215"/>
      <c r="O80" s="215"/>
      <c r="P80" s="215"/>
      <c r="Q80" s="215"/>
      <c r="R80" s="215"/>
      <c r="S80" s="215"/>
      <c r="T80" s="216"/>
    </row>
    <row r="81" spans="1:22" ht="34.35" customHeight="1" x14ac:dyDescent="0.5">
      <c r="A81" s="237"/>
      <c r="B81" s="238"/>
      <c r="C81" s="238"/>
      <c r="D81" s="238"/>
      <c r="E81" s="238"/>
      <c r="F81" s="238"/>
      <c r="G81" s="238"/>
      <c r="H81" s="238"/>
      <c r="I81" s="238"/>
      <c r="J81" s="238"/>
      <c r="K81" s="215"/>
      <c r="L81" s="215"/>
      <c r="M81" s="215"/>
      <c r="N81" s="215"/>
      <c r="O81" s="215"/>
      <c r="P81" s="215"/>
      <c r="Q81" s="215"/>
      <c r="R81" s="215"/>
      <c r="S81" s="215"/>
      <c r="T81" s="216"/>
    </row>
    <row r="82" spans="1:22" ht="34.35" customHeight="1" x14ac:dyDescent="0.5">
      <c r="A82" s="237"/>
      <c r="B82" s="238"/>
      <c r="C82" s="238"/>
      <c r="D82" s="238"/>
      <c r="E82" s="238"/>
      <c r="F82" s="238"/>
      <c r="G82" s="238"/>
      <c r="H82" s="238"/>
      <c r="I82" s="238"/>
      <c r="J82" s="238"/>
      <c r="K82" s="215"/>
      <c r="L82" s="215"/>
      <c r="M82" s="215"/>
      <c r="N82" s="215"/>
      <c r="O82" s="215"/>
      <c r="P82" s="215"/>
      <c r="Q82" s="215"/>
      <c r="R82" s="215"/>
      <c r="S82" s="215"/>
      <c r="T82" s="216"/>
    </row>
    <row r="83" spans="1:22" ht="34.35" customHeight="1" x14ac:dyDescent="0.5">
      <c r="A83" s="237"/>
      <c r="B83" s="238"/>
      <c r="C83" s="238"/>
      <c r="D83" s="238"/>
      <c r="E83" s="238"/>
      <c r="F83" s="238"/>
      <c r="G83" s="238"/>
      <c r="H83" s="238"/>
      <c r="I83" s="238"/>
      <c r="J83" s="238"/>
      <c r="K83" s="215"/>
      <c r="L83" s="215"/>
      <c r="M83" s="215"/>
      <c r="N83" s="215"/>
      <c r="O83" s="215"/>
      <c r="P83" s="215"/>
      <c r="Q83" s="215"/>
      <c r="R83" s="215"/>
      <c r="S83" s="215"/>
      <c r="T83" s="216"/>
    </row>
    <row r="84" spans="1:22" ht="34.35" customHeight="1" x14ac:dyDescent="0.5">
      <c r="A84" s="237"/>
      <c r="B84" s="238"/>
      <c r="C84" s="238"/>
      <c r="D84" s="238"/>
      <c r="E84" s="238"/>
      <c r="F84" s="238"/>
      <c r="G84" s="238"/>
      <c r="H84" s="238"/>
      <c r="I84" s="238"/>
      <c r="J84" s="238"/>
      <c r="K84" s="215"/>
      <c r="L84" s="215"/>
      <c r="M84" s="215"/>
      <c r="N84" s="215"/>
      <c r="O84" s="215"/>
      <c r="P84" s="215"/>
      <c r="Q84" s="215"/>
      <c r="R84" s="215"/>
      <c r="S84" s="215"/>
      <c r="T84" s="216"/>
    </row>
    <row r="85" spans="1:22" ht="34.35" customHeight="1" x14ac:dyDescent="0.5">
      <c r="A85" s="237"/>
      <c r="B85" s="238"/>
      <c r="C85" s="238"/>
      <c r="D85" s="238"/>
      <c r="E85" s="238"/>
      <c r="F85" s="238"/>
      <c r="G85" s="238"/>
      <c r="H85" s="238"/>
      <c r="I85" s="238"/>
      <c r="J85" s="238"/>
      <c r="K85" s="215"/>
      <c r="L85" s="215"/>
      <c r="M85" s="215"/>
      <c r="N85" s="215"/>
      <c r="O85" s="215"/>
      <c r="P85" s="215"/>
      <c r="Q85" s="215"/>
      <c r="R85" s="215"/>
      <c r="S85" s="215"/>
      <c r="T85" s="216"/>
    </row>
    <row r="86" spans="1:22" ht="34.35" customHeight="1" x14ac:dyDescent="0.5">
      <c r="A86" s="237"/>
      <c r="B86" s="238"/>
      <c r="C86" s="238"/>
      <c r="D86" s="238"/>
      <c r="E86" s="238"/>
      <c r="F86" s="238"/>
      <c r="G86" s="238"/>
      <c r="H86" s="238"/>
      <c r="I86" s="238"/>
      <c r="J86" s="238"/>
      <c r="K86" s="215"/>
      <c r="L86" s="215"/>
      <c r="M86" s="215"/>
      <c r="N86" s="215"/>
      <c r="O86" s="215"/>
      <c r="P86" s="215"/>
      <c r="Q86" s="215"/>
      <c r="R86" s="215"/>
      <c r="S86" s="215"/>
      <c r="T86" s="216"/>
    </row>
    <row r="87" spans="1:22" ht="34.35" customHeight="1" x14ac:dyDescent="0.5">
      <c r="A87" s="237"/>
      <c r="B87" s="238"/>
      <c r="C87" s="238"/>
      <c r="D87" s="238"/>
      <c r="E87" s="238"/>
      <c r="F87" s="238"/>
      <c r="G87" s="238"/>
      <c r="H87" s="238"/>
      <c r="I87" s="238"/>
      <c r="J87" s="238"/>
      <c r="K87" s="215"/>
      <c r="L87" s="215"/>
      <c r="M87" s="215"/>
      <c r="N87" s="215"/>
      <c r="O87" s="215"/>
      <c r="P87" s="215"/>
      <c r="Q87" s="215"/>
      <c r="R87" s="215"/>
      <c r="S87" s="215"/>
      <c r="T87" s="216"/>
    </row>
    <row r="88" spans="1:22" ht="34.35" customHeight="1" x14ac:dyDescent="0.5">
      <c r="A88" s="237"/>
      <c r="B88" s="238"/>
      <c r="C88" s="238"/>
      <c r="D88" s="238"/>
      <c r="E88" s="238"/>
      <c r="F88" s="238"/>
      <c r="G88" s="238"/>
      <c r="H88" s="238"/>
      <c r="I88" s="238"/>
      <c r="J88" s="238"/>
      <c r="K88" s="215"/>
      <c r="L88" s="215"/>
      <c r="M88" s="215"/>
      <c r="N88" s="215"/>
      <c r="O88" s="215"/>
      <c r="P88" s="215"/>
      <c r="Q88" s="215"/>
      <c r="R88" s="215"/>
      <c r="S88" s="215"/>
      <c r="T88" s="216"/>
    </row>
    <row r="89" spans="1:22" ht="34.35" customHeight="1" thickBot="1" x14ac:dyDescent="0.55000000000000004">
      <c r="A89" s="239"/>
      <c r="B89" s="240"/>
      <c r="C89" s="240"/>
      <c r="D89" s="240"/>
      <c r="E89" s="240"/>
      <c r="F89" s="240"/>
      <c r="G89" s="240"/>
      <c r="H89" s="240"/>
      <c r="I89" s="240"/>
      <c r="J89" s="240"/>
      <c r="K89" s="217"/>
      <c r="L89" s="217"/>
      <c r="M89" s="217"/>
      <c r="N89" s="217"/>
      <c r="O89" s="217"/>
      <c r="P89" s="217"/>
      <c r="Q89" s="217"/>
      <c r="R89" s="217"/>
      <c r="S89" s="217"/>
      <c r="T89" s="218"/>
    </row>
    <row r="90" spans="1:22" s="54" customFormat="1" ht="34.35" customHeight="1" thickBot="1" x14ac:dyDescent="0.8">
      <c r="A90" s="231" t="s">
        <v>29</v>
      </c>
      <c r="B90" s="232"/>
      <c r="C90" s="232"/>
      <c r="D90" s="232"/>
      <c r="E90" s="232"/>
      <c r="F90" s="232"/>
      <c r="G90" s="232"/>
      <c r="H90" s="232"/>
      <c r="I90" s="232"/>
      <c r="J90" s="232"/>
      <c r="K90" s="233"/>
      <c r="L90" s="233"/>
      <c r="M90" s="233"/>
      <c r="N90" s="233"/>
      <c r="O90" s="233"/>
      <c r="P90" s="233"/>
      <c r="Q90" s="233"/>
      <c r="R90" s="233"/>
      <c r="S90" s="233"/>
      <c r="T90" s="234"/>
      <c r="U90" s="53"/>
      <c r="V90" s="53"/>
    </row>
    <row r="91" spans="1:22" ht="34.35" customHeight="1" x14ac:dyDescent="0.5">
      <c r="A91" s="219" t="e">
        <f>CONCATENATE(#REF!,#REF!,#REF!,#REF!,#REF!,#REF!,#REF!,#REF!,#REF!,#REF!,#REF!,#REF!,T46,T8,#REF!)</f>
        <v>#REF!</v>
      </c>
      <c r="B91" s="220"/>
      <c r="C91" s="220"/>
      <c r="D91" s="220"/>
      <c r="E91" s="220"/>
      <c r="F91" s="220"/>
      <c r="G91" s="220"/>
      <c r="H91" s="220"/>
      <c r="I91" s="220"/>
      <c r="J91" s="220"/>
      <c r="K91" s="225"/>
      <c r="L91" s="225"/>
      <c r="M91" s="225"/>
      <c r="N91" s="225"/>
      <c r="O91" s="225"/>
      <c r="P91" s="225"/>
      <c r="Q91" s="225"/>
      <c r="R91" s="225"/>
      <c r="S91" s="225"/>
      <c r="T91" s="226"/>
    </row>
    <row r="92" spans="1:22" ht="34.35" customHeight="1" x14ac:dyDescent="0.5">
      <c r="A92" s="221"/>
      <c r="B92" s="222"/>
      <c r="C92" s="222"/>
      <c r="D92" s="222"/>
      <c r="E92" s="222"/>
      <c r="F92" s="222"/>
      <c r="G92" s="222"/>
      <c r="H92" s="222"/>
      <c r="I92" s="222"/>
      <c r="J92" s="222"/>
      <c r="K92" s="227"/>
      <c r="L92" s="227"/>
      <c r="M92" s="227"/>
      <c r="N92" s="227"/>
      <c r="O92" s="227"/>
      <c r="P92" s="227"/>
      <c r="Q92" s="227"/>
      <c r="R92" s="227"/>
      <c r="S92" s="227"/>
      <c r="T92" s="228"/>
    </row>
    <row r="93" spans="1:22" ht="34.35" customHeight="1" x14ac:dyDescent="0.5">
      <c r="A93" s="221"/>
      <c r="B93" s="222"/>
      <c r="C93" s="222"/>
      <c r="D93" s="222"/>
      <c r="E93" s="222"/>
      <c r="F93" s="222"/>
      <c r="G93" s="222"/>
      <c r="H93" s="222"/>
      <c r="I93" s="222"/>
      <c r="J93" s="222"/>
      <c r="K93" s="227"/>
      <c r="L93" s="227"/>
      <c r="M93" s="227"/>
      <c r="N93" s="227"/>
      <c r="O93" s="227"/>
      <c r="P93" s="227"/>
      <c r="Q93" s="227"/>
      <c r="R93" s="227"/>
      <c r="S93" s="227"/>
      <c r="T93" s="228"/>
    </row>
    <row r="94" spans="1:22" ht="34.35" customHeight="1" x14ac:dyDescent="0.5">
      <c r="A94" s="221"/>
      <c r="B94" s="222"/>
      <c r="C94" s="222"/>
      <c r="D94" s="222"/>
      <c r="E94" s="222"/>
      <c r="F94" s="222"/>
      <c r="G94" s="222"/>
      <c r="H94" s="222"/>
      <c r="I94" s="222"/>
      <c r="J94" s="222"/>
      <c r="K94" s="227"/>
      <c r="L94" s="227"/>
      <c r="M94" s="227"/>
      <c r="N94" s="227"/>
      <c r="O94" s="227"/>
      <c r="P94" s="227"/>
      <c r="Q94" s="227"/>
      <c r="R94" s="227"/>
      <c r="S94" s="227"/>
      <c r="T94" s="228"/>
    </row>
    <row r="95" spans="1:22" ht="34.35" customHeight="1" x14ac:dyDescent="0.5">
      <c r="A95" s="221"/>
      <c r="B95" s="222"/>
      <c r="C95" s="222"/>
      <c r="D95" s="222"/>
      <c r="E95" s="222"/>
      <c r="F95" s="222"/>
      <c r="G95" s="222"/>
      <c r="H95" s="222"/>
      <c r="I95" s="222"/>
      <c r="J95" s="222"/>
      <c r="K95" s="227"/>
      <c r="L95" s="227"/>
      <c r="M95" s="227"/>
      <c r="N95" s="227"/>
      <c r="O95" s="227"/>
      <c r="P95" s="227"/>
      <c r="Q95" s="227"/>
      <c r="R95" s="227"/>
      <c r="S95" s="227"/>
      <c r="T95" s="228"/>
    </row>
    <row r="96" spans="1:22" ht="34.35" customHeight="1" x14ac:dyDescent="0.5">
      <c r="A96" s="221"/>
      <c r="B96" s="222"/>
      <c r="C96" s="222"/>
      <c r="D96" s="222"/>
      <c r="E96" s="222"/>
      <c r="F96" s="222"/>
      <c r="G96" s="222"/>
      <c r="H96" s="222"/>
      <c r="I96" s="222"/>
      <c r="J96" s="222"/>
      <c r="K96" s="227"/>
      <c r="L96" s="227"/>
      <c r="M96" s="227"/>
      <c r="N96" s="227"/>
      <c r="O96" s="227"/>
      <c r="P96" s="227"/>
      <c r="Q96" s="227"/>
      <c r="R96" s="227"/>
      <c r="S96" s="227"/>
      <c r="T96" s="228"/>
    </row>
    <row r="97" spans="1:20" ht="34.35" customHeight="1" x14ac:dyDescent="0.5">
      <c r="A97" s="221"/>
      <c r="B97" s="222"/>
      <c r="C97" s="222"/>
      <c r="D97" s="222"/>
      <c r="E97" s="222"/>
      <c r="F97" s="222"/>
      <c r="G97" s="222"/>
      <c r="H97" s="222"/>
      <c r="I97" s="222"/>
      <c r="J97" s="222"/>
      <c r="K97" s="227"/>
      <c r="L97" s="227"/>
      <c r="M97" s="227"/>
      <c r="N97" s="227"/>
      <c r="O97" s="227"/>
      <c r="P97" s="227"/>
      <c r="Q97" s="227"/>
      <c r="R97" s="227"/>
      <c r="S97" s="227"/>
      <c r="T97" s="228"/>
    </row>
    <row r="98" spans="1:20" ht="34.35" customHeight="1" x14ac:dyDescent="0.5">
      <c r="A98" s="221"/>
      <c r="B98" s="222"/>
      <c r="C98" s="222"/>
      <c r="D98" s="222"/>
      <c r="E98" s="222"/>
      <c r="F98" s="222"/>
      <c r="G98" s="222"/>
      <c r="H98" s="222"/>
      <c r="I98" s="222"/>
      <c r="J98" s="222"/>
      <c r="K98" s="227"/>
      <c r="L98" s="227"/>
      <c r="M98" s="227"/>
      <c r="N98" s="227"/>
      <c r="O98" s="227"/>
      <c r="P98" s="227"/>
      <c r="Q98" s="227"/>
      <c r="R98" s="227"/>
      <c r="S98" s="227"/>
      <c r="T98" s="228"/>
    </row>
    <row r="99" spans="1:20" ht="34.35" customHeight="1" x14ac:dyDescent="0.5">
      <c r="A99" s="221"/>
      <c r="B99" s="222"/>
      <c r="C99" s="222"/>
      <c r="D99" s="222"/>
      <c r="E99" s="222"/>
      <c r="F99" s="222"/>
      <c r="G99" s="222"/>
      <c r="H99" s="222"/>
      <c r="I99" s="222"/>
      <c r="J99" s="222"/>
      <c r="K99" s="227"/>
      <c r="L99" s="227"/>
      <c r="M99" s="227"/>
      <c r="N99" s="227"/>
      <c r="O99" s="227"/>
      <c r="P99" s="227"/>
      <c r="Q99" s="227"/>
      <c r="R99" s="227"/>
      <c r="S99" s="227"/>
      <c r="T99" s="228"/>
    </row>
    <row r="100" spans="1:20" ht="34.35" customHeight="1" x14ac:dyDescent="0.5">
      <c r="A100" s="221"/>
      <c r="B100" s="222"/>
      <c r="C100" s="222"/>
      <c r="D100" s="222"/>
      <c r="E100" s="222"/>
      <c r="F100" s="222"/>
      <c r="G100" s="222"/>
      <c r="H100" s="222"/>
      <c r="I100" s="222"/>
      <c r="J100" s="222"/>
      <c r="K100" s="227"/>
      <c r="L100" s="227"/>
      <c r="M100" s="227"/>
      <c r="N100" s="227"/>
      <c r="O100" s="227"/>
      <c r="P100" s="227"/>
      <c r="Q100" s="227"/>
      <c r="R100" s="227"/>
      <c r="S100" s="227"/>
      <c r="T100" s="228"/>
    </row>
    <row r="101" spans="1:20" ht="34.35" customHeight="1" x14ac:dyDescent="0.5">
      <c r="A101" s="221"/>
      <c r="B101" s="222"/>
      <c r="C101" s="222"/>
      <c r="D101" s="222"/>
      <c r="E101" s="222"/>
      <c r="F101" s="222"/>
      <c r="G101" s="222"/>
      <c r="H101" s="222"/>
      <c r="I101" s="222"/>
      <c r="J101" s="222"/>
      <c r="K101" s="227"/>
      <c r="L101" s="227"/>
      <c r="M101" s="227"/>
      <c r="N101" s="227"/>
      <c r="O101" s="227"/>
      <c r="P101" s="227"/>
      <c r="Q101" s="227"/>
      <c r="R101" s="227"/>
      <c r="S101" s="227"/>
      <c r="T101" s="228"/>
    </row>
    <row r="102" spans="1:20" ht="34.35" customHeight="1" x14ac:dyDescent="0.5">
      <c r="A102" s="221"/>
      <c r="B102" s="222"/>
      <c r="C102" s="222"/>
      <c r="D102" s="222"/>
      <c r="E102" s="222"/>
      <c r="F102" s="222"/>
      <c r="G102" s="222"/>
      <c r="H102" s="222"/>
      <c r="I102" s="222"/>
      <c r="J102" s="222"/>
      <c r="K102" s="227"/>
      <c r="L102" s="227"/>
      <c r="M102" s="227"/>
      <c r="N102" s="227"/>
      <c r="O102" s="227"/>
      <c r="P102" s="227"/>
      <c r="Q102" s="227"/>
      <c r="R102" s="227"/>
      <c r="S102" s="227"/>
      <c r="T102" s="228"/>
    </row>
    <row r="103" spans="1:20" ht="34.35" customHeight="1" x14ac:dyDescent="0.5">
      <c r="A103" s="221"/>
      <c r="B103" s="222"/>
      <c r="C103" s="222"/>
      <c r="D103" s="222"/>
      <c r="E103" s="222"/>
      <c r="F103" s="222"/>
      <c r="G103" s="222"/>
      <c r="H103" s="222"/>
      <c r="I103" s="222"/>
      <c r="J103" s="222"/>
      <c r="K103" s="227"/>
      <c r="L103" s="227"/>
      <c r="M103" s="227"/>
      <c r="N103" s="227"/>
      <c r="O103" s="227"/>
      <c r="P103" s="227"/>
      <c r="Q103" s="227"/>
      <c r="R103" s="227"/>
      <c r="S103" s="227"/>
      <c r="T103" s="228"/>
    </row>
    <row r="104" spans="1:20" ht="34.35" customHeight="1" x14ac:dyDescent="0.5">
      <c r="A104" s="221"/>
      <c r="B104" s="222"/>
      <c r="C104" s="222"/>
      <c r="D104" s="222"/>
      <c r="E104" s="222"/>
      <c r="F104" s="222"/>
      <c r="G104" s="222"/>
      <c r="H104" s="222"/>
      <c r="I104" s="222"/>
      <c r="J104" s="222"/>
      <c r="K104" s="227"/>
      <c r="L104" s="227"/>
      <c r="M104" s="227"/>
      <c r="N104" s="227"/>
      <c r="O104" s="227"/>
      <c r="P104" s="227"/>
      <c r="Q104" s="227"/>
      <c r="R104" s="227"/>
      <c r="S104" s="227"/>
      <c r="T104" s="228"/>
    </row>
    <row r="105" spans="1:20" ht="34.35" customHeight="1" x14ac:dyDescent="0.5">
      <c r="A105" s="221"/>
      <c r="B105" s="222"/>
      <c r="C105" s="222"/>
      <c r="D105" s="222"/>
      <c r="E105" s="222"/>
      <c r="F105" s="222"/>
      <c r="G105" s="222"/>
      <c r="H105" s="222"/>
      <c r="I105" s="222"/>
      <c r="J105" s="222"/>
      <c r="K105" s="227"/>
      <c r="L105" s="227"/>
      <c r="M105" s="227"/>
      <c r="N105" s="227"/>
      <c r="O105" s="227"/>
      <c r="P105" s="227"/>
      <c r="Q105" s="227"/>
      <c r="R105" s="227"/>
      <c r="S105" s="227"/>
      <c r="T105" s="228"/>
    </row>
    <row r="106" spans="1:20" ht="34.35" customHeight="1" x14ac:dyDescent="0.5">
      <c r="A106" s="221"/>
      <c r="B106" s="222"/>
      <c r="C106" s="222"/>
      <c r="D106" s="222"/>
      <c r="E106" s="222"/>
      <c r="F106" s="222"/>
      <c r="G106" s="222"/>
      <c r="H106" s="222"/>
      <c r="I106" s="222"/>
      <c r="J106" s="222"/>
      <c r="K106" s="227"/>
      <c r="L106" s="227"/>
      <c r="M106" s="227"/>
      <c r="N106" s="227"/>
      <c r="O106" s="227"/>
      <c r="P106" s="227"/>
      <c r="Q106" s="227"/>
      <c r="R106" s="227"/>
      <c r="S106" s="227"/>
      <c r="T106" s="228"/>
    </row>
    <row r="107" spans="1:20" ht="34.35" customHeight="1" x14ac:dyDescent="0.5">
      <c r="A107" s="221"/>
      <c r="B107" s="222"/>
      <c r="C107" s="222"/>
      <c r="D107" s="222"/>
      <c r="E107" s="222"/>
      <c r="F107" s="222"/>
      <c r="G107" s="222"/>
      <c r="H107" s="222"/>
      <c r="I107" s="222"/>
      <c r="J107" s="222"/>
      <c r="K107" s="227"/>
      <c r="L107" s="227"/>
      <c r="M107" s="227"/>
      <c r="N107" s="227"/>
      <c r="O107" s="227"/>
      <c r="P107" s="227"/>
      <c r="Q107" s="227"/>
      <c r="R107" s="227"/>
      <c r="S107" s="227"/>
      <c r="T107" s="228"/>
    </row>
    <row r="108" spans="1:20" ht="34.35" customHeight="1" x14ac:dyDescent="0.5">
      <c r="A108" s="221"/>
      <c r="B108" s="222"/>
      <c r="C108" s="222"/>
      <c r="D108" s="222"/>
      <c r="E108" s="222"/>
      <c r="F108" s="222"/>
      <c r="G108" s="222"/>
      <c r="H108" s="222"/>
      <c r="I108" s="222"/>
      <c r="J108" s="222"/>
      <c r="K108" s="227"/>
      <c r="L108" s="227"/>
      <c r="M108" s="227"/>
      <c r="N108" s="227"/>
      <c r="O108" s="227"/>
      <c r="P108" s="227"/>
      <c r="Q108" s="227"/>
      <c r="R108" s="227"/>
      <c r="S108" s="227"/>
      <c r="T108" s="228"/>
    </row>
    <row r="109" spans="1:20" ht="34.35" customHeight="1" x14ac:dyDescent="0.5">
      <c r="A109" s="221"/>
      <c r="B109" s="222"/>
      <c r="C109" s="222"/>
      <c r="D109" s="222"/>
      <c r="E109" s="222"/>
      <c r="F109" s="222"/>
      <c r="G109" s="222"/>
      <c r="H109" s="222"/>
      <c r="I109" s="222"/>
      <c r="J109" s="222"/>
      <c r="K109" s="227"/>
      <c r="L109" s="227"/>
      <c r="M109" s="227"/>
      <c r="N109" s="227"/>
      <c r="O109" s="227"/>
      <c r="P109" s="227"/>
      <c r="Q109" s="227"/>
      <c r="R109" s="227"/>
      <c r="S109" s="227"/>
      <c r="T109" s="228"/>
    </row>
    <row r="110" spans="1:20" ht="34.35" customHeight="1" x14ac:dyDescent="0.5">
      <c r="A110" s="221"/>
      <c r="B110" s="222"/>
      <c r="C110" s="222"/>
      <c r="D110" s="222"/>
      <c r="E110" s="222"/>
      <c r="F110" s="222"/>
      <c r="G110" s="222"/>
      <c r="H110" s="222"/>
      <c r="I110" s="222"/>
      <c r="J110" s="222"/>
      <c r="K110" s="227"/>
      <c r="L110" s="227"/>
      <c r="M110" s="227"/>
      <c r="N110" s="227"/>
      <c r="O110" s="227"/>
      <c r="P110" s="227"/>
      <c r="Q110" s="227"/>
      <c r="R110" s="227"/>
      <c r="S110" s="227"/>
      <c r="T110" s="228"/>
    </row>
    <row r="111" spans="1:20" ht="34.35" customHeight="1" x14ac:dyDescent="0.5">
      <c r="A111" s="221"/>
      <c r="B111" s="222"/>
      <c r="C111" s="222"/>
      <c r="D111" s="222"/>
      <c r="E111" s="222"/>
      <c r="F111" s="222"/>
      <c r="G111" s="222"/>
      <c r="H111" s="222"/>
      <c r="I111" s="222"/>
      <c r="J111" s="222"/>
      <c r="K111" s="227"/>
      <c r="L111" s="227"/>
      <c r="M111" s="227"/>
      <c r="N111" s="227"/>
      <c r="O111" s="227"/>
      <c r="P111" s="227"/>
      <c r="Q111" s="227"/>
      <c r="R111" s="227"/>
      <c r="S111" s="227"/>
      <c r="T111" s="228"/>
    </row>
    <row r="112" spans="1:20" ht="34.35" customHeight="1" x14ac:dyDescent="0.5">
      <c r="A112" s="221"/>
      <c r="B112" s="222"/>
      <c r="C112" s="222"/>
      <c r="D112" s="222"/>
      <c r="E112" s="222"/>
      <c r="F112" s="222"/>
      <c r="G112" s="222"/>
      <c r="H112" s="222"/>
      <c r="I112" s="222"/>
      <c r="J112" s="222"/>
      <c r="K112" s="227"/>
      <c r="L112" s="227"/>
      <c r="M112" s="227"/>
      <c r="N112" s="227"/>
      <c r="O112" s="227"/>
      <c r="P112" s="227"/>
      <c r="Q112" s="227"/>
      <c r="R112" s="227"/>
      <c r="S112" s="227"/>
      <c r="T112" s="228"/>
    </row>
    <row r="113" spans="1:20" ht="34.35" customHeight="1" x14ac:dyDescent="0.5">
      <c r="A113" s="221"/>
      <c r="B113" s="222"/>
      <c r="C113" s="222"/>
      <c r="D113" s="222"/>
      <c r="E113" s="222"/>
      <c r="F113" s="222"/>
      <c r="G113" s="222"/>
      <c r="H113" s="222"/>
      <c r="I113" s="222"/>
      <c r="J113" s="222"/>
      <c r="K113" s="227"/>
      <c r="L113" s="227"/>
      <c r="M113" s="227"/>
      <c r="N113" s="227"/>
      <c r="O113" s="227"/>
      <c r="P113" s="227"/>
      <c r="Q113" s="227"/>
      <c r="R113" s="227"/>
      <c r="S113" s="227"/>
      <c r="T113" s="228"/>
    </row>
    <row r="114" spans="1:20" ht="34.35" customHeight="1" x14ac:dyDescent="0.5">
      <c r="A114" s="221"/>
      <c r="B114" s="222"/>
      <c r="C114" s="222"/>
      <c r="D114" s="222"/>
      <c r="E114" s="222"/>
      <c r="F114" s="222"/>
      <c r="G114" s="222"/>
      <c r="H114" s="222"/>
      <c r="I114" s="222"/>
      <c r="J114" s="222"/>
      <c r="K114" s="227"/>
      <c r="L114" s="227"/>
      <c r="M114" s="227"/>
      <c r="N114" s="227"/>
      <c r="O114" s="227"/>
      <c r="P114" s="227"/>
      <c r="Q114" s="227"/>
      <c r="R114" s="227"/>
      <c r="S114" s="227"/>
      <c r="T114" s="228"/>
    </row>
    <row r="115" spans="1:20" ht="34.35" customHeight="1" x14ac:dyDescent="0.5">
      <c r="A115" s="221"/>
      <c r="B115" s="222"/>
      <c r="C115" s="222"/>
      <c r="D115" s="222"/>
      <c r="E115" s="222"/>
      <c r="F115" s="222"/>
      <c r="G115" s="222"/>
      <c r="H115" s="222"/>
      <c r="I115" s="222"/>
      <c r="J115" s="222"/>
      <c r="K115" s="227"/>
      <c r="L115" s="227"/>
      <c r="M115" s="227"/>
      <c r="N115" s="227"/>
      <c r="O115" s="227"/>
      <c r="P115" s="227"/>
      <c r="Q115" s="227"/>
      <c r="R115" s="227"/>
      <c r="S115" s="227"/>
      <c r="T115" s="228"/>
    </row>
    <row r="116" spans="1:20" ht="34.35" customHeight="1" x14ac:dyDescent="0.5">
      <c r="A116" s="221"/>
      <c r="B116" s="222"/>
      <c r="C116" s="222"/>
      <c r="D116" s="222"/>
      <c r="E116" s="222"/>
      <c r="F116" s="222"/>
      <c r="G116" s="222"/>
      <c r="H116" s="222"/>
      <c r="I116" s="222"/>
      <c r="J116" s="222"/>
      <c r="K116" s="227"/>
      <c r="L116" s="227"/>
      <c r="M116" s="227"/>
      <c r="N116" s="227"/>
      <c r="O116" s="227"/>
      <c r="P116" s="227"/>
      <c r="Q116" s="227"/>
      <c r="R116" s="227"/>
      <c r="S116" s="227"/>
      <c r="T116" s="228"/>
    </row>
    <row r="117" spans="1:20" ht="34.35" customHeight="1" x14ac:dyDescent="0.5">
      <c r="A117" s="221"/>
      <c r="B117" s="222"/>
      <c r="C117" s="222"/>
      <c r="D117" s="222"/>
      <c r="E117" s="222"/>
      <c r="F117" s="222"/>
      <c r="G117" s="222"/>
      <c r="H117" s="222"/>
      <c r="I117" s="222"/>
      <c r="J117" s="222"/>
      <c r="K117" s="227"/>
      <c r="L117" s="227"/>
      <c r="M117" s="227"/>
      <c r="N117" s="227"/>
      <c r="O117" s="227"/>
      <c r="P117" s="227"/>
      <c r="Q117" s="227"/>
      <c r="R117" s="227"/>
      <c r="S117" s="227"/>
      <c r="T117" s="228"/>
    </row>
    <row r="118" spans="1:20" ht="34.35" customHeight="1" x14ac:dyDescent="0.5">
      <c r="A118" s="221"/>
      <c r="B118" s="222"/>
      <c r="C118" s="222"/>
      <c r="D118" s="222"/>
      <c r="E118" s="222"/>
      <c r="F118" s="222"/>
      <c r="G118" s="222"/>
      <c r="H118" s="222"/>
      <c r="I118" s="222"/>
      <c r="J118" s="222"/>
      <c r="K118" s="227"/>
      <c r="L118" s="227"/>
      <c r="M118" s="227"/>
      <c r="N118" s="227"/>
      <c r="O118" s="227"/>
      <c r="P118" s="227"/>
      <c r="Q118" s="227"/>
      <c r="R118" s="227"/>
      <c r="S118" s="227"/>
      <c r="T118" s="228"/>
    </row>
    <row r="119" spans="1:20" ht="34.35" customHeight="1" x14ac:dyDescent="0.5">
      <c r="A119" s="221"/>
      <c r="B119" s="222"/>
      <c r="C119" s="222"/>
      <c r="D119" s="222"/>
      <c r="E119" s="222"/>
      <c r="F119" s="222"/>
      <c r="G119" s="222"/>
      <c r="H119" s="222"/>
      <c r="I119" s="222"/>
      <c r="J119" s="222"/>
      <c r="K119" s="227"/>
      <c r="L119" s="227"/>
      <c r="M119" s="227"/>
      <c r="N119" s="227"/>
      <c r="O119" s="227"/>
      <c r="P119" s="227"/>
      <c r="Q119" s="227"/>
      <c r="R119" s="227"/>
      <c r="S119" s="227"/>
      <c r="T119" s="228"/>
    </row>
    <row r="120" spans="1:20" ht="34.35" customHeight="1" thickBot="1" x14ac:dyDescent="0.55000000000000004">
      <c r="A120" s="223"/>
      <c r="B120" s="224"/>
      <c r="C120" s="224"/>
      <c r="D120" s="224"/>
      <c r="E120" s="224"/>
      <c r="F120" s="224"/>
      <c r="G120" s="224"/>
      <c r="H120" s="224"/>
      <c r="I120" s="224"/>
      <c r="J120" s="224"/>
      <c r="K120" s="229"/>
      <c r="L120" s="229"/>
      <c r="M120" s="229"/>
      <c r="N120" s="229"/>
      <c r="O120" s="229"/>
      <c r="P120" s="229"/>
      <c r="Q120" s="229"/>
      <c r="R120" s="229"/>
      <c r="S120" s="229"/>
      <c r="T120" s="230"/>
    </row>
  </sheetData>
  <sheetProtection selectLockedCells="1"/>
  <mergeCells count="66">
    <mergeCell ref="R51:R53"/>
    <mergeCell ref="R55:R58"/>
    <mergeCell ref="A55:A57"/>
    <mergeCell ref="A60:A64"/>
    <mergeCell ref="A40:P40"/>
    <mergeCell ref="A42:P42"/>
    <mergeCell ref="A45:P45"/>
    <mergeCell ref="A48:P48"/>
    <mergeCell ref="A50:P50"/>
    <mergeCell ref="A54:P54"/>
    <mergeCell ref="A59:P59"/>
    <mergeCell ref="A51:A53"/>
    <mergeCell ref="R60:R64"/>
    <mergeCell ref="R46:R49"/>
    <mergeCell ref="A36:A39"/>
    <mergeCell ref="R36:R44"/>
    <mergeCell ref="R8:R16"/>
    <mergeCell ref="T8:T16"/>
    <mergeCell ref="R18:R34"/>
    <mergeCell ref="T18:T34"/>
    <mergeCell ref="A32:A34"/>
    <mergeCell ref="A23:A31"/>
    <mergeCell ref="A12:P12"/>
    <mergeCell ref="A17:P17"/>
    <mergeCell ref="A22:P22"/>
    <mergeCell ref="T36:T44"/>
    <mergeCell ref="Q13:Q14"/>
    <mergeCell ref="A8:A11"/>
    <mergeCell ref="A13:A16"/>
    <mergeCell ref="T46:T49"/>
    <mergeCell ref="A43:A44"/>
    <mergeCell ref="L6:M6"/>
    <mergeCell ref="N6:O6"/>
    <mergeCell ref="H6:I6"/>
    <mergeCell ref="Q6:Q7"/>
    <mergeCell ref="P6:P7"/>
    <mergeCell ref="J6:K6"/>
    <mergeCell ref="R6:R7"/>
    <mergeCell ref="D6:E6"/>
    <mergeCell ref="S6:S7"/>
    <mergeCell ref="C6:C7"/>
    <mergeCell ref="B6:B7"/>
    <mergeCell ref="A6:A7"/>
    <mergeCell ref="A18:A21"/>
    <mergeCell ref="A46:A47"/>
    <mergeCell ref="O1:P1"/>
    <mergeCell ref="C4:T4"/>
    <mergeCell ref="T6:T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A68:J68"/>
    <mergeCell ref="K68:T68"/>
    <mergeCell ref="K69:T89"/>
    <mergeCell ref="A91:J120"/>
    <mergeCell ref="K91:T120"/>
    <mergeCell ref="A90:J90"/>
    <mergeCell ref="K90:T90"/>
    <mergeCell ref="A69:J89"/>
  </mergeCells>
  <phoneticPr fontId="2" type="noConversion"/>
  <conditionalFormatting sqref="Q8:Q10">
    <cfRule type="notContainsBlanks" dxfId="160" priority="1709">
      <formula>LEN(TRIM(Q8))&gt;0</formula>
    </cfRule>
  </conditionalFormatting>
  <conditionalFormatting sqref="Q13:Q14">
    <cfRule type="notContainsBlanks" dxfId="159" priority="1710">
      <formula>LEN(TRIM(Q13))&gt;0</formula>
    </cfRule>
  </conditionalFormatting>
  <conditionalFormatting sqref="Q19:Q20 Q43">
    <cfRule type="notContainsBlanks" dxfId="158" priority="1713">
      <formula>LEN(TRIM(Q19))&gt;0</formula>
    </cfRule>
  </conditionalFormatting>
  <conditionalFormatting sqref="Q21">
    <cfRule type="notContainsBlanks" dxfId="157" priority="1711">
      <formula>LEN(TRIM(Q21))&gt;0</formula>
    </cfRule>
  </conditionalFormatting>
  <conditionalFormatting sqref="Q46:Q47">
    <cfRule type="notContainsBlanks" dxfId="156" priority="1698">
      <formula>LEN(TRIM(Q46))&gt;0</formula>
    </cfRule>
  </conditionalFormatting>
  <conditionalFormatting sqref="S21">
    <cfRule type="notContainsBlanks" dxfId="155" priority="1653">
      <formula>LEN(TRIM(S21))&gt;0</formula>
    </cfRule>
  </conditionalFormatting>
  <conditionalFormatting sqref="S51:S53 S8:S10 S13:S16 S18:S21 S41 S43:S44 S46:S47 S55:S58 S49 T46 S23:S31 S34">
    <cfRule type="notContainsBlanks" dxfId="154" priority="1650">
      <formula>LEN(TRIM(S8))&gt;0</formula>
    </cfRule>
  </conditionalFormatting>
  <conditionalFormatting sqref="S46">
    <cfRule type="notContainsBlanks" dxfId="153" priority="1643">
      <formula>LEN(TRIM(S46))&gt;0</formula>
    </cfRule>
  </conditionalFormatting>
  <conditionalFormatting sqref="R8 R18 R51 R46 R55">
    <cfRule type="notContainsBlanks" dxfId="152" priority="1879">
      <formula>LEN(TRIM(R8))&gt;0</formula>
    </cfRule>
  </conditionalFormatting>
  <conditionalFormatting sqref="P18:P19 P46:P47 P11 D21:P21 P51:P52 P49 P55:P58">
    <cfRule type="cellIs" dxfId="151" priority="1634" operator="equal">
      <formula>0</formula>
    </cfRule>
  </conditionalFormatting>
  <conditionalFormatting sqref="A1">
    <cfRule type="cellIs" dxfId="150" priority="1632" operator="equal">
      <formula>0</formula>
    </cfRule>
  </conditionalFormatting>
  <conditionalFormatting sqref="P20">
    <cfRule type="cellIs" dxfId="149" priority="1625" operator="equal">
      <formula>0</formula>
    </cfRule>
  </conditionalFormatting>
  <conditionalFormatting sqref="Q11">
    <cfRule type="notContainsBlanks" dxfId="148" priority="231">
      <formula>LEN(TRIM(Q11))&gt;0</formula>
    </cfRule>
  </conditionalFormatting>
  <conditionalFormatting sqref="S11">
    <cfRule type="notContainsBlanks" dxfId="147" priority="230">
      <formula>LEN(TRIM(S11))&gt;0</formula>
    </cfRule>
  </conditionalFormatting>
  <conditionalFormatting sqref="Q26:Q31">
    <cfRule type="notContainsBlanks" dxfId="146" priority="227">
      <formula>LEN(TRIM(Q26))&gt;0</formula>
    </cfRule>
  </conditionalFormatting>
  <conditionalFormatting sqref="Q34">
    <cfRule type="notContainsBlanks" dxfId="145" priority="226">
      <formula>LEN(TRIM(Q34))&gt;0</formula>
    </cfRule>
  </conditionalFormatting>
  <conditionalFormatting sqref="S34">
    <cfRule type="notContainsBlanks" dxfId="144" priority="225">
      <formula>LEN(TRIM(S34))&gt;0</formula>
    </cfRule>
  </conditionalFormatting>
  <conditionalFormatting sqref="P23:P31">
    <cfRule type="cellIs" dxfId="143" priority="223" operator="equal">
      <formula>0</formula>
    </cfRule>
  </conditionalFormatting>
  <conditionalFormatting sqref="Q37:Q38">
    <cfRule type="notContainsBlanks" dxfId="142" priority="218">
      <formula>LEN(TRIM(Q37))&gt;0</formula>
    </cfRule>
  </conditionalFormatting>
  <conditionalFormatting sqref="Q39">
    <cfRule type="notContainsBlanks" dxfId="141" priority="217">
      <formula>LEN(TRIM(Q39))&gt;0</formula>
    </cfRule>
  </conditionalFormatting>
  <conditionalFormatting sqref="S39">
    <cfRule type="notContainsBlanks" dxfId="140" priority="216">
      <formula>LEN(TRIM(S39))&gt;0</formula>
    </cfRule>
  </conditionalFormatting>
  <conditionalFormatting sqref="S36:S39">
    <cfRule type="notContainsBlanks" dxfId="139" priority="215">
      <formula>LEN(TRIM(S36))&gt;0</formula>
    </cfRule>
  </conditionalFormatting>
  <conditionalFormatting sqref="R36">
    <cfRule type="notContainsBlanks" dxfId="138" priority="219">
      <formula>LEN(TRIM(R36))&gt;0</formula>
    </cfRule>
  </conditionalFormatting>
  <conditionalFormatting sqref="P36:P37">
    <cfRule type="cellIs" dxfId="137" priority="214" operator="equal">
      <formula>0</formula>
    </cfRule>
  </conditionalFormatting>
  <conditionalFormatting sqref="P38">
    <cfRule type="cellIs" dxfId="136" priority="213" operator="equal">
      <formula>0</formula>
    </cfRule>
  </conditionalFormatting>
  <conditionalFormatting sqref="P16">
    <cfRule type="expression" dxfId="135" priority="148">
      <formula>P11&lt;P16</formula>
    </cfRule>
    <cfRule type="cellIs" dxfId="134" priority="210" operator="equal">
      <formula>0</formula>
    </cfRule>
  </conditionalFormatting>
  <conditionalFormatting sqref="Q33:Q34">
    <cfRule type="notContainsBlanks" dxfId="133" priority="207">
      <formula>LEN(TRIM(Q33))&gt;0</formula>
    </cfRule>
  </conditionalFormatting>
  <conditionalFormatting sqref="S32:S34">
    <cfRule type="notContainsBlanks" dxfId="132" priority="206">
      <formula>LEN(TRIM(S32))&gt;0</formula>
    </cfRule>
  </conditionalFormatting>
  <conditionalFormatting sqref="P34">
    <cfRule type="cellIs" dxfId="131" priority="203" operator="equal">
      <formula>0</formula>
    </cfRule>
  </conditionalFormatting>
  <conditionalFormatting sqref="P33:P34">
    <cfRule type="cellIs" dxfId="130" priority="199" operator="equal">
      <formula>0</formula>
    </cfRule>
  </conditionalFormatting>
  <conditionalFormatting sqref="P39">
    <cfRule type="cellIs" dxfId="129" priority="198" operator="equal">
      <formula>0</formula>
    </cfRule>
  </conditionalFormatting>
  <conditionalFormatting sqref="Q44">
    <cfRule type="notContainsBlanks" dxfId="128" priority="194">
      <formula>LEN(TRIM(Q44))&gt;0</formula>
    </cfRule>
  </conditionalFormatting>
  <conditionalFormatting sqref="S44">
    <cfRule type="notContainsBlanks" dxfId="127" priority="193">
      <formula>LEN(TRIM(S44))&gt;0</formula>
    </cfRule>
  </conditionalFormatting>
  <conditionalFormatting sqref="P41">
    <cfRule type="cellIs" dxfId="126" priority="191" operator="equal">
      <formula>0</formula>
    </cfRule>
  </conditionalFormatting>
  <conditionalFormatting sqref="P43:P44">
    <cfRule type="cellIs" dxfId="125" priority="190" operator="equal">
      <formula>0</formula>
    </cfRule>
  </conditionalFormatting>
  <conditionalFormatting sqref="J52:O52">
    <cfRule type="expression" dxfId="124" priority="186">
      <formula>J55&gt;J52</formula>
    </cfRule>
  </conditionalFormatting>
  <conditionalFormatting sqref="S60:S62">
    <cfRule type="notContainsBlanks" dxfId="123" priority="183">
      <formula>LEN(TRIM(S60))&gt;0</formula>
    </cfRule>
  </conditionalFormatting>
  <conditionalFormatting sqref="R60">
    <cfRule type="notContainsBlanks" dxfId="122" priority="184">
      <formula>LEN(TRIM(R60))&gt;0</formula>
    </cfRule>
  </conditionalFormatting>
  <conditionalFormatting sqref="P60:P62">
    <cfRule type="cellIs" dxfId="121" priority="182" operator="equal">
      <formula>0</formula>
    </cfRule>
  </conditionalFormatting>
  <conditionalFormatting sqref="S63:S64">
    <cfRule type="notContainsBlanks" dxfId="120" priority="179">
      <formula>LEN(TRIM(S63))&gt;0</formula>
    </cfRule>
  </conditionalFormatting>
  <conditionalFormatting sqref="P63:P64">
    <cfRule type="cellIs" dxfId="119" priority="178" operator="equal">
      <formula>0</formula>
    </cfRule>
  </conditionalFormatting>
  <conditionalFormatting sqref="T8">
    <cfRule type="notContainsBlanks" dxfId="118" priority="176">
      <formula>LEN(TRIM(T8))&gt;0</formula>
    </cfRule>
  </conditionalFormatting>
  <conditionalFormatting sqref="D23:O23">
    <cfRule type="cellIs" dxfId="117" priority="173" operator="equal">
      <formula>0</formula>
    </cfRule>
  </conditionalFormatting>
  <conditionalFormatting sqref="B23">
    <cfRule type="cellIs" dxfId="116" priority="172" operator="equal">
      <formula>0</formula>
    </cfRule>
  </conditionalFormatting>
  <conditionalFormatting sqref="B26">
    <cfRule type="cellIs" dxfId="115" priority="171" operator="equal">
      <formula>0</formula>
    </cfRule>
  </conditionalFormatting>
  <conditionalFormatting sqref="D32:P32">
    <cfRule type="cellIs" dxfId="114" priority="169" operator="equal">
      <formula>0</formula>
    </cfRule>
  </conditionalFormatting>
  <conditionalFormatting sqref="D26:O26">
    <cfRule type="cellIs" dxfId="113" priority="168" operator="equal">
      <formula>0</formula>
    </cfRule>
  </conditionalFormatting>
  <conditionalFormatting sqref="D29:O29">
    <cfRule type="cellIs" dxfId="112" priority="166" operator="equal">
      <formula>0</formula>
    </cfRule>
  </conditionalFormatting>
  <conditionalFormatting sqref="D32">
    <cfRule type="cellIs" dxfId="111" priority="162" operator="lessThan">
      <formula>0</formula>
    </cfRule>
  </conditionalFormatting>
  <conditionalFormatting sqref="E32:O32">
    <cfRule type="cellIs" dxfId="110" priority="161" operator="lessThan">
      <formula>0</formula>
    </cfRule>
  </conditionalFormatting>
  <conditionalFormatting sqref="D33:O33">
    <cfRule type="cellIs" dxfId="109" priority="160" operator="equal">
      <formula>0</formula>
    </cfRule>
  </conditionalFormatting>
  <conditionalFormatting sqref="D33:O33">
    <cfRule type="cellIs" dxfId="108" priority="159" operator="lessThan">
      <formula>0</formula>
    </cfRule>
  </conditionalFormatting>
  <conditionalFormatting sqref="D34:O34">
    <cfRule type="cellIs" dxfId="107" priority="158" operator="equal">
      <formula>0</formula>
    </cfRule>
  </conditionalFormatting>
  <conditionalFormatting sqref="D34:O34">
    <cfRule type="cellIs" dxfId="106" priority="157" operator="lessThan">
      <formula>0</formula>
    </cfRule>
  </conditionalFormatting>
  <conditionalFormatting sqref="D36:O39">
    <cfRule type="cellIs" dxfId="105" priority="156" operator="equal">
      <formula>0</formula>
    </cfRule>
  </conditionalFormatting>
  <conditionalFormatting sqref="D36:O39">
    <cfRule type="cellIs" dxfId="104" priority="155" operator="lessThan">
      <formula>0</formula>
    </cfRule>
  </conditionalFormatting>
  <conditionalFormatting sqref="P13">
    <cfRule type="expression" dxfId="103" priority="154">
      <formula>P8&lt;P13</formula>
    </cfRule>
  </conditionalFormatting>
  <conditionalFormatting sqref="P8">
    <cfRule type="expression" dxfId="102" priority="153">
      <formula>P8&lt;P13</formula>
    </cfRule>
  </conditionalFormatting>
  <conditionalFormatting sqref="P9">
    <cfRule type="expression" dxfId="101" priority="152">
      <formula>P9&lt;P14</formula>
    </cfRule>
  </conditionalFormatting>
  <conditionalFormatting sqref="P14">
    <cfRule type="expression" dxfId="100" priority="151">
      <formula>P9&lt;P14</formula>
    </cfRule>
  </conditionalFormatting>
  <conditionalFormatting sqref="P15">
    <cfRule type="expression" dxfId="99" priority="150">
      <formula>P10&lt;P15</formula>
    </cfRule>
  </conditionalFormatting>
  <conditionalFormatting sqref="P10">
    <cfRule type="expression" dxfId="98" priority="149">
      <formula>P10&lt;P15</formula>
    </cfRule>
  </conditionalFormatting>
  <conditionalFormatting sqref="D23">
    <cfRule type="expression" dxfId="97" priority="147">
      <formula>D23&gt;D18</formula>
    </cfRule>
  </conditionalFormatting>
  <conditionalFormatting sqref="D18">
    <cfRule type="expression" dxfId="96" priority="146">
      <formula>D23&gt;D18</formula>
    </cfRule>
  </conditionalFormatting>
  <conditionalFormatting sqref="E18:O18">
    <cfRule type="expression" dxfId="95" priority="145">
      <formula>E23&gt;E18</formula>
    </cfRule>
  </conditionalFormatting>
  <conditionalFormatting sqref="E23:O23">
    <cfRule type="expression" dxfId="94" priority="144">
      <formula>E23&gt;E18</formula>
    </cfRule>
  </conditionalFormatting>
  <conditionalFormatting sqref="D26">
    <cfRule type="expression" dxfId="93" priority="143">
      <formula>D26&gt;D19</formula>
    </cfRule>
  </conditionalFormatting>
  <conditionalFormatting sqref="D19">
    <cfRule type="expression" dxfId="92" priority="142">
      <formula>D26&gt;D19</formula>
    </cfRule>
  </conditionalFormatting>
  <conditionalFormatting sqref="E19:O19">
    <cfRule type="expression" dxfId="91" priority="141">
      <formula>E26&gt;E19</formula>
    </cfRule>
  </conditionalFormatting>
  <conditionalFormatting sqref="E26:O26">
    <cfRule type="expression" dxfId="90" priority="140">
      <formula>E26&gt;E19</formula>
    </cfRule>
  </conditionalFormatting>
  <conditionalFormatting sqref="D29">
    <cfRule type="expression" dxfId="89" priority="139">
      <formula>D29&gt;D20</formula>
    </cfRule>
  </conditionalFormatting>
  <conditionalFormatting sqref="D20">
    <cfRule type="expression" dxfId="88" priority="138">
      <formula>D29&gt;D20</formula>
    </cfRule>
  </conditionalFormatting>
  <conditionalFormatting sqref="E20:O20">
    <cfRule type="expression" dxfId="87" priority="137">
      <formula>E29&gt;E20</formula>
    </cfRule>
  </conditionalFormatting>
  <conditionalFormatting sqref="E29:O29">
    <cfRule type="expression" dxfId="86" priority="136">
      <formula>E29&gt;E20</formula>
    </cfRule>
  </conditionalFormatting>
  <conditionalFormatting sqref="D41">
    <cfRule type="expression" dxfId="85" priority="135">
      <formula>D41&gt;D39</formula>
    </cfRule>
  </conditionalFormatting>
  <conditionalFormatting sqref="D39">
    <cfRule type="expression" dxfId="84" priority="130">
      <formula>(D43+D44)&gt;D39</formula>
    </cfRule>
    <cfRule type="expression" dxfId="83" priority="134">
      <formula>D41&gt;D39</formula>
    </cfRule>
  </conditionalFormatting>
  <conditionalFormatting sqref="E39:O39">
    <cfRule type="expression" dxfId="82" priority="133">
      <formula>E41&gt;E39</formula>
    </cfRule>
  </conditionalFormatting>
  <conditionalFormatting sqref="E41:O41">
    <cfRule type="expression" dxfId="81" priority="132">
      <formula>E41&gt;E39</formula>
    </cfRule>
  </conditionalFormatting>
  <conditionalFormatting sqref="D43:D44">
    <cfRule type="expression" dxfId="80" priority="131">
      <formula>(D43+D44)&gt;D39</formula>
    </cfRule>
  </conditionalFormatting>
  <conditionalFormatting sqref="E39">
    <cfRule type="expression" dxfId="79" priority="106">
      <formula>(E43+E44)&gt;E39</formula>
    </cfRule>
    <cfRule type="expression" dxfId="78" priority="107">
      <formula>E41&gt;E39</formula>
    </cfRule>
  </conditionalFormatting>
  <conditionalFormatting sqref="A35:P35">
    <cfRule type="cellIs" dxfId="77" priority="105" operator="equal">
      <formula>0</formula>
    </cfRule>
  </conditionalFormatting>
  <conditionalFormatting sqref="E39">
    <cfRule type="expression" dxfId="76" priority="100">
      <formula>(E43+E44)&gt;E39</formula>
    </cfRule>
    <cfRule type="expression" dxfId="75" priority="101">
      <formula>E41&gt;E39</formula>
    </cfRule>
  </conditionalFormatting>
  <conditionalFormatting sqref="F39">
    <cfRule type="expression" dxfId="74" priority="98">
      <formula>(F43+F44)&gt;F39</formula>
    </cfRule>
    <cfRule type="expression" dxfId="73" priority="99">
      <formula>F41&gt;F39</formula>
    </cfRule>
  </conditionalFormatting>
  <conditionalFormatting sqref="G39">
    <cfRule type="expression" dxfId="72" priority="96">
      <formula>(G43+G44)&gt;G39</formula>
    </cfRule>
    <cfRule type="expression" dxfId="71" priority="97">
      <formula>G41&gt;G39</formula>
    </cfRule>
  </conditionalFormatting>
  <conditionalFormatting sqref="H39">
    <cfRule type="expression" dxfId="70" priority="94">
      <formula>(H43+H44)&gt;H39</formula>
    </cfRule>
    <cfRule type="expression" dxfId="69" priority="95">
      <formula>H41&gt;H39</formula>
    </cfRule>
  </conditionalFormatting>
  <conditionalFormatting sqref="I39">
    <cfRule type="expression" dxfId="68" priority="92">
      <formula>(I43+I44)&gt;I39</formula>
    </cfRule>
    <cfRule type="expression" dxfId="67" priority="93">
      <formula>I41&gt;I39</formula>
    </cfRule>
  </conditionalFormatting>
  <conditionalFormatting sqref="J39">
    <cfRule type="expression" dxfId="66" priority="90">
      <formula>(J43+J44)&gt;J39</formula>
    </cfRule>
    <cfRule type="expression" dxfId="65" priority="91">
      <formula>J41&gt;J39</formula>
    </cfRule>
  </conditionalFormatting>
  <conditionalFormatting sqref="K39">
    <cfRule type="expression" dxfId="64" priority="88">
      <formula>(K43+K44)&gt;K39</formula>
    </cfRule>
    <cfRule type="expression" dxfId="63" priority="89">
      <formula>K41&gt;K39</formula>
    </cfRule>
  </conditionalFormatting>
  <conditionalFormatting sqref="L39">
    <cfRule type="expression" dxfId="62" priority="86">
      <formula>(L43+L44)&gt;L39</formula>
    </cfRule>
    <cfRule type="expression" dxfId="61" priority="87">
      <formula>L41&gt;L39</formula>
    </cfRule>
  </conditionalFormatting>
  <conditionalFormatting sqref="M39">
    <cfRule type="expression" dxfId="60" priority="84">
      <formula>(M43+M44)&gt;M39</formula>
    </cfRule>
    <cfRule type="expression" dxfId="59" priority="85">
      <formula>M41&gt;M39</formula>
    </cfRule>
  </conditionalFormatting>
  <conditionalFormatting sqref="N39">
    <cfRule type="expression" dxfId="58" priority="82">
      <formula>(N43+N44)&gt;N39</formula>
    </cfRule>
    <cfRule type="expression" dxfId="57" priority="83">
      <formula>N41&gt;N39</formula>
    </cfRule>
  </conditionalFormatting>
  <conditionalFormatting sqref="O39">
    <cfRule type="expression" dxfId="56" priority="80">
      <formula>(O43+O44)&gt;O39</formula>
    </cfRule>
    <cfRule type="expression" dxfId="55" priority="81">
      <formula>O41&gt;O39</formula>
    </cfRule>
  </conditionalFormatting>
  <conditionalFormatting sqref="D46">
    <cfRule type="expression" dxfId="54" priority="57">
      <formula>D49&gt;(D47+D46)</formula>
    </cfRule>
    <cfRule type="expression" dxfId="53" priority="79">
      <formula>D46&gt;D43</formula>
    </cfRule>
  </conditionalFormatting>
  <conditionalFormatting sqref="D43">
    <cfRule type="expression" dxfId="52" priority="78">
      <formula>D46&gt;D43</formula>
    </cfRule>
  </conditionalFormatting>
  <conditionalFormatting sqref="E46:O46">
    <cfRule type="expression" dxfId="51" priority="75">
      <formula>E46&gt;E43</formula>
    </cfRule>
  </conditionalFormatting>
  <conditionalFormatting sqref="E43:O43">
    <cfRule type="expression" dxfId="50" priority="74">
      <formula>E44&gt;E43</formula>
    </cfRule>
  </conditionalFormatting>
  <conditionalFormatting sqref="E43:O43">
    <cfRule type="expression" dxfId="49" priority="73">
      <formula>(E43+E44)&gt;E39</formula>
    </cfRule>
  </conditionalFormatting>
  <conditionalFormatting sqref="E43:O43">
    <cfRule type="expression" dxfId="48" priority="72">
      <formula>E46&gt;E43</formula>
    </cfRule>
  </conditionalFormatting>
  <conditionalFormatting sqref="D47">
    <cfRule type="expression" dxfId="47" priority="62">
      <formula>D49&gt;(D47+D46)</formula>
    </cfRule>
    <cfRule type="expression" dxfId="46" priority="71">
      <formula>D47&gt;D44</formula>
    </cfRule>
  </conditionalFormatting>
  <conditionalFormatting sqref="D44">
    <cfRule type="expression" dxfId="45" priority="70">
      <formula>D47&gt;D44</formula>
    </cfRule>
  </conditionalFormatting>
  <conditionalFormatting sqref="E44:O44">
    <cfRule type="expression" dxfId="44" priority="68">
      <formula>(E44+E45)&gt;E40</formula>
    </cfRule>
  </conditionalFormatting>
  <conditionalFormatting sqref="E44:O44">
    <cfRule type="expression" dxfId="43" priority="67">
      <formula>E47&gt;E44</formula>
    </cfRule>
  </conditionalFormatting>
  <conditionalFormatting sqref="B29">
    <cfRule type="cellIs" dxfId="42" priority="66" operator="equal">
      <formula>0</formula>
    </cfRule>
  </conditionalFormatting>
  <conditionalFormatting sqref="D53">
    <cfRule type="expression" dxfId="41" priority="35">
      <formula>D57&gt;D53</formula>
    </cfRule>
    <cfRule type="expression" dxfId="40" priority="47">
      <formula>D53&gt;D49</formula>
    </cfRule>
    <cfRule type="cellIs" dxfId="39" priority="65" operator="equal">
      <formula>0</formula>
    </cfRule>
  </conditionalFormatting>
  <conditionalFormatting sqref="P53">
    <cfRule type="cellIs" dxfId="38" priority="64" operator="equal">
      <formula>0</formula>
    </cfRule>
  </conditionalFormatting>
  <conditionalFormatting sqref="D49">
    <cfRule type="expression" dxfId="37" priority="44">
      <formula>D53&gt;D49</formula>
    </cfRule>
    <cfRule type="expression" dxfId="36" priority="63">
      <formula>D49&gt;(D47+D46)</formula>
    </cfRule>
  </conditionalFormatting>
  <conditionalFormatting sqref="E46:O46">
    <cfRule type="expression" dxfId="35" priority="52">
      <formula>E49&gt;(E47+E46)</formula>
    </cfRule>
    <cfRule type="expression" dxfId="34" priority="53">
      <formula>E46&gt;E43</formula>
    </cfRule>
  </conditionalFormatting>
  <conditionalFormatting sqref="E47:O47">
    <cfRule type="expression" dxfId="33" priority="50">
      <formula>E49&gt;(E47+E46)</formula>
    </cfRule>
    <cfRule type="expression" dxfId="32" priority="51">
      <formula>E47&gt;E44</formula>
    </cfRule>
  </conditionalFormatting>
  <conditionalFormatting sqref="E49:O49">
    <cfRule type="expression" dxfId="31" priority="42">
      <formula>E53&gt;E49</formula>
    </cfRule>
    <cfRule type="expression" dxfId="30" priority="43">
      <formula>E49&gt;(E47+E46)</formula>
    </cfRule>
  </conditionalFormatting>
  <conditionalFormatting sqref="D58">
    <cfRule type="expression" dxfId="29" priority="41">
      <formula>D58&gt;D57</formula>
    </cfRule>
  </conditionalFormatting>
  <conditionalFormatting sqref="D57">
    <cfRule type="expression" dxfId="28" priority="36">
      <formula>D57&gt;D53</formula>
    </cfRule>
    <cfRule type="expression" dxfId="27" priority="40">
      <formula>D58&gt;D57</formula>
    </cfRule>
    <cfRule type="expression" dxfId="26" priority="28">
      <formula>D60&gt;D57</formula>
    </cfRule>
  </conditionalFormatting>
  <conditionalFormatting sqref="E58:O58">
    <cfRule type="expression" dxfId="25" priority="37">
      <formula>E58&gt;E57</formula>
    </cfRule>
  </conditionalFormatting>
  <conditionalFormatting sqref="E53:O53">
    <cfRule type="expression" dxfId="24" priority="32">
      <formula>E57&gt;E53</formula>
    </cfRule>
    <cfRule type="expression" dxfId="23" priority="33">
      <formula>E53&gt;E49</formula>
    </cfRule>
    <cfRule type="cellIs" dxfId="22" priority="34" operator="equal">
      <formula>0</formula>
    </cfRule>
  </conditionalFormatting>
  <conditionalFormatting sqref="D60">
    <cfRule type="expression" dxfId="21" priority="29">
      <formula>D60&gt;D57</formula>
    </cfRule>
    <cfRule type="expression" dxfId="20" priority="22">
      <formula>D61&gt;D60</formula>
    </cfRule>
    <cfRule type="expression" dxfId="19" priority="17">
      <formula>D62&gt;D60</formula>
    </cfRule>
  </conditionalFormatting>
  <conditionalFormatting sqref="E57:O57">
    <cfRule type="expression" dxfId="18" priority="25">
      <formula>E60&gt;E57</formula>
    </cfRule>
    <cfRule type="expression" dxfId="17" priority="26">
      <formula>E57&gt;E53</formula>
    </cfRule>
    <cfRule type="expression" dxfId="16" priority="27">
      <formula>E58&gt;E57</formula>
    </cfRule>
  </conditionalFormatting>
  <conditionalFormatting sqref="D61">
    <cfRule type="expression" dxfId="15" priority="23">
      <formula>D61&gt;D60</formula>
    </cfRule>
  </conditionalFormatting>
  <conditionalFormatting sqref="E61:O61">
    <cfRule type="expression" dxfId="14" priority="19">
      <formula>E61&gt;E60</formula>
    </cfRule>
  </conditionalFormatting>
  <conditionalFormatting sqref="D62">
    <cfRule type="expression" dxfId="13" priority="18">
      <formula>D62&gt;D60</formula>
    </cfRule>
    <cfRule type="expression" dxfId="12" priority="11">
      <formula>D63&gt;D62</formula>
    </cfRule>
    <cfRule type="expression" dxfId="11" priority="6">
      <formula>D64&gt;D62</formula>
    </cfRule>
  </conditionalFormatting>
  <conditionalFormatting sqref="E60:O60">
    <cfRule type="expression" dxfId="10" priority="14">
      <formula>E62&gt;E60</formula>
    </cfRule>
    <cfRule type="expression" dxfId="9" priority="15">
      <formula>E61&gt;E60</formula>
    </cfRule>
    <cfRule type="expression" dxfId="8" priority="16">
      <formula>E60&gt;E57</formula>
    </cfRule>
  </conditionalFormatting>
  <conditionalFormatting sqref="D63">
    <cfRule type="expression" dxfId="7" priority="12">
      <formula>D63&gt;D62</formula>
    </cfRule>
  </conditionalFormatting>
  <conditionalFormatting sqref="E63:O63">
    <cfRule type="expression" dxfId="6" priority="8">
      <formula>E63&gt;E62</formula>
    </cfRule>
  </conditionalFormatting>
  <conditionalFormatting sqref="D64">
    <cfRule type="expression" dxfId="5" priority="7">
      <formula>D64&gt;D62</formula>
    </cfRule>
  </conditionalFormatting>
  <conditionalFormatting sqref="E62:O62">
    <cfRule type="expression" dxfId="4" priority="3">
      <formula>E64&gt;E62</formula>
    </cfRule>
    <cfRule type="expression" dxfId="3" priority="4">
      <formula>E63&gt;E62</formula>
    </cfRule>
    <cfRule type="expression" dxfId="2" priority="5">
      <formula>E62&gt;E60</formula>
    </cfRule>
  </conditionalFormatting>
  <conditionalFormatting sqref="E64:O64">
    <cfRule type="expression" dxfId="1" priority="2">
      <formula>E64&gt;E62</formula>
    </cfRule>
  </conditionalFormatting>
  <conditionalFormatting sqref="P11">
    <cfRule type="expression" dxfId="0" priority="1">
      <formula>P11&lt;P16</formula>
    </cfRule>
  </conditionalFormatting>
  <dataValidations count="2">
    <dataValidation type="whole" allowBlank="1" showInputMessage="1" showErrorMessage="1" errorTitle="Non-Numeric or abnormal value" error="Enter Numbers only between 0 and 99999" sqref="D13:O16 P39 D32:P34 D36:O39 E53:P53 P13:P15 D18:O20 D23:O31 D41:O41 D43:O44 D46:O47 D49:O49 D60:O64 D55:O58 D51:D53 E51:O52 D8:P10" xr:uid="{B89F7BEB-D895-441B-9690-CF40DBC25312}">
      <formula1>0</formula1>
      <formula2>99999</formula2>
    </dataValidation>
    <dataValidation allowBlank="1" showInputMessage="1" showErrorMessage="1" errorTitle="Non-Numeric or abnormal value" error="Enter Numbers only between 0 and 99999" sqref="D11:P11 P16" xr:uid="{6FD20342-2A6C-4712-B662-509062942342}"/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  <ignoredErrors>
    <ignoredError sqref="J6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dac3fa0a-9923-49c3-b4ba-df6390fa58ea"/>
    <ds:schemaRef ds:uri="http://purl.org/dc/terms/"/>
    <ds:schemaRef ds:uri="http://schemas.microsoft.com/office/2006/documentManagement/types"/>
    <ds:schemaRef ds:uri="1ed6e237-7a44-4d6d-bfbc-e270d277b5a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FPT_ 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Emmanuel Kaunda</cp:lastModifiedBy>
  <cp:lastPrinted>2020-06-04T19:13:43Z</cp:lastPrinted>
  <dcterms:created xsi:type="dcterms:W3CDTF">2018-10-31T09:45:26Z</dcterms:created>
  <dcterms:modified xsi:type="dcterms:W3CDTF">2021-02-04T13:16:55Z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