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projects\InternalSystem\web\"/>
    </mc:Choice>
  </mc:AlternateContent>
  <workbookProtection workbookPassword="CC71" lockStructure="1"/>
  <bookViews>
    <workbookView xWindow="-120" yWindow="-120" windowWidth="19320" windowHeight="7335" activeTab="1"/>
  </bookViews>
  <sheets>
    <sheet name="Instructions" sheetId="3" r:id="rId1"/>
    <sheet name="HCA" sheetId="6" r:id="rId2"/>
  </sheets>
  <definedNames>
    <definedName name="CALENDER">#REF!</definedName>
    <definedName name="HCANOv2020">#REF!</definedName>
    <definedName name="_xlnm.Print_Area" localSheetId="1">HCA!$B$1:$G$40</definedName>
    <definedName name="_xlnm.Print_Area">#REF!</definedName>
    <definedName name="Print_Area1">#REF!</definedName>
    <definedName name="Print_Area2">#REF!</definedName>
    <definedName name="Test" localSheetId="0">#REF!</definedName>
    <definedName name="Test">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6" i="6" l="1"/>
  <c r="F32" i="6"/>
  <c r="F20" i="6"/>
  <c r="F16" i="6"/>
  <c r="F15" i="6"/>
  <c r="F12" i="6"/>
  <c r="M32" i="6" l="1"/>
  <c r="E31" i="6"/>
  <c r="E30" i="6" l="1"/>
  <c r="E13" i="6"/>
  <c r="K30" i="6" l="1"/>
  <c r="K31" i="6"/>
  <c r="K32" i="6"/>
  <c r="K28" i="6"/>
  <c r="K13" i="6"/>
  <c r="K8" i="6"/>
  <c r="B4" i="6" l="1"/>
  <c r="F34" i="6" l="1"/>
  <c r="F30" i="6"/>
  <c r="F31" i="6"/>
  <c r="F28" i="6"/>
  <c r="F13" i="6"/>
  <c r="F8" i="6"/>
  <c r="Q1" i="6" l="1"/>
  <c r="R1" i="6" s="1"/>
  <c r="E6" i="6" l="1"/>
  <c r="S1" i="6"/>
  <c r="E26" i="6" s="1"/>
  <c r="E35" i="6"/>
  <c r="K35" i="6" s="1"/>
  <c r="D36" i="6"/>
  <c r="E29" i="6"/>
  <c r="D20" i="6"/>
  <c r="E23" i="6"/>
  <c r="K23" i="6" s="1"/>
  <c r="E22" i="6"/>
  <c r="K22" i="6" s="1"/>
  <c r="E21" i="6"/>
  <c r="K21" i="6" s="1"/>
  <c r="E20" i="6"/>
  <c r="E19" i="6"/>
  <c r="E17" i="6"/>
  <c r="E16" i="6"/>
  <c r="M16" i="6" s="1"/>
  <c r="E14" i="6"/>
  <c r="K14" i="6" s="1"/>
  <c r="E12" i="6"/>
  <c r="E11" i="6"/>
  <c r="E10" i="6"/>
  <c r="E9" i="6"/>
  <c r="K9" i="6" l="1"/>
  <c r="E15" i="6"/>
  <c r="K10" i="6"/>
  <c r="M10" i="6"/>
  <c r="K12" i="6"/>
  <c r="M12" i="6"/>
  <c r="M20" i="6"/>
  <c r="K20" i="6"/>
  <c r="K29" i="6"/>
  <c r="F29" i="6"/>
  <c r="K17" i="6"/>
  <c r="F17" i="6"/>
  <c r="K16" i="6"/>
  <c r="K34" i="6"/>
  <c r="K11" i="6"/>
  <c r="K18" i="6"/>
  <c r="K19" i="6"/>
  <c r="K24" i="6"/>
  <c r="E36" i="6"/>
  <c r="K36" i="6" s="1"/>
  <c r="F35" i="6"/>
  <c r="F11" i="6"/>
  <c r="F22" i="6"/>
  <c r="F19" i="6"/>
  <c r="F23" i="6"/>
  <c r="F9" i="6"/>
  <c r="F14" i="6"/>
  <c r="F10" i="6"/>
  <c r="F21" i="6"/>
  <c r="M36" i="6" l="1"/>
  <c r="N26" i="6" s="1"/>
  <c r="M15" i="6"/>
  <c r="N8" i="6" s="1"/>
  <c r="K15" i="6"/>
  <c r="L8" i="6" s="1"/>
  <c r="E37" i="6"/>
  <c r="K37" i="6" s="1"/>
  <c r="E38" i="6" l="1"/>
  <c r="K38" i="6" s="1"/>
  <c r="F37" i="6"/>
  <c r="E39" i="6" l="1"/>
  <c r="K39" i="6" s="1"/>
  <c r="L26" i="6" s="1"/>
  <c r="H3" i="6" s="1"/>
  <c r="F38" i="6"/>
  <c r="F39" i="6" l="1"/>
</calcChain>
</file>

<file path=xl/sharedStrings.xml><?xml version="1.0" encoding="utf-8"?>
<sst xmlns="http://schemas.openxmlformats.org/spreadsheetml/2006/main" count="356" uniqueCount="121">
  <si>
    <t>Num</t>
  </si>
  <si>
    <t>Den</t>
  </si>
  <si>
    <t>%</t>
  </si>
  <si>
    <t xml:space="preserve">% mothers who received PMTCT ARVs </t>
  </si>
  <si>
    <t>% Infants who received ARVs at 0-6 weeks</t>
  </si>
  <si>
    <t>% HEI tested with PCR at age 6-8 weeks and results available</t>
  </si>
  <si>
    <t>% HEI tested positive by first PCR at age 6-8 weeks</t>
  </si>
  <si>
    <t xml:space="preserve">% eligible HEI  with repeat PCR done at 6 months and results available </t>
  </si>
  <si>
    <t>% HEI tested positive by PCR between 0 and 12 months</t>
  </si>
  <si>
    <t>% HEI who were Exclusively Breastfed at 6 months among HEI assessed</t>
  </si>
  <si>
    <t>% HIV positive infants identified between 0 and 12 months linked to CCC</t>
  </si>
  <si>
    <t>% HIV Positive infants with baseline VL done and results available</t>
  </si>
  <si>
    <t xml:space="preserve">% Active in follow-up </t>
  </si>
  <si>
    <t>% Identified as positive between 0 and 12 months</t>
  </si>
  <si>
    <t>% Transferred out between 0 and 12 months</t>
  </si>
  <si>
    <t>% Missing 12 month follow-up visit</t>
  </si>
  <si>
    <t>% Died between 0 and 12 months</t>
  </si>
  <si>
    <t>S/N</t>
  </si>
  <si>
    <t>Indicator</t>
  </si>
  <si>
    <t>Numerator</t>
  </si>
  <si>
    <t>Denominator</t>
  </si>
  <si>
    <t>% HEI tested positive by PCR at 12</t>
  </si>
  <si>
    <t>% HEI tested positive by confirmatory PCR between 12 and 18 months</t>
  </si>
  <si>
    <t xml:space="preserve">Outcomes for birth cohort at 18 months </t>
  </si>
  <si>
    <t>% AB negative at 18 months</t>
  </si>
  <si>
    <t>% Active at 18 months but no AB test done</t>
  </si>
  <si>
    <t>% Identified as positive between 0 and 18 months</t>
  </si>
  <si>
    <t>% Transferred out between 0 and 18 months</t>
  </si>
  <si>
    <t>% Lost to Follow-Up between 0 and 18 months</t>
  </si>
  <si>
    <t>% Died between 0 and 18 months</t>
  </si>
  <si>
    <t xml:space="preserve">Refer to HCA Calendar to determine which cohorts should be reviewed each month.  Calendar and additional instructions on separate page.  </t>
  </si>
  <si>
    <t>Birth: January/______</t>
  </si>
  <si>
    <t>Birth: February/______</t>
  </si>
  <si>
    <t>Total - Birth Year: _____</t>
  </si>
  <si>
    <t>Target</t>
  </si>
  <si>
    <t>Numerator (Source)</t>
  </si>
  <si>
    <t>Denominator (Source)</t>
  </si>
  <si>
    <t>Target Met?</t>
  </si>
  <si>
    <t>1st Review Jan/_____</t>
  </si>
  <si>
    <t>1st Review Feb/_____</t>
  </si>
  <si>
    <t xml:space="preserve">Total 1st Review </t>
  </si>
  <si>
    <t>A</t>
  </si>
  <si>
    <t xml:space="preserve"> Y  N</t>
  </si>
  <si>
    <t>B</t>
  </si>
  <si>
    <t>C</t>
  </si>
  <si>
    <t>2nd Review Jan/____</t>
  </si>
  <si>
    <t>D</t>
  </si>
  <si>
    <t>E</t>
  </si>
  <si>
    <t>Outcomes for birth cohort at 12 months</t>
  </si>
  <si>
    <t>% HIV positive infants identified linked to CCC</t>
  </si>
  <si>
    <t># HEI who tested positive within cohort who have a CCC# listed in register (Col be)</t>
  </si>
  <si>
    <t># HEI identified as positive within cohort (Col bb=IBF, IBFn or IBFu)</t>
  </si>
  <si>
    <t># HEI attended 18 month visit and AB test negative (Col ba = NEG)</t>
  </si>
  <si>
    <t># HEI attended 18 month visit and no AB test result documented (Col ay filled AND Col ba NOT filled)</t>
  </si>
  <si>
    <t># HEI transferred out (Col bc = TO)</t>
  </si>
  <si>
    <t># HEI lost to follow up (Col bc = LTFU)</t>
  </si>
  <si>
    <t># HEI registered in cohort (Col a)</t>
  </si>
  <si>
    <t># HEI registered in cohort  (Col a)</t>
  </si>
  <si>
    <t># HEI who were Exclusively Breastfed (EBF) at 6 months (Col x)</t>
  </si>
  <si>
    <t># HEI who had feeding status assessed (EBF, ERF, or MF) at 6 months (Col x)</t>
  </si>
  <si>
    <t># mothers who received any  ARVs (Col k = 1 or 4 if comments indicate ARVs were received)</t>
  </si>
  <si>
    <t># infants who received any PMTCT ARVs (Col L = 1, 2, 3, or  5 if comments indicate ARVs were received)</t>
  </si>
  <si>
    <t># HEI tested with PCR at age 6-8 weeks and results available (Col m &amp; q)</t>
  </si>
  <si>
    <t># HEI tested positive by first PCR at age  6-8 weeks  (Col m &amp; q)</t>
  </si>
  <si>
    <t># HEI tested with PCR and results available at age 6-8 weeks (Col m &amp; q)</t>
  </si>
  <si>
    <t>% HEI tested with First DNA PCR at 6-8wks or at First contact and results available between 0 and 12 months</t>
  </si>
  <si>
    <t># HEI tested with first PCR and results available at age between 0 and 12 months (Col q)</t>
  </si>
  <si>
    <t># HEI tested with Second DNA PCR Test at 6 months and results available  (Col ad)</t>
  </si>
  <si>
    <t xml:space="preserve"> # HEI in registered cohort (Col a) LESS # HEI positive, transferred out, or dead before 6 months of age (Col bc )</t>
  </si>
  <si>
    <t># HEI who tested positive by first PCR (Col q) or 2nd PCR (Col ad) between 0 and 12 months  who have a CCC# listed in register (Col be)</t>
  </si>
  <si>
    <t xml:space="preserve"># HEI who tested positive by first PCR (Col q) or 2nd PCR (Col ad) between 0 and 12 months </t>
  </si>
  <si>
    <t xml:space="preserve"># HEI tested with positive first DNA PCR (Col q) or 2nd DNA PCR(Col ad) and results available between 0 and 12 months </t>
  </si>
  <si>
    <t xml:space="preserve"># HEI who tested positive by first PCR (Col q) or 2nd DNA PCR (Col ad) between 0 and 12 months </t>
  </si>
  <si>
    <t># HEI tested with Third DNA PCR Test at 12 months and results available  (Col am)</t>
  </si>
  <si>
    <t># HEI positive with Third DNA PCR Test at 12 months (Col am)</t>
  </si>
  <si>
    <t xml:space="preserve"> # HEI in registered cohort (Col a) LESS # HEI positive, transferred out, or dead before 12 months of age (Col bc )</t>
  </si>
  <si>
    <t># HEI tested with  AB at &gt;= 18 months and results are available (Col ba)</t>
  </si>
  <si>
    <t>F</t>
  </si>
  <si>
    <t># of HEI with a First contact AB test positive between 12 and 18 months who had a confirmatory DNA PCR done (Col ar and aw)</t>
  </si>
  <si>
    <t xml:space="preserve">NB: Indicator percentage (%) values for 17.1, 17.2., 17.3, 17.4, 17.5, and 17.6 should sum to 100%. </t>
  </si>
  <si>
    <t xml:space="preserve">NB: Indicator percentage (%) values for 11.1, 11.2., 11.3, 11.4, and 11.5 should sum to 100%. </t>
  </si>
  <si>
    <t># HEI attending 12 months follow-up visit (Col ah filled)</t>
  </si>
  <si>
    <t># HEI who transferred out before 12 months (Col ah NOT filled AND Col bc = TO)</t>
  </si>
  <si>
    <t xml:space="preserve"># HEI missing 12 month follow-up visit (Col ah NOT filled AND Col bc does NOT indicate that child Active, transferred out , or dead) </t>
  </si>
  <si>
    <t># HEI who died before 12 months visit (Col ah NOT filled AND Col bc  indicated dead)</t>
  </si>
  <si>
    <t># HEI reported dead (Col bc = Died_B)</t>
  </si>
  <si>
    <t>Quality Check</t>
  </si>
  <si>
    <t>% Identified as positive between 0 and12 months</t>
  </si>
  <si>
    <t>% HEI tested by AB test at &gt;= 18 months and results are available</t>
  </si>
  <si>
    <t>1st Review: Cohort birth month + 12 months</t>
  </si>
  <si>
    <t>2nd Review: Cohort birth month + 24 months</t>
  </si>
  <si>
    <t>≥ B</t>
  </si>
  <si>
    <t>% HEI eligible with repeat PCR done at 12 months</t>
  </si>
  <si>
    <r>
      <t xml:space="preserve"> NB: If a child who was identified positive has additional outcomes, such as tested positive and later died, </t>
    </r>
    <r>
      <rPr>
        <u/>
        <sz val="16"/>
        <rFont val="Arial"/>
        <family val="2"/>
      </rPr>
      <t>always</t>
    </r>
    <r>
      <rPr>
        <sz val="16"/>
        <rFont val="Arial"/>
        <family val="2"/>
      </rPr>
      <t xml:space="preserve"> classify the child as "identified positive."  </t>
    </r>
  </si>
  <si>
    <r>
      <t xml:space="preserve"># HEI who tested positive by first PCR (Col q) or 2nd PCR (Col ad) between 0 and 12 months  who have a </t>
    </r>
    <r>
      <rPr>
        <b/>
        <sz val="14"/>
        <rFont val="Arial"/>
        <family val="2"/>
      </rPr>
      <t>baseline VL result documented</t>
    </r>
    <r>
      <rPr>
        <sz val="14"/>
        <rFont val="Arial"/>
        <family val="2"/>
      </rPr>
      <t xml:space="preserve"> (col be) in register</t>
    </r>
  </si>
  <si>
    <r>
      <t xml:space="preserve"># </t>
    </r>
    <r>
      <rPr>
        <sz val="14"/>
        <rFont val="Arial"/>
        <family val="2"/>
      </rPr>
      <t xml:space="preserve">of HEI tested at First contact by AB test between 12 and 18 months of age who had a </t>
    </r>
    <r>
      <rPr>
        <b/>
        <sz val="14"/>
        <rFont val="Arial"/>
        <family val="2"/>
      </rPr>
      <t xml:space="preserve">positive </t>
    </r>
    <r>
      <rPr>
        <sz val="14"/>
        <rFont val="Arial"/>
        <family val="2"/>
      </rPr>
      <t>confirmatory PCR done(Col ar and aw)</t>
    </r>
  </si>
  <si>
    <r>
      <t xml:space="preserve"># HEI tested by AB at          &gt;= 18 months (Col ba) PLUS # Active 18 mo no AB done </t>
    </r>
    <r>
      <rPr>
        <b/>
        <sz val="14"/>
        <rFont val="Arial"/>
        <family val="2"/>
      </rPr>
      <t>(Num 17.2 - Col ay filled AND Col ba NOT filled)</t>
    </r>
    <r>
      <rPr>
        <sz val="14"/>
        <rFont val="Arial"/>
        <family val="2"/>
      </rPr>
      <t xml:space="preserve">  PLUS   # Loss to follow-up (Col bB = TnD) </t>
    </r>
  </si>
  <si>
    <t xml:space="preserve">HIV Exposed Infant Cohort Analysis Indicator Definitions                    </t>
  </si>
  <si>
    <t>1st Review: Cohort birth month +12 months</t>
  </si>
  <si>
    <t xml:space="preserve">% eligible HEI  with second PCR done at 6 months and results available </t>
  </si>
  <si>
    <t xml:space="preserve">% HEI eligible with third PCR done at 12 months
</t>
  </si>
  <si>
    <t>Month</t>
  </si>
  <si>
    <t>Year</t>
  </si>
  <si>
    <t>Health Facility</t>
  </si>
  <si>
    <t>Likii Dispensary</t>
  </si>
  <si>
    <t>MFL Code</t>
  </si>
  <si>
    <t>15035</t>
  </si>
  <si>
    <t>02</t>
  </si>
  <si>
    <t>WARNINGS &amp; ERRORS</t>
  </si>
  <si>
    <t>FINER AGE AND SEX DISAGGREGATION REPORTING FPT</t>
  </si>
  <si>
    <t>HEI Cohort Analysis  version 1.0.0</t>
  </si>
  <si>
    <t xml:space="preserve">Note: Please DON'T cut paste any cell. Incase you copy data, please paste as value </t>
  </si>
  <si>
    <t>current Month</t>
  </si>
  <si>
    <t>12 months ago</t>
  </si>
  <si>
    <t>24 months ago</t>
  </si>
  <si>
    <t>Birth Month/Year:</t>
  </si>
  <si>
    <t># HEI registered in birth cohort  (Col a)</t>
  </si>
  <si>
    <t>Data Error Checks</t>
  </si>
  <si>
    <t>Early Warnings</t>
  </si>
  <si>
    <t>warnings</t>
  </si>
  <si>
    <t>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</si>
</sst>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0.0"/>
    <numFmt numFmtId="165" formatCode="yyyy/mmm"/>
  </numFmts>
  <fonts count="48">
    <font>
      <sz val="11"/>
      <color theme="1"/>
      <name val="Calibri"/>
      <family val="2"/>
      <scheme val="minor"/>
    </font>
    <font>
      <sz val="11"/>
      <name val="Calibri"/>
      <family val="2"/>
    </font>
    <font>
      <sz val="10"/>
      <name val="Arial"/>
      <family val="2"/>
    </font>
    <font>
      <sz val="14"/>
      <name val="Arial Narrow"/>
      <family val="2"/>
    </font>
    <font>
      <sz val="14"/>
      <color theme="1"/>
      <name val="Arial Narrow"/>
      <family val="2"/>
    </font>
    <font>
      <sz val="12"/>
      <name val="Arial Narrow"/>
      <family val="2"/>
    </font>
    <font>
      <sz val="12"/>
      <color theme="1"/>
      <name val="Arial Narrow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6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12"/>
      <color theme="1"/>
      <name val="Arial"/>
      <family val="2"/>
    </font>
    <font>
      <b/>
      <sz val="12"/>
      <color indexed="8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2"/>
      <color indexed="10"/>
      <name val="Arial"/>
      <family val="2"/>
    </font>
    <font>
      <b/>
      <sz val="14"/>
      <name val="Arial"/>
      <family val="2"/>
    </font>
    <font>
      <sz val="14"/>
      <color theme="0" tint="-0.14999847407452621"/>
      <name val="Arial"/>
      <family val="2"/>
    </font>
    <font>
      <b/>
      <sz val="16"/>
      <color theme="1"/>
      <name val="Arial"/>
      <family val="2"/>
    </font>
    <font>
      <b/>
      <sz val="16"/>
      <name val="Arial"/>
      <family val="2"/>
    </font>
    <font>
      <u/>
      <sz val="16"/>
      <name val="Arial"/>
      <family val="2"/>
    </font>
    <font>
      <b/>
      <sz val="20"/>
      <name val="Arial"/>
      <family val="2"/>
    </font>
    <font>
      <sz val="14"/>
      <color theme="0" tint="-0.34998626667073579"/>
      <name val="Arial"/>
      <family val="2"/>
    </font>
    <font>
      <b/>
      <sz val="11"/>
      <color theme="1"/>
      <name val="Browallia New"/>
      <family val="2"/>
    </font>
    <font>
      <b/>
      <sz val="11"/>
      <color rgb="FFFF0000"/>
      <name val="Browallia New"/>
      <family val="2"/>
    </font>
    <font>
      <sz val="11"/>
      <color theme="0"/>
      <name val="Browallia New"/>
      <family val="2"/>
    </font>
    <font>
      <b/>
      <sz val="11"/>
      <color theme="0"/>
      <name val="Browallia New"/>
      <family val="2"/>
    </font>
    <font>
      <b/>
      <sz val="11"/>
      <color theme="1"/>
      <name val="Arial Narrow"/>
      <family val="2"/>
    </font>
    <font>
      <b/>
      <sz val="11"/>
      <color rgb="FFFF0000"/>
      <name val="Arial Narrow"/>
      <family val="2"/>
    </font>
    <font>
      <b/>
      <sz val="11"/>
      <color theme="0"/>
      <name val="Arial Narrow"/>
      <family val="2"/>
    </font>
    <font>
      <b/>
      <sz val="12"/>
      <color rgb="FFFF0000"/>
      <name val="Arial Narrow"/>
      <family val="2"/>
    </font>
    <font>
      <b/>
      <sz val="11"/>
      <color theme="5"/>
      <name val="Arial Narrow"/>
      <family val="2"/>
    </font>
    <font>
      <b/>
      <sz val="14"/>
      <color indexed="8"/>
      <name val="Arial Narrow"/>
      <family val="2"/>
    </font>
    <font>
      <b/>
      <sz val="11"/>
      <color indexed="8"/>
      <name val="Arial Narrow"/>
      <family val="2"/>
    </font>
    <font>
      <b/>
      <sz val="12"/>
      <color indexed="8"/>
      <name val="Arial Narrow"/>
      <family val="2"/>
    </font>
    <font>
      <b/>
      <sz val="14"/>
      <color theme="1"/>
      <name val="Arial Narrow"/>
      <family val="2"/>
    </font>
    <font>
      <b/>
      <sz val="14"/>
      <color theme="0" tint="-0.14999847407452621"/>
      <name val="Arial Narrow"/>
      <family val="2"/>
    </font>
    <font>
      <sz val="14"/>
      <color indexed="8"/>
      <name val="Arial Narrow"/>
      <family val="2"/>
    </font>
    <font>
      <b/>
      <sz val="16"/>
      <color indexed="8"/>
      <name val="Arial Narrow"/>
      <family val="2"/>
    </font>
    <font>
      <b/>
      <sz val="14"/>
      <name val="Arial Narrow"/>
      <family val="2"/>
    </font>
    <font>
      <i/>
      <sz val="12"/>
      <color theme="1"/>
      <name val="Arial Narrow"/>
      <family val="2"/>
    </font>
    <font>
      <sz val="12"/>
      <color indexed="10"/>
      <name val="Arial Narrow"/>
      <family val="2"/>
    </font>
    <font>
      <b/>
      <sz val="12"/>
      <color theme="1"/>
      <name val="Arial Narrow"/>
      <family val="2"/>
    </font>
    <font>
      <sz val="12"/>
      <color rgb="FFFF0000"/>
      <name val="Arial Narrow"/>
      <family val="2"/>
    </font>
    <font>
      <b/>
      <sz val="12"/>
      <name val="Arial Narrow"/>
      <family val="2"/>
    </font>
    <font>
      <b/>
      <sz val="12"/>
      <color theme="0"/>
      <name val="Arial Narrow"/>
      <family val="2"/>
    </font>
    <font>
      <b/>
      <sz val="14"/>
      <color rgb="FFFF0000"/>
      <name val="Arial Narrow"/>
      <family val="2"/>
    </font>
  </fonts>
  <fills count="2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9"/>
        <bgColor indexed="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ck">
        <color auto="1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theme="9"/>
      </right>
      <top style="medium">
        <color indexed="64"/>
      </top>
      <bottom style="medium">
        <color indexed="64"/>
      </bottom>
      <diagonal/>
    </border>
    <border>
      <left style="medium">
        <color theme="9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theme="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theme="4"/>
      </right>
      <top style="thin">
        <color indexed="64"/>
      </top>
      <bottom style="thin">
        <color indexed="64"/>
      </bottom>
      <diagonal/>
    </border>
    <border>
      <left style="medium">
        <color theme="4"/>
      </left>
      <right style="thin">
        <color indexed="64"/>
      </right>
      <top style="thin">
        <color indexed="64"/>
      </top>
      <bottom style="medium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theme="4"/>
      </bottom>
      <diagonal/>
    </border>
    <border>
      <left style="thin">
        <color indexed="64"/>
      </left>
      <right style="medium">
        <color theme="4"/>
      </right>
      <top style="thin">
        <color indexed="64"/>
      </top>
      <bottom style="medium">
        <color theme="4"/>
      </bottom>
      <diagonal/>
    </border>
    <border>
      <left style="medium">
        <color theme="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theme="4"/>
      </right>
      <top/>
      <bottom style="thin">
        <color indexed="64"/>
      </bottom>
      <diagonal/>
    </border>
    <border>
      <left style="medium">
        <color theme="4"/>
      </left>
      <right/>
      <top style="medium">
        <color theme="4"/>
      </top>
      <bottom style="medium">
        <color theme="4"/>
      </bottom>
      <diagonal/>
    </border>
    <border>
      <left/>
      <right style="thin">
        <color auto="1"/>
      </right>
      <top style="medium">
        <color theme="4"/>
      </top>
      <bottom style="medium">
        <color theme="4"/>
      </bottom>
      <diagonal/>
    </border>
    <border>
      <left style="thin">
        <color auto="1"/>
      </left>
      <right/>
      <top style="medium">
        <color theme="4"/>
      </top>
      <bottom style="medium">
        <color theme="4"/>
      </bottom>
      <diagonal/>
    </border>
    <border>
      <left/>
      <right/>
      <top style="medium">
        <color theme="4"/>
      </top>
      <bottom style="medium">
        <color theme="4"/>
      </bottom>
      <diagonal/>
    </border>
    <border>
      <left/>
      <right style="medium">
        <color theme="4"/>
      </right>
      <top style="medium">
        <color theme="4"/>
      </top>
      <bottom style="medium">
        <color theme="4"/>
      </bottom>
      <diagonal/>
    </border>
    <border>
      <left style="medium">
        <color theme="4"/>
      </left>
      <right style="thin">
        <color indexed="64"/>
      </right>
      <top style="medium">
        <color theme="4"/>
      </top>
      <bottom style="medium">
        <color theme="4"/>
      </bottom>
      <diagonal/>
    </border>
    <border>
      <left style="thin">
        <color indexed="64"/>
      </left>
      <right style="thin">
        <color indexed="64"/>
      </right>
      <top style="medium">
        <color theme="4"/>
      </top>
      <bottom style="medium">
        <color theme="4"/>
      </bottom>
      <diagonal/>
    </border>
    <border>
      <left style="thin">
        <color indexed="64"/>
      </left>
      <right style="medium">
        <color theme="4"/>
      </right>
      <top style="medium">
        <color theme="4"/>
      </top>
      <bottom style="medium">
        <color theme="4"/>
      </bottom>
      <diagonal/>
    </border>
    <border>
      <left style="medium">
        <color theme="4"/>
      </left>
      <right style="thin">
        <color indexed="64"/>
      </right>
      <top style="medium">
        <color theme="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theme="4"/>
      </top>
      <bottom style="thin">
        <color indexed="64"/>
      </bottom>
      <diagonal/>
    </border>
    <border>
      <left style="thin">
        <color indexed="64"/>
      </left>
      <right style="medium">
        <color theme="4"/>
      </right>
      <top style="medium">
        <color theme="4"/>
      </top>
      <bottom style="thin">
        <color indexed="64"/>
      </bottom>
      <diagonal/>
    </border>
    <border>
      <left/>
      <right style="medium">
        <color theme="9"/>
      </right>
      <top style="medium">
        <color theme="4"/>
      </top>
      <bottom style="medium">
        <color theme="4"/>
      </bottom>
      <diagonal/>
    </border>
    <border>
      <left style="medium">
        <color theme="9"/>
      </left>
      <right/>
      <top style="medium">
        <color theme="4"/>
      </top>
      <bottom style="medium">
        <color theme="4"/>
      </bottom>
      <diagonal/>
    </border>
    <border>
      <left style="medium">
        <color theme="4"/>
      </left>
      <right/>
      <top/>
      <bottom style="medium">
        <color theme="4"/>
      </bottom>
      <diagonal/>
    </border>
    <border>
      <left/>
      <right/>
      <top/>
      <bottom style="medium">
        <color theme="4"/>
      </bottom>
      <diagonal/>
    </border>
    <border>
      <left/>
      <right style="medium">
        <color theme="4"/>
      </right>
      <top/>
      <bottom style="medium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indexed="64"/>
      </left>
      <right style="thin">
        <color indexed="64"/>
      </right>
      <top style="medium">
        <color theme="4"/>
      </top>
      <bottom/>
      <diagonal/>
    </border>
    <border>
      <left style="medium">
        <color theme="4"/>
      </left>
      <right style="thin">
        <color indexed="64"/>
      </right>
      <top style="thin">
        <color indexed="64"/>
      </top>
      <bottom/>
      <diagonal/>
    </border>
    <border>
      <left style="medium">
        <color theme="4"/>
      </left>
      <right/>
      <top style="medium">
        <color theme="4"/>
      </top>
      <bottom/>
      <diagonal/>
    </border>
    <border>
      <left/>
      <right/>
      <top style="medium">
        <color theme="4"/>
      </top>
      <bottom/>
      <diagonal/>
    </border>
    <border>
      <left style="medium">
        <color theme="8"/>
      </left>
      <right/>
      <top style="medium">
        <color theme="8"/>
      </top>
      <bottom/>
      <diagonal/>
    </border>
    <border>
      <left/>
      <right/>
      <top style="medium">
        <color theme="8"/>
      </top>
      <bottom/>
      <diagonal/>
    </border>
    <border>
      <left/>
      <right style="medium">
        <color theme="8"/>
      </right>
      <top style="medium">
        <color theme="8"/>
      </top>
      <bottom/>
      <diagonal/>
    </border>
    <border>
      <left style="medium">
        <color theme="8"/>
      </left>
      <right/>
      <top/>
      <bottom/>
      <diagonal/>
    </border>
    <border>
      <left/>
      <right style="medium">
        <color theme="8"/>
      </right>
      <top/>
      <bottom/>
      <diagonal/>
    </border>
    <border>
      <left style="medium">
        <color theme="8"/>
      </left>
      <right/>
      <top/>
      <bottom style="medium">
        <color theme="8"/>
      </bottom>
      <diagonal/>
    </border>
    <border>
      <left/>
      <right/>
      <top/>
      <bottom style="medium">
        <color theme="8"/>
      </bottom>
      <diagonal/>
    </border>
    <border>
      <left/>
      <right style="medium">
        <color theme="8"/>
      </right>
      <top/>
      <bottom style="medium">
        <color theme="8"/>
      </bottom>
      <diagonal/>
    </border>
    <border>
      <left style="medium">
        <color theme="8"/>
      </left>
      <right style="medium">
        <color theme="8"/>
      </right>
      <top style="medium">
        <color theme="8"/>
      </top>
      <bottom/>
      <diagonal/>
    </border>
    <border>
      <left style="medium">
        <color theme="4"/>
      </left>
      <right style="thin">
        <color indexed="64"/>
      </right>
      <top/>
      <bottom/>
      <diagonal/>
    </border>
    <border>
      <left style="thin">
        <color indexed="64"/>
      </left>
      <right style="medium">
        <color theme="4"/>
      </right>
      <top/>
      <bottom/>
      <diagonal/>
    </border>
    <border>
      <left style="medium">
        <color theme="8"/>
      </left>
      <right style="thin">
        <color indexed="64"/>
      </right>
      <top style="medium">
        <color theme="8"/>
      </top>
      <bottom style="medium">
        <color theme="8"/>
      </bottom>
      <diagonal/>
    </border>
    <border>
      <left style="thin">
        <color indexed="64"/>
      </left>
      <right style="thin">
        <color indexed="64"/>
      </right>
      <top style="medium">
        <color theme="8"/>
      </top>
      <bottom style="medium">
        <color theme="8"/>
      </bottom>
      <diagonal/>
    </border>
    <border>
      <left style="thin">
        <color indexed="64"/>
      </left>
      <right style="medium">
        <color theme="8"/>
      </right>
      <top style="medium">
        <color theme="8"/>
      </top>
      <bottom style="medium">
        <color theme="8"/>
      </bottom>
      <diagonal/>
    </border>
    <border>
      <left style="thin">
        <color indexed="64"/>
      </left>
      <right/>
      <top style="thin">
        <color indexed="64"/>
      </top>
      <bottom style="medium">
        <color theme="4"/>
      </bottom>
      <diagonal/>
    </border>
    <border>
      <left style="thin">
        <color indexed="64"/>
      </left>
      <right style="medium">
        <color theme="4"/>
      </right>
      <top style="medium">
        <color theme="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theme="4"/>
      </right>
      <top/>
      <bottom/>
      <diagonal/>
    </border>
    <border>
      <left style="medium">
        <color theme="4"/>
      </left>
      <right style="medium">
        <color theme="4"/>
      </right>
      <top style="medium">
        <color theme="4"/>
      </top>
      <bottom style="medium">
        <color theme="4"/>
      </bottom>
      <diagonal/>
    </border>
    <border>
      <left style="medium">
        <color theme="4"/>
      </left>
      <right style="thin">
        <color theme="4"/>
      </right>
      <top style="medium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 style="medium">
        <color theme="4"/>
      </top>
      <bottom style="thin">
        <color theme="4"/>
      </bottom>
      <diagonal/>
    </border>
    <border>
      <left style="thin">
        <color theme="4"/>
      </left>
      <right style="medium">
        <color theme="4"/>
      </right>
      <top style="medium">
        <color theme="4"/>
      </top>
      <bottom style="thin">
        <color theme="4"/>
      </bottom>
      <diagonal/>
    </border>
    <border>
      <left style="medium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medium">
        <color theme="4"/>
      </right>
      <top style="thin">
        <color theme="4"/>
      </top>
      <bottom style="thin">
        <color theme="4"/>
      </bottom>
      <diagonal/>
    </border>
    <border>
      <left style="medium">
        <color theme="4"/>
      </left>
      <right style="thin">
        <color theme="4"/>
      </right>
      <top style="thin">
        <color theme="4"/>
      </top>
      <bottom style="medium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medium">
        <color theme="4"/>
      </bottom>
      <diagonal/>
    </border>
    <border>
      <left style="thin">
        <color theme="4"/>
      </left>
      <right style="medium">
        <color theme="4"/>
      </right>
      <top style="thin">
        <color theme="4"/>
      </top>
      <bottom style="medium">
        <color theme="4"/>
      </bottom>
      <diagonal/>
    </border>
    <border>
      <left style="medium">
        <color theme="4"/>
      </left>
      <right style="medium">
        <color theme="4"/>
      </right>
      <top style="medium">
        <color theme="4"/>
      </top>
      <bottom style="thin">
        <color theme="4"/>
      </bottom>
      <diagonal/>
    </border>
    <border>
      <left style="medium">
        <color theme="4"/>
      </left>
      <right style="medium">
        <color theme="4"/>
      </right>
      <top style="thin">
        <color theme="4"/>
      </top>
      <bottom style="thin">
        <color theme="4"/>
      </bottom>
      <diagonal/>
    </border>
    <border>
      <left style="medium">
        <color theme="4"/>
      </left>
      <right style="medium">
        <color theme="4"/>
      </right>
      <top style="thin">
        <color theme="4"/>
      </top>
      <bottom style="medium">
        <color theme="4"/>
      </bottom>
      <diagonal/>
    </border>
    <border>
      <left style="medium">
        <color theme="4"/>
      </left>
      <right style="medium">
        <color theme="4"/>
      </right>
      <top style="medium">
        <color theme="4"/>
      </top>
      <bottom/>
      <diagonal/>
    </border>
    <border>
      <left style="medium">
        <color theme="4"/>
      </left>
      <right style="medium">
        <color theme="4"/>
      </right>
      <top/>
      <bottom/>
      <diagonal/>
    </border>
    <border>
      <left style="medium">
        <color theme="4"/>
      </left>
      <right style="medium">
        <color theme="4"/>
      </right>
      <top/>
      <bottom style="medium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medium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medium">
        <color theme="4"/>
      </right>
      <top style="thin">
        <color theme="4"/>
      </top>
      <bottom/>
      <diagonal/>
    </border>
    <border>
      <left style="medium">
        <color theme="4"/>
      </left>
      <right style="thin">
        <color theme="4"/>
      </right>
      <top/>
      <bottom style="thin">
        <color theme="4"/>
      </bottom>
      <diagonal/>
    </border>
    <border>
      <left style="thin">
        <color theme="4"/>
      </left>
      <right style="thin">
        <color theme="4"/>
      </right>
      <top/>
      <bottom style="thin">
        <color theme="4"/>
      </bottom>
      <diagonal/>
    </border>
    <border>
      <left style="thin">
        <color theme="4"/>
      </left>
      <right style="medium">
        <color theme="4"/>
      </right>
      <top/>
      <bottom style="thin">
        <color theme="4"/>
      </bottom>
      <diagonal/>
    </border>
  </borders>
  <cellStyleXfs count="5">
    <xf numFmtId="0" fontId="0" fillId="0" borderId="0"/>
    <xf numFmtId="0" fontId="1" fillId="3" borderId="0"/>
    <xf numFmtId="0" fontId="2" fillId="0" borderId="0"/>
    <xf numFmtId="9" fontId="7" fillId="0" borderId="0" applyFont="0" applyFill="0" applyBorder="0" applyAlignment="0" applyProtection="0"/>
    <xf numFmtId="43" fontId="8" fillId="0" borderId="0" applyFont="0" applyFill="0" applyBorder="0" applyAlignment="0" applyProtection="0"/>
  </cellStyleXfs>
  <cellXfs count="302">
    <xf numFmtId="0" fontId="0" fillId="0" borderId="0" xfId="0"/>
    <xf numFmtId="0" fontId="12" fillId="0" borderId="0" xfId="0" applyFont="1" applyAlignment="1">
      <alignment wrapText="1"/>
    </xf>
    <xf numFmtId="0" fontId="13" fillId="0" borderId="0" xfId="0" applyFont="1" applyAlignment="1">
      <alignment wrapText="1"/>
    </xf>
    <xf numFmtId="0" fontId="12" fillId="0" borderId="0" xfId="0" applyFont="1" applyAlignment="1">
      <alignment horizontal="left" vertical="center" wrapText="1"/>
    </xf>
    <xf numFmtId="0" fontId="12" fillId="0" borderId="0" xfId="0" applyFont="1" applyFill="1" applyAlignment="1">
      <alignment horizontal="left" vertical="center" wrapText="1"/>
    </xf>
    <xf numFmtId="0" fontId="15" fillId="0" borderId="0" xfId="0" applyFont="1" applyAlignment="1">
      <alignment wrapText="1"/>
    </xf>
    <xf numFmtId="0" fontId="15" fillId="0" borderId="0" xfId="0" applyFont="1" applyAlignment="1">
      <alignment horizontal="left" vertical="center" wrapText="1"/>
    </xf>
    <xf numFmtId="0" fontId="12" fillId="0" borderId="0" xfId="0" applyFont="1" applyBorder="1" applyAlignment="1">
      <alignment wrapText="1"/>
    </xf>
    <xf numFmtId="0" fontId="16" fillId="0" borderId="0" xfId="0" applyFont="1" applyAlignment="1">
      <alignment wrapText="1"/>
    </xf>
    <xf numFmtId="164" fontId="12" fillId="0" borderId="0" xfId="0" applyNumberFormat="1" applyFont="1" applyAlignment="1">
      <alignment wrapText="1"/>
    </xf>
    <xf numFmtId="164" fontId="12" fillId="0" borderId="0" xfId="0" applyNumberFormat="1" applyFont="1" applyAlignment="1">
      <alignment vertical="top" wrapText="1"/>
    </xf>
    <xf numFmtId="0" fontId="12" fillId="0" borderId="0" xfId="0" applyFont="1" applyAlignment="1">
      <alignment vertical="center" wrapText="1"/>
    </xf>
    <xf numFmtId="0" fontId="15" fillId="0" borderId="0" xfId="0" applyFont="1" applyAlignment="1">
      <alignment vertical="center" wrapText="1"/>
    </xf>
    <xf numFmtId="0" fontId="9" fillId="0" borderId="0" xfId="2" applyFont="1" applyFill="1" applyAlignment="1">
      <alignment wrapText="1"/>
    </xf>
    <xf numFmtId="0" fontId="11" fillId="0" borderId="0" xfId="2" applyFont="1" applyFill="1" applyAlignment="1">
      <alignment wrapText="1"/>
    </xf>
    <xf numFmtId="0" fontId="15" fillId="0" borderId="0" xfId="2" applyFont="1" applyFill="1" applyAlignment="1">
      <alignment wrapText="1"/>
    </xf>
    <xf numFmtId="0" fontId="15" fillId="0" borderId="0" xfId="2" applyFont="1" applyFill="1" applyAlignment="1">
      <alignment horizontal="center" wrapText="1"/>
    </xf>
    <xf numFmtId="0" fontId="12" fillId="0" borderId="0" xfId="1" applyFont="1" applyFill="1" applyAlignment="1">
      <alignment wrapText="1"/>
    </xf>
    <xf numFmtId="0" fontId="14" fillId="0" borderId="0" xfId="2" applyFont="1" applyFill="1" applyBorder="1" applyAlignment="1">
      <alignment wrapText="1"/>
    </xf>
    <xf numFmtId="0" fontId="14" fillId="0" borderId="23" xfId="1" applyFont="1" applyFill="1" applyBorder="1" applyAlignment="1">
      <alignment horizontal="center" vertical="center" wrapText="1"/>
    </xf>
    <xf numFmtId="0" fontId="11" fillId="0" borderId="1" xfId="1" applyFont="1" applyFill="1" applyBorder="1" applyAlignment="1">
      <alignment horizontal="center" vertical="center" wrapText="1"/>
    </xf>
    <xf numFmtId="0" fontId="14" fillId="0" borderId="1" xfId="1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 wrapText="1"/>
    </xf>
    <xf numFmtId="0" fontId="13" fillId="0" borderId="24" xfId="0" applyFont="1" applyFill="1" applyBorder="1" applyAlignment="1">
      <alignment horizontal="center" vertical="center" wrapText="1"/>
    </xf>
    <xf numFmtId="0" fontId="14" fillId="0" borderId="0" xfId="2" applyFont="1" applyFill="1" applyBorder="1" applyAlignment="1">
      <alignment vertical="center" wrapText="1"/>
    </xf>
    <xf numFmtId="0" fontId="14" fillId="0" borderId="20" xfId="1" applyFont="1" applyFill="1" applyBorder="1" applyAlignment="1">
      <alignment horizontal="center" vertical="center" wrapText="1"/>
    </xf>
    <xf numFmtId="0" fontId="15" fillId="0" borderId="0" xfId="2" applyFont="1" applyFill="1" applyAlignment="1">
      <alignment vertical="top" wrapText="1"/>
    </xf>
    <xf numFmtId="0" fontId="15" fillId="0" borderId="0" xfId="2" applyFont="1" applyFill="1" applyAlignment="1">
      <alignment horizontal="left" vertical="top" wrapText="1"/>
    </xf>
    <xf numFmtId="0" fontId="14" fillId="0" borderId="1" xfId="1" applyFont="1" applyFill="1" applyBorder="1" applyAlignment="1">
      <alignment horizontal="left" vertical="top" wrapText="1"/>
    </xf>
    <xf numFmtId="164" fontId="20" fillId="2" borderId="23" xfId="1" applyNumberFormat="1" applyFont="1" applyFill="1" applyBorder="1" applyAlignment="1">
      <alignment horizontal="center" vertical="center" wrapText="1"/>
    </xf>
    <xf numFmtId="0" fontId="19" fillId="0" borderId="1" xfId="0" applyFont="1" applyBorder="1" applyAlignment="1">
      <alignment vertical="top" wrapText="1"/>
    </xf>
    <xf numFmtId="0" fontId="20" fillId="2" borderId="1" xfId="1" applyFont="1" applyFill="1" applyBorder="1" applyAlignment="1">
      <alignment horizontal="left" vertical="top" wrapText="1"/>
    </xf>
    <xf numFmtId="0" fontId="20" fillId="0" borderId="0" xfId="2" applyFont="1" applyFill="1" applyBorder="1" applyAlignment="1">
      <alignment wrapText="1"/>
    </xf>
    <xf numFmtId="0" fontId="9" fillId="0" borderId="0" xfId="2" applyFont="1" applyFill="1" applyBorder="1" applyAlignment="1">
      <alignment wrapText="1"/>
    </xf>
    <xf numFmtId="164" fontId="11" fillId="0" borderId="23" xfId="1" applyNumberFormat="1" applyFont="1" applyFill="1" applyBorder="1" applyAlignment="1">
      <alignment horizontal="center" vertical="center" wrapText="1"/>
    </xf>
    <xf numFmtId="0" fontId="11" fillId="0" borderId="1" xfId="1" applyFont="1" applyFill="1" applyBorder="1" applyAlignment="1">
      <alignment horizontal="right" wrapText="1"/>
    </xf>
    <xf numFmtId="9" fontId="10" fillId="0" borderId="1" xfId="0" applyNumberFormat="1" applyFont="1" applyBorder="1" applyAlignment="1">
      <alignment horizontal="center" vertical="center" wrapText="1"/>
    </xf>
    <xf numFmtId="9" fontId="10" fillId="0" borderId="24" xfId="0" applyNumberFormat="1" applyFont="1" applyBorder="1" applyAlignment="1">
      <alignment horizontal="center" vertical="center" wrapText="1"/>
    </xf>
    <xf numFmtId="0" fontId="11" fillId="0" borderId="0" xfId="2" applyFont="1" applyFill="1" applyBorder="1" applyAlignment="1">
      <alignment wrapText="1"/>
    </xf>
    <xf numFmtId="164" fontId="11" fillId="5" borderId="23" xfId="1" applyNumberFormat="1" applyFont="1" applyFill="1" applyBorder="1" applyAlignment="1">
      <alignment horizontal="center" vertical="center" wrapText="1"/>
    </xf>
    <xf numFmtId="0" fontId="11" fillId="5" borderId="1" xfId="1" applyFont="1" applyFill="1" applyBorder="1" applyAlignment="1">
      <alignment horizontal="right" wrapText="1"/>
    </xf>
    <xf numFmtId="9" fontId="10" fillId="5" borderId="1" xfId="0" applyNumberFormat="1" applyFont="1" applyFill="1" applyBorder="1" applyAlignment="1">
      <alignment horizontal="center" vertical="center" wrapText="1"/>
    </xf>
    <xf numFmtId="9" fontId="10" fillId="5" borderId="24" xfId="0" applyNumberFormat="1" applyFont="1" applyFill="1" applyBorder="1" applyAlignment="1">
      <alignment horizontal="center" vertical="center" wrapText="1"/>
    </xf>
    <xf numFmtId="0" fontId="18" fillId="0" borderId="1" xfId="1" applyFont="1" applyFill="1" applyBorder="1" applyAlignment="1">
      <alignment horizontal="center" vertical="center" wrapText="1"/>
    </xf>
    <xf numFmtId="0" fontId="18" fillId="5" borderId="1" xfId="1" applyFont="1" applyFill="1" applyBorder="1" applyAlignment="1">
      <alignment horizontal="center" vertical="center" wrapText="1"/>
    </xf>
    <xf numFmtId="0" fontId="11" fillId="0" borderId="25" xfId="1" applyFont="1" applyFill="1" applyBorder="1" applyAlignment="1">
      <alignment horizontal="right" wrapText="1"/>
    </xf>
    <xf numFmtId="0" fontId="18" fillId="0" borderId="25" xfId="1" applyFont="1" applyFill="1" applyBorder="1" applyAlignment="1">
      <alignment horizontal="center" vertical="center" wrapText="1"/>
    </xf>
    <xf numFmtId="9" fontId="10" fillId="0" borderId="25" xfId="0" applyNumberFormat="1" applyFont="1" applyBorder="1" applyAlignment="1">
      <alignment horizontal="center" vertical="center" wrapText="1"/>
    </xf>
    <xf numFmtId="9" fontId="10" fillId="0" borderId="26" xfId="0" applyNumberFormat="1" applyFont="1" applyBorder="1" applyAlignment="1">
      <alignment horizontal="center" vertical="center" wrapText="1"/>
    </xf>
    <xf numFmtId="0" fontId="11" fillId="0" borderId="14" xfId="1" applyFont="1" applyFill="1" applyBorder="1" applyAlignment="1">
      <alignment horizontal="left" vertical="center" wrapText="1"/>
    </xf>
    <xf numFmtId="9" fontId="10" fillId="5" borderId="10" xfId="0" applyNumberFormat="1" applyFont="1" applyFill="1" applyBorder="1" applyAlignment="1">
      <alignment horizontal="center" vertical="center" wrapText="1"/>
    </xf>
    <xf numFmtId="0" fontId="11" fillId="0" borderId="17" xfId="1" applyFont="1" applyFill="1" applyBorder="1" applyAlignment="1">
      <alignment horizontal="left" vertical="center" wrapText="1"/>
    </xf>
    <xf numFmtId="0" fontId="23" fillId="0" borderId="14" xfId="1" applyFont="1" applyFill="1" applyBorder="1" applyAlignment="1">
      <alignment horizontal="center" vertical="center" wrapText="1"/>
    </xf>
    <xf numFmtId="0" fontId="23" fillId="0" borderId="1" xfId="1" applyFont="1" applyFill="1" applyBorder="1" applyAlignment="1">
      <alignment horizontal="center" vertical="center" wrapText="1"/>
    </xf>
    <xf numFmtId="9" fontId="10" fillId="0" borderId="10" xfId="0" applyNumberFormat="1" applyFont="1" applyBorder="1" applyAlignment="1">
      <alignment horizontal="center" vertical="center" wrapText="1"/>
    </xf>
    <xf numFmtId="0" fontId="23" fillId="0" borderId="17" xfId="1" applyFont="1" applyFill="1" applyBorder="1" applyAlignment="1">
      <alignment horizontal="center" vertical="center" wrapText="1"/>
    </xf>
    <xf numFmtId="0" fontId="23" fillId="5" borderId="14" xfId="1" applyFont="1" applyFill="1" applyBorder="1" applyAlignment="1">
      <alignment horizontal="center" vertical="center" wrapText="1"/>
    </xf>
    <xf numFmtId="0" fontId="11" fillId="5" borderId="1" xfId="1" applyFont="1" applyFill="1" applyBorder="1" applyAlignment="1">
      <alignment horizontal="center" vertical="center" wrapText="1"/>
    </xf>
    <xf numFmtId="0" fontId="23" fillId="5" borderId="17" xfId="1" applyFont="1" applyFill="1" applyBorder="1" applyAlignment="1">
      <alignment horizontal="center" vertical="center" wrapText="1"/>
    </xf>
    <xf numFmtId="0" fontId="11" fillId="0" borderId="14" xfId="1" applyFont="1" applyFill="1" applyBorder="1" applyAlignment="1">
      <alignment horizontal="right" wrapText="1"/>
    </xf>
    <xf numFmtId="0" fontId="11" fillId="0" borderId="17" xfId="1" applyFont="1" applyFill="1" applyBorder="1" applyAlignment="1">
      <alignment horizontal="right" wrapText="1"/>
    </xf>
    <xf numFmtId="0" fontId="11" fillId="5" borderId="14" xfId="1" applyFont="1" applyFill="1" applyBorder="1" applyAlignment="1">
      <alignment horizontal="right" wrapText="1"/>
    </xf>
    <xf numFmtId="0" fontId="11" fillId="5" borderId="17" xfId="1" applyFont="1" applyFill="1" applyBorder="1" applyAlignment="1">
      <alignment horizontal="right" wrapText="1"/>
    </xf>
    <xf numFmtId="0" fontId="11" fillId="5" borderId="32" xfId="1" applyFont="1" applyFill="1" applyBorder="1" applyAlignment="1">
      <alignment horizontal="right" wrapText="1"/>
    </xf>
    <xf numFmtId="0" fontId="11" fillId="5" borderId="25" xfId="1" applyFont="1" applyFill="1" applyBorder="1" applyAlignment="1">
      <alignment horizontal="right" wrapText="1"/>
    </xf>
    <xf numFmtId="0" fontId="11" fillId="5" borderId="25" xfId="1" applyFont="1" applyFill="1" applyBorder="1" applyAlignment="1">
      <alignment horizontal="center" vertical="center" wrapText="1"/>
    </xf>
    <xf numFmtId="9" fontId="10" fillId="5" borderId="33" xfId="0" applyNumberFormat="1" applyFont="1" applyFill="1" applyBorder="1" applyAlignment="1">
      <alignment horizontal="center" vertical="center" wrapText="1"/>
    </xf>
    <xf numFmtId="0" fontId="11" fillId="5" borderId="29" xfId="1" applyFont="1" applyFill="1" applyBorder="1" applyAlignment="1">
      <alignment horizontal="right" wrapText="1"/>
    </xf>
    <xf numFmtId="9" fontId="10" fillId="5" borderId="26" xfId="0" applyNumberFormat="1" applyFont="1" applyFill="1" applyBorder="1" applyAlignment="1">
      <alignment horizontal="center" vertical="center" wrapText="1"/>
    </xf>
    <xf numFmtId="164" fontId="11" fillId="0" borderId="1" xfId="1" applyNumberFormat="1" applyFont="1" applyFill="1" applyBorder="1" applyAlignment="1">
      <alignment horizontal="left" vertical="top" wrapText="1"/>
    </xf>
    <xf numFmtId="0" fontId="13" fillId="0" borderId="0" xfId="0" applyFont="1" applyAlignment="1">
      <alignment vertical="center" wrapText="1"/>
    </xf>
    <xf numFmtId="0" fontId="15" fillId="0" borderId="0" xfId="0" applyFont="1" applyAlignment="1">
      <alignment horizontal="center" wrapText="1"/>
    </xf>
    <xf numFmtId="0" fontId="12" fillId="0" borderId="0" xfId="0" applyFont="1" applyAlignment="1">
      <alignment horizontal="center" wrapText="1"/>
    </xf>
    <xf numFmtId="0" fontId="26" fillId="15" borderId="0" xfId="0" applyFont="1" applyFill="1" applyBorder="1" applyAlignment="1">
      <alignment horizontal="center"/>
    </xf>
    <xf numFmtId="0" fontId="27" fillId="15" borderId="0" xfId="0" applyFont="1" applyFill="1" applyBorder="1" applyAlignment="1">
      <alignment horizontal="left"/>
    </xf>
    <xf numFmtId="0" fontId="24" fillId="0" borderId="0" xfId="0" applyFont="1" applyAlignment="1">
      <alignment horizontal="left"/>
    </xf>
    <xf numFmtId="0" fontId="24" fillId="0" borderId="0" xfId="0" applyFont="1" applyAlignment="1">
      <alignment horizontal="center" wrapText="1"/>
    </xf>
    <xf numFmtId="0" fontId="24" fillId="0" borderId="0" xfId="0" applyFont="1"/>
    <xf numFmtId="0" fontId="27" fillId="15" borderId="0" xfId="0" applyFont="1" applyFill="1" applyBorder="1"/>
    <xf numFmtId="0" fontId="24" fillId="0" borderId="0" xfId="0" applyFont="1" applyAlignment="1">
      <alignment wrapText="1"/>
    </xf>
    <xf numFmtId="0" fontId="27" fillId="15" borderId="0" xfId="0" applyFont="1" applyFill="1" applyBorder="1" applyAlignment="1">
      <alignment vertical="center"/>
    </xf>
    <xf numFmtId="0" fontId="24" fillId="0" borderId="0" xfId="0" applyFont="1" applyAlignment="1">
      <alignment vertical="center"/>
    </xf>
    <xf numFmtId="0" fontId="25" fillId="0" borderId="0" xfId="0" applyFont="1" applyFill="1" applyBorder="1" applyAlignment="1">
      <alignment vertical="center" wrapText="1"/>
    </xf>
    <xf numFmtId="0" fontId="25" fillId="0" borderId="0" xfId="0" applyFont="1" applyBorder="1" applyAlignment="1">
      <alignment vertical="center"/>
    </xf>
    <xf numFmtId="0" fontId="28" fillId="0" borderId="39" xfId="0" applyFont="1" applyFill="1" applyBorder="1" applyAlignment="1">
      <alignment vertical="top" wrapText="1"/>
    </xf>
    <xf numFmtId="0" fontId="28" fillId="0" borderId="4" xfId="0" applyFont="1" applyFill="1" applyBorder="1" applyAlignment="1">
      <alignment vertical="center" wrapText="1"/>
    </xf>
    <xf numFmtId="0" fontId="28" fillId="0" borderId="3" xfId="0" applyFont="1" applyFill="1" applyBorder="1" applyAlignment="1">
      <alignment vertical="center"/>
    </xf>
    <xf numFmtId="0" fontId="28" fillId="0" borderId="40" xfId="0" applyFont="1" applyFill="1" applyBorder="1" applyAlignment="1">
      <alignment vertical="center"/>
    </xf>
    <xf numFmtId="0" fontId="28" fillId="0" borderId="4" xfId="0" applyFont="1" applyFill="1" applyBorder="1" applyAlignment="1">
      <alignment vertical="center"/>
    </xf>
    <xf numFmtId="0" fontId="28" fillId="0" borderId="41" xfId="0" applyFont="1" applyFill="1" applyBorder="1" applyAlignment="1">
      <alignment vertical="center"/>
    </xf>
    <xf numFmtId="165" fontId="28" fillId="0" borderId="41" xfId="0" applyNumberFormat="1" applyFont="1" applyFill="1" applyBorder="1" applyAlignment="1">
      <alignment horizontal="center" vertical="center"/>
    </xf>
    <xf numFmtId="165" fontId="28" fillId="0" borderId="42" xfId="0" applyNumberFormat="1" applyFont="1" applyFill="1" applyBorder="1" applyAlignment="1">
      <alignment horizontal="center" vertical="center"/>
    </xf>
    <xf numFmtId="0" fontId="28" fillId="0" borderId="0" xfId="0" applyFont="1" applyBorder="1" applyAlignment="1">
      <alignment horizontal="center" wrapText="1"/>
    </xf>
    <xf numFmtId="0" fontId="30" fillId="0" borderId="0" xfId="0" applyFont="1" applyBorder="1" applyAlignment="1">
      <alignment vertical="center" wrapText="1"/>
    </xf>
    <xf numFmtId="0" fontId="30" fillId="0" borderId="0" xfId="0" applyFont="1" applyBorder="1"/>
    <xf numFmtId="14" fontId="30" fillId="0" borderId="0" xfId="0" applyNumberFormat="1" applyFont="1" applyBorder="1"/>
    <xf numFmtId="0" fontId="30" fillId="0" borderId="0" xfId="0" applyFont="1" applyBorder="1" applyAlignment="1"/>
    <xf numFmtId="0" fontId="29" fillId="0" borderId="0" xfId="0" applyFont="1" applyBorder="1" applyAlignment="1">
      <alignment vertical="center"/>
    </xf>
    <xf numFmtId="0" fontId="34" fillId="18" borderId="54" xfId="0" applyFont="1" applyFill="1" applyBorder="1" applyAlignment="1">
      <alignment vertical="center" wrapText="1"/>
    </xf>
    <xf numFmtId="165" fontId="33" fillId="18" borderId="55" xfId="0" applyNumberFormat="1" applyFont="1" applyFill="1" applyBorder="1" applyAlignment="1">
      <alignment vertical="center" wrapText="1"/>
    </xf>
    <xf numFmtId="0" fontId="35" fillId="0" borderId="0" xfId="0" applyFont="1" applyAlignment="1">
      <alignment wrapText="1"/>
    </xf>
    <xf numFmtId="164" fontId="33" fillId="18" borderId="50" xfId="0" applyNumberFormat="1" applyFont="1" applyFill="1" applyBorder="1" applyAlignment="1">
      <alignment vertical="center" wrapText="1"/>
    </xf>
    <xf numFmtId="164" fontId="33" fillId="18" borderId="2" xfId="0" applyNumberFormat="1" applyFont="1" applyFill="1" applyBorder="1" applyAlignment="1">
      <alignment vertical="center" wrapText="1"/>
    </xf>
    <xf numFmtId="0" fontId="35" fillId="2" borderId="45" xfId="0" applyFont="1" applyFill="1" applyBorder="1" applyAlignment="1">
      <alignment vertical="center" wrapText="1"/>
    </xf>
    <xf numFmtId="0" fontId="35" fillId="2" borderId="1" xfId="0" applyFont="1" applyFill="1" applyBorder="1" applyAlignment="1">
      <alignment vertical="center" wrapText="1"/>
    </xf>
    <xf numFmtId="0" fontId="35" fillId="2" borderId="46" xfId="0" applyFont="1" applyFill="1" applyBorder="1" applyAlignment="1">
      <alignment horizontal="center" vertical="center" wrapText="1"/>
    </xf>
    <xf numFmtId="0" fontId="35" fillId="0" borderId="0" xfId="0" applyFont="1" applyAlignment="1">
      <alignment vertical="center" wrapText="1"/>
    </xf>
    <xf numFmtId="164" fontId="4" fillId="0" borderId="45" xfId="0" applyNumberFormat="1" applyFont="1" applyBorder="1" applyAlignment="1">
      <alignment horizontal="center" vertical="center" wrapText="1"/>
    </xf>
    <xf numFmtId="0" fontId="5" fillId="0" borderId="45" xfId="0" applyFont="1" applyBorder="1" applyAlignment="1">
      <alignment horizontal="center" vertical="center" wrapText="1"/>
    </xf>
    <xf numFmtId="0" fontId="5" fillId="9" borderId="1" xfId="0" applyFont="1" applyFill="1" applyBorder="1" applyAlignment="1">
      <alignment horizontal="center" vertical="center" wrapText="1"/>
    </xf>
    <xf numFmtId="9" fontId="6" fillId="0" borderId="46" xfId="3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Fill="1" applyAlignment="1">
      <alignment horizontal="left" vertical="center" wrapText="1"/>
    </xf>
    <xf numFmtId="0" fontId="5" fillId="10" borderId="45" xfId="0" applyFont="1" applyFill="1" applyBorder="1" applyAlignment="1">
      <alignment horizontal="center" vertical="center" wrapText="1"/>
    </xf>
    <xf numFmtId="0" fontId="5" fillId="10" borderId="1" xfId="0" applyFont="1" applyFill="1" applyBorder="1" applyAlignment="1">
      <alignment horizontal="center" vertical="center" wrapText="1"/>
    </xf>
    <xf numFmtId="0" fontId="5" fillId="8" borderId="45" xfId="0" applyFont="1" applyFill="1" applyBorder="1" applyAlignment="1">
      <alignment horizontal="center" vertical="center" wrapText="1"/>
    </xf>
    <xf numFmtId="0" fontId="5" fillId="11" borderId="45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7" borderId="45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5" fillId="12" borderId="45" xfId="0" applyFont="1" applyFill="1" applyBorder="1" applyAlignment="1">
      <alignment wrapText="1"/>
    </xf>
    <xf numFmtId="0" fontId="5" fillId="12" borderId="1" xfId="0" applyFont="1" applyFill="1" applyBorder="1" applyAlignment="1">
      <alignment wrapText="1"/>
    </xf>
    <xf numFmtId="0" fontId="6" fillId="12" borderId="46" xfId="0" applyFont="1" applyFill="1" applyBorder="1" applyAlignment="1">
      <alignment wrapText="1"/>
    </xf>
    <xf numFmtId="0" fontId="6" fillId="0" borderId="0" xfId="0" applyFont="1" applyAlignment="1">
      <alignment wrapText="1"/>
    </xf>
    <xf numFmtId="9" fontId="6" fillId="0" borderId="46" xfId="3" applyFont="1" applyBorder="1" applyAlignment="1">
      <alignment horizontal="center" vertical="center" wrapText="1"/>
    </xf>
    <xf numFmtId="164" fontId="4" fillId="0" borderId="47" xfId="0" applyNumberFormat="1" applyFont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 wrapText="1"/>
    </xf>
    <xf numFmtId="0" fontId="5" fillId="9" borderId="48" xfId="0" applyFont="1" applyFill="1" applyBorder="1" applyAlignment="1">
      <alignment horizontal="center" vertical="center" wrapText="1"/>
    </xf>
    <xf numFmtId="9" fontId="6" fillId="0" borderId="49" xfId="3" applyFont="1" applyBorder="1" applyAlignment="1">
      <alignment horizontal="center" vertical="center" wrapText="1"/>
    </xf>
    <xf numFmtId="14" fontId="34" fillId="17" borderId="54" xfId="0" applyNumberFormat="1" applyFont="1" applyFill="1" applyBorder="1" applyAlignment="1">
      <alignment vertical="center" wrapText="1"/>
    </xf>
    <xf numFmtId="165" fontId="33" fillId="17" borderId="55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wrapText="1"/>
    </xf>
    <xf numFmtId="164" fontId="33" fillId="17" borderId="57" xfId="0" applyNumberFormat="1" applyFont="1" applyFill="1" applyBorder="1" applyAlignment="1">
      <alignment vertical="center" wrapText="1"/>
    </xf>
    <xf numFmtId="164" fontId="33" fillId="17" borderId="58" xfId="0" applyNumberFormat="1" applyFont="1" applyFill="1" applyBorder="1" applyAlignment="1">
      <alignment vertical="center" wrapText="1"/>
    </xf>
    <xf numFmtId="164" fontId="4" fillId="0" borderId="50" xfId="0" applyNumberFormat="1" applyFont="1" applyBorder="1" applyAlignment="1">
      <alignment horizontal="center" vertical="center" wrapText="1"/>
    </xf>
    <xf numFmtId="0" fontId="5" fillId="13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5" fillId="14" borderId="45" xfId="0" applyFont="1" applyFill="1" applyBorder="1" applyAlignment="1">
      <alignment horizontal="center" vertical="center" wrapText="1"/>
    </xf>
    <xf numFmtId="0" fontId="5" fillId="14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41" fillId="4" borderId="45" xfId="0" applyFont="1" applyFill="1" applyBorder="1" applyAlignment="1">
      <alignment horizontal="left" wrapText="1"/>
    </xf>
    <xf numFmtId="0" fontId="41" fillId="4" borderId="1" xfId="0" applyFont="1" applyFill="1" applyBorder="1" applyAlignment="1">
      <alignment horizontal="left" wrapText="1"/>
    </xf>
    <xf numFmtId="0" fontId="41" fillId="4" borderId="46" xfId="0" applyFont="1" applyFill="1" applyBorder="1" applyAlignment="1">
      <alignment horizontal="left" wrapText="1"/>
    </xf>
    <xf numFmtId="0" fontId="5" fillId="15" borderId="45" xfId="0" applyFont="1" applyFill="1" applyBorder="1" applyAlignment="1">
      <alignment horizontal="center" vertical="center" wrapText="1"/>
    </xf>
    <xf numFmtId="0" fontId="5" fillId="16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5" fillId="6" borderId="45" xfId="0" applyFont="1" applyFill="1" applyBorder="1" applyAlignment="1">
      <alignment horizontal="center" vertical="center" wrapText="1"/>
    </xf>
    <xf numFmtId="0" fontId="5" fillId="13" borderId="45" xfId="0" applyFont="1" applyFill="1" applyBorder="1" applyAlignment="1">
      <alignment horizontal="center" vertical="center" wrapText="1"/>
    </xf>
    <xf numFmtId="0" fontId="5" fillId="16" borderId="48" xfId="0" applyFont="1" applyFill="1" applyBorder="1" applyAlignment="1">
      <alignment horizontal="center" vertical="center" wrapText="1"/>
    </xf>
    <xf numFmtId="0" fontId="42" fillId="0" borderId="0" xfId="0" applyFont="1" applyAlignment="1">
      <alignment wrapText="1"/>
    </xf>
    <xf numFmtId="164" fontId="36" fillId="6" borderId="45" xfId="0" applyNumberFormat="1" applyFont="1" applyFill="1" applyBorder="1" applyAlignment="1">
      <alignment horizontal="center" vertical="center" wrapText="1"/>
    </xf>
    <xf numFmtId="0" fontId="28" fillId="0" borderId="52" xfId="0" applyFont="1" applyBorder="1" applyAlignment="1">
      <alignment horizontal="center" wrapText="1"/>
    </xf>
    <xf numFmtId="0" fontId="28" fillId="0" borderId="55" xfId="0" applyFont="1" applyBorder="1" applyAlignment="1">
      <alignment horizontal="center" wrapText="1"/>
    </xf>
    <xf numFmtId="0" fontId="28" fillId="0" borderId="56" xfId="0" applyFont="1" applyBorder="1" applyAlignment="1">
      <alignment horizontal="center" wrapText="1"/>
    </xf>
    <xf numFmtId="0" fontId="4" fillId="0" borderId="11" xfId="0" applyFont="1" applyBorder="1" applyAlignment="1">
      <alignment horizontal="left" vertical="center" wrapText="1"/>
    </xf>
    <xf numFmtId="0" fontId="4" fillId="0" borderId="6" xfId="0" applyFont="1" applyBorder="1" applyAlignment="1">
      <alignment vertical="center" wrapText="1"/>
    </xf>
    <xf numFmtId="0" fontId="33" fillId="17" borderId="69" xfId="0" applyFont="1" applyFill="1" applyBorder="1" applyAlignment="1">
      <alignment horizontal="center" vertical="center" wrapText="1"/>
    </xf>
    <xf numFmtId="164" fontId="4" fillId="0" borderId="70" xfId="0" applyNumberFormat="1" applyFont="1" applyBorder="1" applyAlignment="1">
      <alignment horizontal="center" vertical="center" wrapText="1"/>
    </xf>
    <xf numFmtId="0" fontId="28" fillId="0" borderId="0" xfId="0" applyFont="1" applyBorder="1" applyAlignment="1">
      <alignment horizontal="center" wrapText="1"/>
    </xf>
    <xf numFmtId="0" fontId="28" fillId="0" borderId="3" xfId="0" applyFont="1" applyFill="1" applyBorder="1" applyAlignment="1">
      <alignment horizontal="center" vertical="center"/>
    </xf>
    <xf numFmtId="0" fontId="33" fillId="18" borderId="56" xfId="0" applyFont="1" applyFill="1" applyBorder="1" applyAlignment="1">
      <alignment horizontal="center" wrapText="1"/>
    </xf>
    <xf numFmtId="14" fontId="33" fillId="17" borderId="56" xfId="0" applyNumberFormat="1" applyFont="1" applyFill="1" applyBorder="1" applyAlignment="1">
      <alignment horizontal="center" wrapText="1"/>
    </xf>
    <xf numFmtId="0" fontId="12" fillId="0" borderId="0" xfId="0" applyFont="1" applyBorder="1" applyAlignment="1">
      <alignment horizontal="center" wrapText="1"/>
    </xf>
    <xf numFmtId="0" fontId="44" fillId="0" borderId="0" xfId="0" applyFont="1" applyAlignment="1">
      <alignment horizontal="left" vertical="center" wrapText="1"/>
    </xf>
    <xf numFmtId="0" fontId="5" fillId="0" borderId="50" xfId="0" applyFont="1" applyBorder="1" applyAlignment="1">
      <alignment horizontal="center" vertical="center" wrapText="1"/>
    </xf>
    <xf numFmtId="0" fontId="5" fillId="9" borderId="2" xfId="0" applyFont="1" applyFill="1" applyBorder="1" applyAlignment="1">
      <alignment horizontal="center" vertical="center" wrapText="1"/>
    </xf>
    <xf numFmtId="9" fontId="6" fillId="0" borderId="51" xfId="3" applyNumberFormat="1" applyFont="1" applyBorder="1" applyAlignment="1">
      <alignment horizontal="center" vertical="center" wrapText="1"/>
    </xf>
    <xf numFmtId="0" fontId="35" fillId="2" borderId="86" xfId="0" applyFont="1" applyFill="1" applyBorder="1" applyAlignment="1">
      <alignment horizontal="center" vertical="center" wrapText="1"/>
    </xf>
    <xf numFmtId="0" fontId="35" fillId="2" borderId="84" xfId="0" applyFont="1" applyFill="1" applyBorder="1" applyAlignment="1">
      <alignment horizontal="center" vertical="center" wrapText="1"/>
    </xf>
    <xf numFmtId="0" fontId="35" fillId="2" borderId="85" xfId="0" applyFont="1" applyFill="1" applyBorder="1" applyAlignment="1">
      <alignment horizontal="center" vertical="center" wrapText="1"/>
    </xf>
    <xf numFmtId="0" fontId="43" fillId="0" borderId="0" xfId="0" applyFont="1" applyBorder="1" applyAlignment="1">
      <alignment horizontal="left" vertical="top" wrapText="1"/>
    </xf>
    <xf numFmtId="0" fontId="45" fillId="0" borderId="0" xfId="0" applyFont="1" applyBorder="1" applyAlignment="1">
      <alignment horizontal="left" vertical="top" wrapText="1"/>
    </xf>
    <xf numFmtId="0" fontId="35" fillId="2" borderId="0" xfId="0" applyFont="1" applyFill="1" applyBorder="1" applyAlignment="1">
      <alignment horizontal="center" vertical="center" wrapText="1"/>
    </xf>
    <xf numFmtId="0" fontId="47" fillId="0" borderId="0" xfId="0" applyFont="1" applyAlignment="1">
      <alignment horizontal="left" vertical="center"/>
    </xf>
    <xf numFmtId="0" fontId="47" fillId="0" borderId="0" xfId="0" applyFont="1" applyFill="1" applyAlignment="1">
      <alignment horizontal="left" vertical="center"/>
    </xf>
    <xf numFmtId="0" fontId="47" fillId="0" borderId="0" xfId="0" applyFont="1" applyAlignment="1">
      <alignment vertical="center"/>
    </xf>
    <xf numFmtId="0" fontId="47" fillId="0" borderId="0" xfId="0" applyFont="1" applyAlignment="1"/>
    <xf numFmtId="0" fontId="4" fillId="0" borderId="87" xfId="0" applyFont="1" applyBorder="1" applyAlignment="1">
      <alignment horizontal="left" vertical="center" wrapText="1"/>
    </xf>
    <xf numFmtId="0" fontId="3" fillId="6" borderId="68" xfId="0" applyFont="1" applyFill="1" applyBorder="1" applyAlignment="1">
      <alignment horizontal="center" vertical="center" wrapText="1"/>
    </xf>
    <xf numFmtId="0" fontId="4" fillId="0" borderId="11" xfId="0" applyFont="1" applyBorder="1" applyAlignment="1">
      <alignment vertical="center" wrapText="1"/>
    </xf>
    <xf numFmtId="0" fontId="33" fillId="17" borderId="88" xfId="0" applyFont="1" applyFill="1" applyBorder="1" applyAlignment="1">
      <alignment horizontal="center" vertical="center" wrapText="1"/>
    </xf>
    <xf numFmtId="0" fontId="4" fillId="0" borderId="11" xfId="0" applyFont="1" applyBorder="1" applyAlignment="1">
      <alignment horizontal="left" vertical="top" wrapText="1"/>
    </xf>
    <xf numFmtId="164" fontId="33" fillId="6" borderId="11" xfId="0" applyNumberFormat="1" applyFont="1" applyFill="1" applyBorder="1" applyAlignment="1">
      <alignment vertical="top"/>
    </xf>
    <xf numFmtId="0" fontId="4" fillId="0" borderId="89" xfId="0" applyFont="1" applyBorder="1" applyAlignment="1">
      <alignment horizontal="left" vertical="center" wrapText="1"/>
    </xf>
    <xf numFmtId="0" fontId="33" fillId="18" borderId="19" xfId="0" applyFont="1" applyFill="1" applyBorder="1" applyAlignment="1">
      <alignment horizontal="center" vertical="center"/>
    </xf>
    <xf numFmtId="0" fontId="33" fillId="18" borderId="19" xfId="0" applyFont="1" applyFill="1" applyBorder="1" applyAlignment="1">
      <alignment horizontal="center" vertical="center" wrapText="1"/>
    </xf>
    <xf numFmtId="0" fontId="33" fillId="18" borderId="83" xfId="0" applyFont="1" applyFill="1" applyBorder="1" applyAlignment="1">
      <alignment horizontal="center" vertical="center" wrapText="1"/>
    </xf>
    <xf numFmtId="0" fontId="37" fillId="6" borderId="68" xfId="0" applyFont="1" applyFill="1" applyBorder="1" applyAlignment="1">
      <alignment horizontal="center" wrapText="1"/>
    </xf>
    <xf numFmtId="0" fontId="3" fillId="0" borderId="92" xfId="0" applyFont="1" applyBorder="1" applyAlignment="1" applyProtection="1">
      <alignment horizontal="center" vertical="center" wrapText="1"/>
      <protection locked="0"/>
    </xf>
    <xf numFmtId="0" fontId="3" fillId="0" borderId="93" xfId="0" applyFont="1" applyBorder="1" applyAlignment="1" applyProtection="1">
      <alignment horizontal="center" vertical="center" wrapText="1"/>
      <protection locked="0"/>
    </xf>
    <xf numFmtId="9" fontId="4" fillId="0" borderId="94" xfId="3" applyFont="1" applyBorder="1" applyAlignment="1">
      <alignment horizontal="center" vertical="center" wrapText="1"/>
    </xf>
    <xf numFmtId="0" fontId="3" fillId="0" borderId="95" xfId="0" applyFont="1" applyBorder="1" applyAlignment="1" applyProtection="1">
      <alignment horizontal="center" vertical="center" wrapText="1"/>
      <protection locked="0"/>
    </xf>
    <xf numFmtId="9" fontId="4" fillId="0" borderId="96" xfId="3" applyFont="1" applyBorder="1" applyAlignment="1">
      <alignment horizontal="center" vertical="center" wrapText="1"/>
    </xf>
    <xf numFmtId="0" fontId="37" fillId="6" borderId="95" xfId="0" applyFont="1" applyFill="1" applyBorder="1" applyAlignment="1">
      <alignment horizontal="center" wrapText="1"/>
    </xf>
    <xf numFmtId="0" fontId="36" fillId="6" borderId="96" xfId="0" applyFont="1" applyFill="1" applyBorder="1" applyAlignment="1">
      <alignment horizontal="center" wrapText="1"/>
    </xf>
    <xf numFmtId="0" fontId="3" fillId="6" borderId="95" xfId="0" applyFont="1" applyFill="1" applyBorder="1" applyAlignment="1">
      <alignment horizontal="center" vertical="center" wrapText="1"/>
    </xf>
    <xf numFmtId="0" fontId="3" fillId="0" borderId="97" xfId="0" applyFont="1" applyBorder="1" applyAlignment="1" applyProtection="1">
      <alignment horizontal="center" vertical="center" wrapText="1"/>
      <protection locked="0"/>
    </xf>
    <xf numFmtId="0" fontId="3" fillId="6" borderId="98" xfId="0" applyFont="1" applyFill="1" applyBorder="1" applyAlignment="1">
      <alignment horizontal="center" vertical="center" wrapText="1"/>
    </xf>
    <xf numFmtId="9" fontId="4" fillId="0" borderId="99" xfId="3" applyFont="1" applyBorder="1" applyAlignment="1">
      <alignment horizontal="center" vertical="center" wrapText="1"/>
    </xf>
    <xf numFmtId="0" fontId="35" fillId="19" borderId="91" xfId="0" applyFont="1" applyFill="1" applyBorder="1" applyAlignment="1">
      <alignment horizontal="center" vertical="center" wrapText="1"/>
    </xf>
    <xf numFmtId="0" fontId="45" fillId="0" borderId="0" xfId="0" applyFont="1" applyBorder="1" applyAlignment="1">
      <alignment vertical="top" wrapText="1"/>
    </xf>
    <xf numFmtId="0" fontId="43" fillId="0" borderId="13" xfId="0" applyFont="1" applyBorder="1" applyAlignment="1">
      <alignment horizontal="left" vertical="top" wrapText="1"/>
    </xf>
    <xf numFmtId="0" fontId="46" fillId="20" borderId="81" xfId="0" applyFont="1" applyFill="1" applyBorder="1" applyAlignment="1">
      <alignment horizontal="center" vertical="center" wrapText="1"/>
    </xf>
    <xf numFmtId="0" fontId="4" fillId="0" borderId="89" xfId="0" applyFont="1" applyBorder="1" applyAlignment="1">
      <alignment vertical="center" wrapText="1"/>
    </xf>
    <xf numFmtId="0" fontId="3" fillId="0" borderId="107" xfId="0" applyFont="1" applyBorder="1" applyAlignment="1" applyProtection="1">
      <alignment horizontal="center" vertical="center" wrapText="1"/>
      <protection locked="0"/>
    </xf>
    <xf numFmtId="0" fontId="3" fillId="0" borderId="106" xfId="0" applyFont="1" applyBorder="1" applyAlignment="1" applyProtection="1">
      <alignment horizontal="center" vertical="center" wrapText="1"/>
      <protection locked="0"/>
    </xf>
    <xf numFmtId="9" fontId="4" fillId="0" borderId="108" xfId="3" applyFont="1" applyBorder="1" applyAlignment="1">
      <alignment horizontal="center" vertical="center" wrapText="1"/>
    </xf>
    <xf numFmtId="0" fontId="4" fillId="0" borderId="6" xfId="0" applyFont="1" applyBorder="1" applyAlignment="1">
      <alignment horizontal="left" vertical="center" wrapText="1"/>
    </xf>
    <xf numFmtId="0" fontId="3" fillId="0" borderId="109" xfId="0" applyFont="1" applyBorder="1" applyAlignment="1" applyProtection="1">
      <alignment horizontal="center" vertical="center" wrapText="1"/>
      <protection locked="0"/>
    </xf>
    <xf numFmtId="0" fontId="3" fillId="0" borderId="110" xfId="0" applyFont="1" applyBorder="1" applyAlignment="1" applyProtection="1">
      <alignment horizontal="center" vertical="center" wrapText="1"/>
      <protection locked="0"/>
    </xf>
    <xf numFmtId="9" fontId="4" fillId="0" borderId="111" xfId="3" applyFont="1" applyBorder="1" applyAlignment="1">
      <alignment horizontal="center" vertical="center" wrapText="1"/>
    </xf>
    <xf numFmtId="164" fontId="36" fillId="17" borderId="57" xfId="0" applyNumberFormat="1" applyFont="1" applyFill="1" applyBorder="1" applyAlignment="1">
      <alignment horizontal="center" vertical="center" wrapText="1"/>
    </xf>
    <xf numFmtId="0" fontId="36" fillId="17" borderId="54" xfId="0" applyFont="1" applyFill="1" applyBorder="1" applyAlignment="1">
      <alignment vertical="top" wrapText="1"/>
    </xf>
    <xf numFmtId="0" fontId="40" fillId="17" borderId="57" xfId="0" applyFont="1" applyFill="1" applyBorder="1" applyAlignment="1">
      <alignment horizontal="center" wrapText="1"/>
    </xf>
    <xf numFmtId="0" fontId="40" fillId="17" borderId="58" xfId="0" applyFont="1" applyFill="1" applyBorder="1" applyAlignment="1">
      <alignment horizontal="center" wrapText="1"/>
    </xf>
    <xf numFmtId="0" fontId="40" fillId="17" borderId="59" xfId="0" applyFont="1" applyFill="1" applyBorder="1" applyAlignment="1">
      <alignment horizontal="center" wrapText="1"/>
    </xf>
    <xf numFmtId="164" fontId="9" fillId="2" borderId="11" xfId="1" applyNumberFormat="1" applyFont="1" applyFill="1" applyBorder="1" applyAlignment="1">
      <alignment horizontal="left" vertical="top" wrapText="1"/>
    </xf>
    <xf numFmtId="164" fontId="9" fillId="2" borderId="13" xfId="1" applyNumberFormat="1" applyFont="1" applyFill="1" applyBorder="1" applyAlignment="1">
      <alignment horizontal="left" vertical="top" wrapText="1"/>
    </xf>
    <xf numFmtId="164" fontId="9" fillId="2" borderId="37" xfId="1" applyNumberFormat="1" applyFont="1" applyFill="1" applyBorder="1" applyAlignment="1">
      <alignment horizontal="left" vertical="top" wrapText="1"/>
    </xf>
    <xf numFmtId="0" fontId="20" fillId="4" borderId="28" xfId="1" applyFont="1" applyFill="1" applyBorder="1" applyAlignment="1">
      <alignment horizontal="center" vertical="center" wrapText="1"/>
    </xf>
    <xf numFmtId="0" fontId="20" fillId="4" borderId="21" xfId="1" applyFont="1" applyFill="1" applyBorder="1" applyAlignment="1">
      <alignment horizontal="center" vertical="center" wrapText="1"/>
    </xf>
    <xf numFmtId="0" fontId="20" fillId="4" borderId="22" xfId="1" applyFont="1" applyFill="1" applyBorder="1" applyAlignment="1">
      <alignment horizontal="center" vertical="center" wrapText="1"/>
    </xf>
    <xf numFmtId="0" fontId="20" fillId="4" borderId="7" xfId="1" applyFont="1" applyFill="1" applyBorder="1" applyAlignment="1">
      <alignment horizontal="center" vertical="center" wrapText="1"/>
    </xf>
    <xf numFmtId="0" fontId="20" fillId="4" borderId="8" xfId="1" applyFont="1" applyFill="1" applyBorder="1" applyAlignment="1">
      <alignment horizontal="center" vertical="center" wrapText="1"/>
    </xf>
    <xf numFmtId="0" fontId="20" fillId="4" borderId="9" xfId="1" applyFont="1" applyFill="1" applyBorder="1" applyAlignment="1">
      <alignment horizontal="center" vertical="center" wrapText="1"/>
    </xf>
    <xf numFmtId="0" fontId="20" fillId="4" borderId="34" xfId="1" applyFont="1" applyFill="1" applyBorder="1" applyAlignment="1">
      <alignment horizontal="center" vertical="center" wrapText="1"/>
    </xf>
    <xf numFmtId="0" fontId="20" fillId="4" borderId="35" xfId="1" applyFont="1" applyFill="1" applyBorder="1" applyAlignment="1">
      <alignment horizontal="center" vertical="center" wrapText="1"/>
    </xf>
    <xf numFmtId="0" fontId="20" fillId="4" borderId="36" xfId="1" applyFont="1" applyFill="1" applyBorder="1" applyAlignment="1">
      <alignment horizontal="center" vertical="center" wrapText="1"/>
    </xf>
    <xf numFmtId="164" fontId="11" fillId="0" borderId="15" xfId="1" applyNumberFormat="1" applyFont="1" applyFill="1" applyBorder="1" applyAlignment="1">
      <alignment horizontal="left" vertical="top" wrapText="1"/>
    </xf>
    <xf numFmtId="164" fontId="11" fillId="0" borderId="19" xfId="1" applyNumberFormat="1" applyFont="1" applyFill="1" applyBorder="1" applyAlignment="1">
      <alignment horizontal="left" vertical="top" wrapText="1"/>
    </xf>
    <xf numFmtId="164" fontId="11" fillId="0" borderId="2" xfId="1" applyNumberFormat="1" applyFont="1" applyFill="1" applyBorder="1" applyAlignment="1">
      <alignment horizontal="left" vertical="top" wrapText="1"/>
    </xf>
    <xf numFmtId="164" fontId="12" fillId="0" borderId="18" xfId="0" applyNumberFormat="1" applyFont="1" applyBorder="1" applyAlignment="1">
      <alignment horizontal="center" wrapText="1"/>
    </xf>
    <xf numFmtId="164" fontId="11" fillId="0" borderId="38" xfId="1" applyNumberFormat="1" applyFont="1" applyFill="1" applyBorder="1" applyAlignment="1">
      <alignment horizontal="left" vertical="top" wrapText="1"/>
    </xf>
    <xf numFmtId="164" fontId="11" fillId="0" borderId="16" xfId="1" applyNumberFormat="1" applyFont="1" applyFill="1" applyBorder="1" applyAlignment="1">
      <alignment horizontal="left" vertical="top" wrapText="1"/>
    </xf>
    <xf numFmtId="164" fontId="11" fillId="0" borderId="12" xfId="1" applyNumberFormat="1" applyFont="1" applyFill="1" applyBorder="1" applyAlignment="1">
      <alignment horizontal="left" vertical="top" wrapText="1"/>
    </xf>
    <xf numFmtId="0" fontId="20" fillId="4" borderId="20" xfId="1" applyFont="1" applyFill="1" applyBorder="1" applyAlignment="1">
      <alignment horizontal="left" vertical="center" wrapText="1"/>
    </xf>
    <xf numFmtId="0" fontId="20" fillId="4" borderId="21" xfId="1" applyFont="1" applyFill="1" applyBorder="1" applyAlignment="1">
      <alignment horizontal="left" vertical="center" wrapText="1"/>
    </xf>
    <xf numFmtId="0" fontId="20" fillId="4" borderId="27" xfId="1" applyFont="1" applyFill="1" applyBorder="1" applyAlignment="1">
      <alignment horizontal="left" vertical="center" wrapText="1"/>
    </xf>
    <xf numFmtId="0" fontId="22" fillId="0" borderId="0" xfId="1" applyFont="1" applyFill="1" applyBorder="1" applyAlignment="1">
      <alignment horizontal="center" wrapText="1"/>
    </xf>
    <xf numFmtId="0" fontId="11" fillId="0" borderId="21" xfId="1" applyFont="1" applyFill="1" applyBorder="1" applyAlignment="1">
      <alignment vertical="top" wrapText="1"/>
    </xf>
    <xf numFmtId="17" fontId="14" fillId="17" borderId="21" xfId="1" applyNumberFormat="1" applyFont="1" applyFill="1" applyBorder="1" applyAlignment="1">
      <alignment vertical="top" wrapText="1"/>
    </xf>
    <xf numFmtId="0" fontId="20" fillId="4" borderId="23" xfId="1" applyFont="1" applyFill="1" applyBorder="1" applyAlignment="1">
      <alignment horizontal="left" vertical="center" wrapText="1"/>
    </xf>
    <xf numFmtId="0" fontId="20" fillId="4" borderId="1" xfId="1" applyFont="1" applyFill="1" applyBorder="1" applyAlignment="1">
      <alignment horizontal="left" vertical="center" wrapText="1"/>
    </xf>
    <xf numFmtId="0" fontId="20" fillId="4" borderId="1" xfId="1" applyFont="1" applyFill="1" applyBorder="1" applyAlignment="1">
      <alignment horizontal="center" vertical="center" wrapText="1"/>
    </xf>
    <xf numFmtId="0" fontId="20" fillId="4" borderId="24" xfId="1" applyFont="1" applyFill="1" applyBorder="1" applyAlignment="1">
      <alignment horizontal="center" vertical="center" wrapText="1"/>
    </xf>
    <xf numFmtId="164" fontId="15" fillId="0" borderId="30" xfId="1" applyNumberFormat="1" applyFont="1" applyFill="1" applyBorder="1" applyAlignment="1">
      <alignment horizontal="center" vertical="center" wrapText="1"/>
    </xf>
    <xf numFmtId="164" fontId="15" fillId="0" borderId="0" xfId="1" applyNumberFormat="1" applyFont="1" applyFill="1" applyBorder="1" applyAlignment="1">
      <alignment horizontal="center" vertical="center" wrapText="1"/>
    </xf>
    <xf numFmtId="164" fontId="15" fillId="0" borderId="31" xfId="1" applyNumberFormat="1" applyFont="1" applyFill="1" applyBorder="1" applyAlignment="1">
      <alignment horizontal="center" vertical="center" wrapText="1"/>
    </xf>
    <xf numFmtId="17" fontId="14" fillId="17" borderId="22" xfId="1" applyNumberFormat="1" applyFont="1" applyFill="1" applyBorder="1" applyAlignment="1">
      <alignment vertical="top" wrapText="1"/>
    </xf>
    <xf numFmtId="164" fontId="33" fillId="18" borderId="52" xfId="0" applyNumberFormat="1" applyFont="1" applyFill="1" applyBorder="1" applyAlignment="1">
      <alignment vertical="center"/>
    </xf>
    <xf numFmtId="164" fontId="33" fillId="18" borderId="53" xfId="0" applyNumberFormat="1" applyFont="1" applyFill="1" applyBorder="1" applyAlignment="1">
      <alignment vertical="center"/>
    </xf>
    <xf numFmtId="164" fontId="39" fillId="17" borderId="52" xfId="0" applyNumberFormat="1" applyFont="1" applyFill="1" applyBorder="1" applyAlignment="1">
      <alignment vertical="center"/>
    </xf>
    <xf numFmtId="164" fontId="39" fillId="17" borderId="53" xfId="0" applyNumberFormat="1" applyFont="1" applyFill="1" applyBorder="1" applyAlignment="1">
      <alignment vertical="center"/>
    </xf>
    <xf numFmtId="0" fontId="35" fillId="0" borderId="82" xfId="0" applyFont="1" applyBorder="1" applyAlignment="1">
      <alignment horizontal="center" vertical="center" wrapText="1"/>
    </xf>
    <xf numFmtId="0" fontId="35" fillId="0" borderId="19" xfId="0" applyFont="1" applyBorder="1" applyAlignment="1">
      <alignment horizontal="center" vertical="center" wrapText="1"/>
    </xf>
    <xf numFmtId="0" fontId="35" fillId="0" borderId="83" xfId="0" applyFont="1" applyBorder="1" applyAlignment="1">
      <alignment horizontal="center" vertical="center" wrapText="1"/>
    </xf>
    <xf numFmtId="0" fontId="35" fillId="0" borderId="0" xfId="0" applyFont="1" applyFill="1" applyBorder="1" applyAlignment="1">
      <alignment horizontal="center" wrapText="1"/>
    </xf>
    <xf numFmtId="164" fontId="38" fillId="0" borderId="71" xfId="0" applyNumberFormat="1" applyFont="1" applyFill="1" applyBorder="1" applyAlignment="1">
      <alignment horizontal="left" vertical="center"/>
    </xf>
    <xf numFmtId="164" fontId="38" fillId="0" borderId="72" xfId="0" applyNumberFormat="1" applyFont="1" applyFill="1" applyBorder="1" applyAlignment="1">
      <alignment horizontal="left" vertical="center"/>
    </xf>
    <xf numFmtId="164" fontId="38" fillId="0" borderId="0" xfId="0" applyNumberFormat="1" applyFont="1" applyFill="1" applyBorder="1" applyAlignment="1">
      <alignment horizontal="left" vertical="center"/>
    </xf>
    <xf numFmtId="164" fontId="38" fillId="0" borderId="90" xfId="0" applyNumberFormat="1" applyFont="1" applyFill="1" applyBorder="1" applyAlignment="1">
      <alignment horizontal="left" vertical="center"/>
    </xf>
    <xf numFmtId="164" fontId="38" fillId="0" borderId="65" xfId="0" applyNumberFormat="1" applyFont="1" applyFill="1" applyBorder="1" applyAlignment="1">
      <alignment horizontal="left" vertical="center"/>
    </xf>
    <xf numFmtId="164" fontId="38" fillId="0" borderId="66" xfId="0" applyNumberFormat="1" applyFont="1" applyFill="1" applyBorder="1" applyAlignment="1">
      <alignment horizontal="left" vertical="center"/>
    </xf>
    <xf numFmtId="164" fontId="38" fillId="0" borderId="67" xfId="0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>
      <alignment horizontal="center"/>
    </xf>
    <xf numFmtId="164" fontId="38" fillId="0" borderId="0" xfId="0" applyNumberFormat="1" applyFont="1" applyFill="1" applyBorder="1" applyAlignment="1">
      <alignment horizontal="left"/>
    </xf>
    <xf numFmtId="0" fontId="29" fillId="0" borderId="3" xfId="0" applyFont="1" applyFill="1" applyBorder="1" applyAlignment="1">
      <alignment horizontal="center" vertical="center" wrapText="1"/>
    </xf>
    <xf numFmtId="0" fontId="29" fillId="0" borderId="4" xfId="0" applyFont="1" applyFill="1" applyBorder="1" applyAlignment="1">
      <alignment horizontal="center" vertical="center" wrapText="1"/>
    </xf>
    <xf numFmtId="0" fontId="29" fillId="0" borderId="5" xfId="0" applyFont="1" applyFill="1" applyBorder="1" applyAlignment="1">
      <alignment horizontal="center" vertical="center" wrapText="1"/>
    </xf>
    <xf numFmtId="0" fontId="32" fillId="0" borderId="64" xfId="0" applyFont="1" applyBorder="1" applyAlignment="1">
      <alignment horizontal="left" vertical="center" wrapText="1"/>
    </xf>
    <xf numFmtId="0" fontId="32" fillId="0" borderId="55" xfId="0" applyFont="1" applyBorder="1" applyAlignment="1">
      <alignment horizontal="left" vertical="center" wrapText="1"/>
    </xf>
    <xf numFmtId="0" fontId="32" fillId="0" borderId="56" xfId="0" applyFont="1" applyBorder="1" applyAlignment="1">
      <alignment horizontal="left" vertical="center" wrapText="1"/>
    </xf>
    <xf numFmtId="0" fontId="28" fillId="0" borderId="65" xfId="0" applyFont="1" applyBorder="1" applyAlignment="1">
      <alignment horizontal="center" vertical="center" wrapText="1"/>
    </xf>
    <xf numFmtId="0" fontId="28" fillId="0" borderId="66" xfId="0" applyFont="1" applyBorder="1" applyAlignment="1">
      <alignment horizontal="center" vertical="center" wrapText="1"/>
    </xf>
    <xf numFmtId="0" fontId="28" fillId="0" borderId="67" xfId="0" applyFont="1" applyBorder="1" applyAlignment="1">
      <alignment horizontal="center" vertical="center" wrapText="1"/>
    </xf>
    <xf numFmtId="0" fontId="28" fillId="0" borderId="43" xfId="0" applyFont="1" applyBorder="1" applyAlignment="1">
      <alignment horizontal="center" wrapText="1"/>
    </xf>
    <xf numFmtId="0" fontId="28" fillId="0" borderId="0" xfId="0" applyFont="1" applyBorder="1" applyAlignment="1">
      <alignment horizontal="center" wrapText="1"/>
    </xf>
    <xf numFmtId="0" fontId="28" fillId="0" borderId="44" xfId="0" applyFont="1" applyBorder="1" applyAlignment="1">
      <alignment horizontal="center" wrapText="1"/>
    </xf>
    <xf numFmtId="0" fontId="31" fillId="0" borderId="52" xfId="0" applyFont="1" applyBorder="1" applyAlignment="1">
      <alignment horizontal="center" vertical="center" wrapText="1"/>
    </xf>
    <xf numFmtId="0" fontId="31" fillId="0" borderId="63" xfId="0" applyFont="1" applyBorder="1" applyAlignment="1">
      <alignment horizontal="center" vertical="center" wrapText="1"/>
    </xf>
    <xf numFmtId="0" fontId="43" fillId="0" borderId="73" xfId="0" applyFont="1" applyBorder="1" applyAlignment="1">
      <alignment horizontal="center" vertical="center" wrapText="1"/>
    </xf>
    <xf numFmtId="0" fontId="43" fillId="0" borderId="74" xfId="0" applyFont="1" applyBorder="1" applyAlignment="1">
      <alignment horizontal="center" vertical="center" wrapText="1"/>
    </xf>
    <xf numFmtId="0" fontId="43" fillId="0" borderId="75" xfId="0" applyFont="1" applyBorder="1" applyAlignment="1">
      <alignment horizontal="center" vertical="center" wrapText="1"/>
    </xf>
    <xf numFmtId="0" fontId="43" fillId="0" borderId="76" xfId="0" applyFont="1" applyBorder="1" applyAlignment="1">
      <alignment horizontal="center" vertical="center" wrapText="1"/>
    </xf>
    <xf numFmtId="0" fontId="43" fillId="0" borderId="0" xfId="0" applyFont="1" applyBorder="1" applyAlignment="1">
      <alignment horizontal="center" vertical="center" wrapText="1"/>
    </xf>
    <xf numFmtId="0" fontId="43" fillId="0" borderId="77" xfId="0" applyFont="1" applyBorder="1" applyAlignment="1">
      <alignment horizontal="center" vertical="center" wrapText="1"/>
    </xf>
    <xf numFmtId="0" fontId="43" fillId="0" borderId="78" xfId="0" applyFont="1" applyBorder="1" applyAlignment="1">
      <alignment horizontal="center" vertical="center" wrapText="1"/>
    </xf>
    <xf numFmtId="0" fontId="43" fillId="0" borderId="79" xfId="0" applyFont="1" applyBorder="1" applyAlignment="1">
      <alignment horizontal="center" vertical="center" wrapText="1"/>
    </xf>
    <xf numFmtId="0" fontId="43" fillId="0" borderId="80" xfId="0" applyFont="1" applyBorder="1" applyAlignment="1">
      <alignment horizontal="center" vertical="center" wrapText="1"/>
    </xf>
    <xf numFmtId="0" fontId="43" fillId="0" borderId="100" xfId="0" applyFont="1" applyBorder="1" applyAlignment="1">
      <alignment horizontal="left" vertical="top" wrapText="1"/>
    </xf>
    <xf numFmtId="0" fontId="43" fillId="0" borderId="101" xfId="0" applyFont="1" applyBorder="1" applyAlignment="1">
      <alignment horizontal="left" vertical="top" wrapText="1"/>
    </xf>
    <xf numFmtId="0" fontId="43" fillId="0" borderId="102" xfId="0" applyFont="1" applyBorder="1" applyAlignment="1">
      <alignment horizontal="left" vertical="top" wrapText="1"/>
    </xf>
    <xf numFmtId="0" fontId="43" fillId="0" borderId="103" xfId="0" applyFont="1" applyBorder="1" applyAlignment="1">
      <alignment horizontal="left" vertical="top" wrapText="1"/>
    </xf>
    <xf numFmtId="0" fontId="43" fillId="0" borderId="104" xfId="0" applyFont="1" applyBorder="1" applyAlignment="1">
      <alignment horizontal="left" vertical="top" wrapText="1"/>
    </xf>
    <xf numFmtId="0" fontId="43" fillId="0" borderId="105" xfId="0" applyFont="1" applyBorder="1" applyAlignment="1">
      <alignment horizontal="left" vertical="top" wrapText="1"/>
    </xf>
    <xf numFmtId="0" fontId="35" fillId="0" borderId="60" xfId="0" applyFont="1" applyBorder="1" applyAlignment="1">
      <alignment horizontal="center" vertical="center" wrapText="1"/>
    </xf>
    <xf numFmtId="0" fontId="35" fillId="0" borderId="61" xfId="0" applyFont="1" applyBorder="1" applyAlignment="1">
      <alignment horizontal="center" vertical="center" wrapText="1"/>
    </xf>
    <xf numFmtId="0" fontId="35" fillId="0" borderId="62" xfId="0" applyFont="1" applyBorder="1" applyAlignment="1">
      <alignment horizontal="center" vertical="center" wrapText="1"/>
    </xf>
    <xf numFmtId="0" fontId="42" fillId="0" borderId="0" xfId="0" applyFont="1" applyBorder="1" applyAlignment="1">
      <alignment horizontal="center" wrapText="1"/>
    </xf>
    <xf numFmtId="0" fontId="45" fillId="0" borderId="103" xfId="0" applyFont="1" applyBorder="1" applyAlignment="1">
      <alignment horizontal="center" vertical="top" wrapText="1"/>
    </xf>
    <xf numFmtId="0" fontId="45" fillId="0" borderId="104" xfId="0" applyFont="1" applyBorder="1" applyAlignment="1">
      <alignment horizontal="center" vertical="top" wrapText="1"/>
    </xf>
    <xf numFmtId="0" fontId="45" fillId="0" borderId="105" xfId="0" applyFont="1" applyBorder="1" applyAlignment="1">
      <alignment horizontal="center" vertical="top" wrapText="1"/>
    </xf>
  </cellXfs>
  <cellStyles count="5">
    <cellStyle name="20% - Accent2 2" xfId="1"/>
    <cellStyle name="Comma 2" xfId="4"/>
    <cellStyle name="Normal" xfId="0" builtinId="0"/>
    <cellStyle name="Normal 2" xfId="2"/>
    <cellStyle name="Percent" xfId="3" builtinId="5"/>
  </cellStyles>
  <dxfs count="60"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theme="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theme="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theme="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0"/>
      </font>
      <fill>
        <patternFill>
          <bgColor theme="0"/>
        </patternFill>
      </fill>
    </dxf>
    <dxf>
      <font>
        <color theme="9" tint="0.59996337778862885"/>
      </font>
      <fill>
        <patternFill>
          <bgColor theme="9" tint="0.59996337778862885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image" Target="../media/image3.jpeg"/><Relationship Id="rId1" Type="http://schemas.openxmlformats.org/officeDocument/2006/relationships/image" Target="../media/image2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1274762</xdr:colOff>
      <xdr:row>0</xdr:row>
      <xdr:rowOff>63500</xdr:rowOff>
    </xdr:from>
    <xdr:to>
      <xdr:col>4</xdr:col>
      <xdr:colOff>2130426</xdr:colOff>
      <xdr:row>4</xdr:row>
      <xdr:rowOff>41276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A5E180B-2116-4A63-97EB-65556C445C65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94887" y="63500"/>
          <a:ext cx="855664" cy="739776"/>
        </a:xfrm>
        <a:prstGeom prst="rect">
          <a:avLst/>
        </a:prstGeom>
      </xdr:spPr>
    </xdr:pic>
    <xdr:clientData/>
  </xdr:twoCellAnchor>
  <xdr:twoCellAnchor editAs="oneCell">
    <xdr:from>
      <xdr:col>11</xdr:col>
      <xdr:colOff>344488</xdr:colOff>
      <xdr:row>0</xdr:row>
      <xdr:rowOff>15875</xdr:rowOff>
    </xdr:from>
    <xdr:to>
      <xdr:col>12</xdr:col>
      <xdr:colOff>690110</xdr:colOff>
      <xdr:row>4</xdr:row>
      <xdr:rowOff>25401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87733EF-1023-4E27-8E9A-C3CC2FC207C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655676" y="15875"/>
          <a:ext cx="765176" cy="77152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78440</xdr:colOff>
      <xdr:row>2</xdr:row>
      <xdr:rowOff>33617</xdr:rowOff>
    </xdr:from>
    <xdr:to>
      <xdr:col>1</xdr:col>
      <xdr:colOff>661145</xdr:colOff>
      <xdr:row>2</xdr:row>
      <xdr:rowOff>549086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EC591C3C-3BCB-4D5A-9F40-ADC0DE0A12D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3558" y="33617"/>
          <a:ext cx="582705" cy="515469"/>
        </a:xfrm>
        <a:prstGeom prst="rect">
          <a:avLst/>
        </a:prstGeom>
      </xdr:spPr>
    </xdr:pic>
    <xdr:clientData/>
  </xdr:twoCellAnchor>
  <xdr:twoCellAnchor editAs="oneCell">
    <xdr:from>
      <xdr:col>2</xdr:col>
      <xdr:colOff>1445558</xdr:colOff>
      <xdr:row>2</xdr:row>
      <xdr:rowOff>56029</xdr:rowOff>
    </xdr:from>
    <xdr:to>
      <xdr:col>2</xdr:col>
      <xdr:colOff>2102746</xdr:colOff>
      <xdr:row>2</xdr:row>
      <xdr:rowOff>567596</xdr:rowOff>
    </xdr:to>
    <xdr:pic>
      <xdr:nvPicPr>
        <xdr:cNvPr id="3" name="Shape 4">
          <a:extLst>
            <a:ext uri="{FF2B5EF4-FFF2-40B4-BE49-F238E27FC236}">
              <a16:creationId xmlns:a16="http://schemas.microsoft.com/office/drawing/2014/main" id="{FE80FF37-4731-430E-BA20-2D9CBE6EF181}"/>
            </a:ext>
          </a:extLst>
        </xdr:cNvPr>
        <xdr:cNvPicPr/>
      </xdr:nvPicPr>
      <xdr:blipFill rotWithShape="1">
        <a:blip xmlns:r="http://schemas.openxmlformats.org/officeDocument/2006/relationships" r:embed="rId2">
          <a:alphaModFix/>
        </a:blip>
        <a:srcRect/>
        <a:stretch/>
      </xdr:blipFill>
      <xdr:spPr>
        <a:xfrm>
          <a:off x="2891117" y="56029"/>
          <a:ext cx="657188" cy="511567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3510860</xdr:colOff>
      <xdr:row>0</xdr:row>
      <xdr:rowOff>0</xdr:rowOff>
    </xdr:from>
    <xdr:to>
      <xdr:col>2</xdr:col>
      <xdr:colOff>4426324</xdr:colOff>
      <xdr:row>2</xdr:row>
      <xdr:rowOff>571501</xdr:rowOff>
    </xdr:to>
    <xdr:pic>
      <xdr:nvPicPr>
        <xdr:cNvPr id="4" name="Shape 5">
          <a:extLst>
            <a:ext uri="{FF2B5EF4-FFF2-40B4-BE49-F238E27FC236}">
              <a16:creationId xmlns:a16="http://schemas.microsoft.com/office/drawing/2014/main" id="{26B071F8-9EA2-4570-ABD1-CC2D83C39BAF}"/>
            </a:ext>
          </a:extLst>
        </xdr:cNvPr>
        <xdr:cNvPicPr/>
      </xdr:nvPicPr>
      <xdr:blipFill rotWithShape="1">
        <a:blip xmlns:r="http://schemas.openxmlformats.org/officeDocument/2006/relationships" r:embed="rId3">
          <a:alphaModFix/>
        </a:blip>
        <a:srcRect t="13575" b="20814"/>
        <a:stretch/>
      </xdr:blipFill>
      <xdr:spPr>
        <a:xfrm>
          <a:off x="4956419" y="0"/>
          <a:ext cx="915464" cy="57150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5649931</xdr:colOff>
      <xdr:row>2</xdr:row>
      <xdr:rowOff>139831</xdr:rowOff>
    </xdr:from>
    <xdr:to>
      <xdr:col>2</xdr:col>
      <xdr:colOff>7093322</xdr:colOff>
      <xdr:row>2</xdr:row>
      <xdr:rowOff>414618</xdr:rowOff>
    </xdr:to>
    <xdr:pic>
      <xdr:nvPicPr>
        <xdr:cNvPr id="5" name="Shape 7">
          <a:extLst>
            <a:ext uri="{FF2B5EF4-FFF2-40B4-BE49-F238E27FC236}">
              <a16:creationId xmlns:a16="http://schemas.microsoft.com/office/drawing/2014/main" id="{0EFD81E9-0E08-49F4-9498-88819FBAC9B5}"/>
            </a:ext>
          </a:extLst>
        </xdr:cNvPr>
        <xdr:cNvPicPr/>
      </xdr:nvPicPr>
      <xdr:blipFill rotWithShape="1">
        <a:blip xmlns:r="http://schemas.openxmlformats.org/officeDocument/2006/relationships" r:embed="rId4">
          <a:alphaModFix/>
        </a:blip>
        <a:srcRect/>
        <a:stretch/>
      </xdr:blipFill>
      <xdr:spPr>
        <a:xfrm>
          <a:off x="7095490" y="139831"/>
          <a:ext cx="1443391" cy="274787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3</xdr:col>
      <xdr:colOff>155370</xdr:colOff>
      <xdr:row>2</xdr:row>
      <xdr:rowOff>23812</xdr:rowOff>
    </xdr:from>
    <xdr:to>
      <xdr:col>4</xdr:col>
      <xdr:colOff>631032</xdr:colOff>
      <xdr:row>2</xdr:row>
      <xdr:rowOff>561695</xdr:rowOff>
    </xdr:to>
    <xdr:pic>
      <xdr:nvPicPr>
        <xdr:cNvPr id="6" name="Shape 8">
          <a:extLst>
            <a:ext uri="{FF2B5EF4-FFF2-40B4-BE49-F238E27FC236}">
              <a16:creationId xmlns:a16="http://schemas.microsoft.com/office/drawing/2014/main" id="{7532368D-E47A-4675-B0B1-9A439F8F0594}"/>
            </a:ext>
          </a:extLst>
        </xdr:cNvPr>
        <xdr:cNvPicPr/>
      </xdr:nvPicPr>
      <xdr:blipFill rotWithShape="1">
        <a:blip xmlns:r="http://schemas.openxmlformats.org/officeDocument/2006/relationships" r:embed="rId5">
          <a:alphaModFix/>
        </a:blip>
        <a:srcRect b="17423"/>
        <a:stretch/>
      </xdr:blipFill>
      <xdr:spPr>
        <a:xfrm>
          <a:off x="9978026" y="23812"/>
          <a:ext cx="1666287" cy="537883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2:Q41"/>
  <sheetViews>
    <sheetView showGridLines="0" zoomScale="60" zoomScaleNormal="60" zoomScalePageLayoutView="110" workbookViewId="0">
      <pane xSplit="3" ySplit="10" topLeftCell="D11" activePane="bottomRight" state="frozen"/>
      <selection pane="topRight" activeCell="D1" sqref="D1"/>
      <selection pane="bottomLeft" activeCell="A11" sqref="A11"/>
      <selection pane="bottomRight" activeCell="B13" sqref="B13"/>
    </sheetView>
  </sheetViews>
  <sheetFormatPr defaultColWidth="8.85546875" defaultRowHeight="15"/>
  <cols>
    <col min="1" max="1" width="7.5703125" style="16" bestFit="1" customWidth="1"/>
    <col min="2" max="2" width="89.42578125" style="26" bestFit="1" customWidth="1"/>
    <col min="3" max="3" width="10.5703125" style="26" bestFit="1" customWidth="1"/>
    <col min="4" max="4" width="155.140625" style="26" bestFit="1" customWidth="1"/>
    <col min="5" max="5" width="164" style="27" bestFit="1" customWidth="1"/>
    <col min="6" max="6" width="7.7109375" style="17" bestFit="1" customWidth="1"/>
    <col min="7" max="7" width="7.28515625" style="17" bestFit="1" customWidth="1"/>
    <col min="8" max="8" width="4.42578125" style="17" bestFit="1" customWidth="1"/>
    <col min="9" max="9" width="18" style="15" bestFit="1" customWidth="1"/>
    <col min="10" max="10" width="7.7109375" style="15" bestFit="1" customWidth="1"/>
    <col min="11" max="11" width="7.28515625" style="15" bestFit="1" customWidth="1"/>
    <col min="12" max="12" width="4.42578125" style="15" bestFit="1" customWidth="1"/>
    <col min="13" max="13" width="18" style="15" bestFit="1" customWidth="1"/>
    <col min="14" max="14" width="7.7109375" style="15" bestFit="1" customWidth="1"/>
    <col min="15" max="15" width="7.28515625" style="15" bestFit="1" customWidth="1"/>
    <col min="16" max="16" width="4.42578125" style="15" bestFit="1" customWidth="1"/>
    <col min="17" max="17" width="18" style="15" bestFit="1" customWidth="1"/>
    <col min="18" max="16384" width="8.85546875" style="15"/>
  </cols>
  <sheetData>
    <row r="2" spans="1:17" s="1" customFormat="1">
      <c r="A2" s="231"/>
      <c r="B2" s="231"/>
      <c r="C2" s="231"/>
      <c r="D2" s="231"/>
      <c r="E2" s="231"/>
      <c r="F2" s="231"/>
      <c r="G2" s="231"/>
      <c r="H2" s="231"/>
      <c r="I2" s="231"/>
    </row>
    <row r="3" spans="1:17" s="1" customFormat="1">
      <c r="A3" s="231"/>
      <c r="B3" s="231"/>
      <c r="C3" s="231"/>
      <c r="D3" s="231"/>
      <c r="E3" s="231"/>
      <c r="F3" s="231"/>
      <c r="G3" s="231"/>
      <c r="H3" s="231"/>
      <c r="I3" s="231"/>
    </row>
    <row r="4" spans="1:17" s="1" customFormat="1">
      <c r="A4" s="231"/>
      <c r="B4" s="231"/>
      <c r="C4" s="231"/>
      <c r="D4" s="231"/>
      <c r="E4" s="231"/>
      <c r="F4" s="231"/>
      <c r="G4" s="231"/>
      <c r="H4" s="231"/>
      <c r="I4" s="231"/>
    </row>
    <row r="6" spans="1:17" ht="26.25">
      <c r="A6" s="238" t="s">
        <v>97</v>
      </c>
      <c r="B6" s="238"/>
      <c r="C6" s="238"/>
      <c r="D6" s="238"/>
      <c r="E6" s="238"/>
      <c r="F6" s="238"/>
      <c r="G6" s="238"/>
      <c r="H6" s="238"/>
      <c r="I6" s="238"/>
      <c r="J6" s="238"/>
      <c r="K6" s="238"/>
      <c r="L6" s="238"/>
      <c r="M6" s="238"/>
      <c r="N6" s="238"/>
      <c r="O6" s="238"/>
      <c r="P6" s="238"/>
      <c r="Q6" s="238"/>
    </row>
    <row r="7" spans="1:17" ht="15.75" thickBot="1"/>
    <row r="8" spans="1:17" s="18" customFormat="1" ht="25.15" customHeight="1" thickTop="1">
      <c r="A8" s="25"/>
      <c r="B8" s="239" t="s">
        <v>30</v>
      </c>
      <c r="C8" s="239"/>
      <c r="D8" s="239"/>
      <c r="E8" s="239"/>
      <c r="F8" s="240" t="s">
        <v>31</v>
      </c>
      <c r="G8" s="240"/>
      <c r="H8" s="240"/>
      <c r="I8" s="240"/>
      <c r="J8" s="240" t="s">
        <v>32</v>
      </c>
      <c r="K8" s="240"/>
      <c r="L8" s="240"/>
      <c r="M8" s="240"/>
      <c r="N8" s="240" t="s">
        <v>33</v>
      </c>
      <c r="O8" s="240"/>
      <c r="P8" s="240"/>
      <c r="Q8" s="248"/>
    </row>
    <row r="9" spans="1:17" s="24" customFormat="1" ht="15.75">
      <c r="A9" s="19" t="s">
        <v>17</v>
      </c>
      <c r="B9" s="28" t="s">
        <v>18</v>
      </c>
      <c r="C9" s="28" t="s">
        <v>34</v>
      </c>
      <c r="D9" s="28" t="s">
        <v>35</v>
      </c>
      <c r="E9" s="28" t="s">
        <v>36</v>
      </c>
      <c r="F9" s="21" t="s">
        <v>0</v>
      </c>
      <c r="G9" s="21" t="s">
        <v>1</v>
      </c>
      <c r="H9" s="21" t="s">
        <v>2</v>
      </c>
      <c r="I9" s="22" t="s">
        <v>37</v>
      </c>
      <c r="J9" s="21" t="s">
        <v>0</v>
      </c>
      <c r="K9" s="21" t="s">
        <v>1</v>
      </c>
      <c r="L9" s="21" t="s">
        <v>2</v>
      </c>
      <c r="M9" s="22" t="s">
        <v>37</v>
      </c>
      <c r="N9" s="21" t="s">
        <v>0</v>
      </c>
      <c r="O9" s="21" t="s">
        <v>1</v>
      </c>
      <c r="P9" s="21" t="s">
        <v>2</v>
      </c>
      <c r="Q9" s="23" t="s">
        <v>37</v>
      </c>
    </row>
    <row r="10" spans="1:17" s="32" customFormat="1" ht="58.15" customHeight="1">
      <c r="A10" s="241" t="s">
        <v>89</v>
      </c>
      <c r="B10" s="242"/>
      <c r="C10" s="242"/>
      <c r="D10" s="242"/>
      <c r="E10" s="242"/>
      <c r="F10" s="243" t="s">
        <v>38</v>
      </c>
      <c r="G10" s="243"/>
      <c r="H10" s="243"/>
      <c r="I10" s="243"/>
      <c r="J10" s="243" t="s">
        <v>39</v>
      </c>
      <c r="K10" s="243"/>
      <c r="L10" s="243"/>
      <c r="M10" s="243"/>
      <c r="N10" s="243" t="s">
        <v>40</v>
      </c>
      <c r="O10" s="243"/>
      <c r="P10" s="243"/>
      <c r="Q10" s="244"/>
    </row>
    <row r="11" spans="1:17" s="38" customFormat="1" ht="43.9" customHeight="1">
      <c r="A11" s="34">
        <v>1</v>
      </c>
      <c r="B11" s="69" t="s">
        <v>3</v>
      </c>
      <c r="C11" s="69"/>
      <c r="D11" s="69" t="s">
        <v>60</v>
      </c>
      <c r="E11" s="69" t="s">
        <v>56</v>
      </c>
      <c r="F11" s="35"/>
      <c r="G11" s="35" t="s">
        <v>41</v>
      </c>
      <c r="H11" s="35"/>
      <c r="I11" s="36" t="s">
        <v>42</v>
      </c>
      <c r="J11" s="35"/>
      <c r="K11" s="35" t="s">
        <v>41</v>
      </c>
      <c r="L11" s="35"/>
      <c r="M11" s="36" t="s">
        <v>42</v>
      </c>
      <c r="N11" s="35"/>
      <c r="O11" s="35" t="s">
        <v>41</v>
      </c>
      <c r="P11" s="35"/>
      <c r="Q11" s="37" t="s">
        <v>42</v>
      </c>
    </row>
    <row r="12" spans="1:17" s="38" customFormat="1" ht="50.65" customHeight="1">
      <c r="A12" s="39">
        <v>2</v>
      </c>
      <c r="B12" s="69" t="s">
        <v>4</v>
      </c>
      <c r="C12" s="69"/>
      <c r="D12" s="69" t="s">
        <v>61</v>
      </c>
      <c r="E12" s="69" t="s">
        <v>57</v>
      </c>
      <c r="F12" s="40"/>
      <c r="G12" s="40" t="s">
        <v>41</v>
      </c>
      <c r="H12" s="40"/>
      <c r="I12" s="41" t="s">
        <v>42</v>
      </c>
      <c r="J12" s="40"/>
      <c r="K12" s="40" t="s">
        <v>41</v>
      </c>
      <c r="L12" s="40"/>
      <c r="M12" s="41" t="s">
        <v>42</v>
      </c>
      <c r="N12" s="40"/>
      <c r="O12" s="40" t="s">
        <v>41</v>
      </c>
      <c r="P12" s="40"/>
      <c r="Q12" s="42" t="s">
        <v>42</v>
      </c>
    </row>
    <row r="13" spans="1:17" s="38" customFormat="1" ht="45" customHeight="1">
      <c r="A13" s="34">
        <v>3</v>
      </c>
      <c r="B13" s="69" t="s">
        <v>5</v>
      </c>
      <c r="C13" s="69"/>
      <c r="D13" s="69" t="s">
        <v>62</v>
      </c>
      <c r="E13" s="69" t="s">
        <v>57</v>
      </c>
      <c r="F13" s="35" t="s">
        <v>43</v>
      </c>
      <c r="G13" s="35" t="s">
        <v>41</v>
      </c>
      <c r="H13" s="35"/>
      <c r="I13" s="36" t="s">
        <v>42</v>
      </c>
      <c r="J13" s="35" t="s">
        <v>43</v>
      </c>
      <c r="K13" s="35" t="s">
        <v>41</v>
      </c>
      <c r="L13" s="35"/>
      <c r="M13" s="36" t="s">
        <v>42</v>
      </c>
      <c r="N13" s="35" t="s">
        <v>43</v>
      </c>
      <c r="O13" s="35" t="s">
        <v>41</v>
      </c>
      <c r="P13" s="35"/>
      <c r="Q13" s="37" t="s">
        <v>42</v>
      </c>
    </row>
    <row r="14" spans="1:17" s="38" customFormat="1" ht="42" customHeight="1">
      <c r="A14" s="39">
        <v>4</v>
      </c>
      <c r="B14" s="69" t="s">
        <v>6</v>
      </c>
      <c r="C14" s="69"/>
      <c r="D14" s="69" t="s">
        <v>63</v>
      </c>
      <c r="E14" s="69" t="s">
        <v>64</v>
      </c>
      <c r="F14" s="40"/>
      <c r="G14" s="40" t="s">
        <v>43</v>
      </c>
      <c r="H14" s="40"/>
      <c r="I14" s="41" t="s">
        <v>42</v>
      </c>
      <c r="J14" s="40"/>
      <c r="K14" s="40" t="s">
        <v>43</v>
      </c>
      <c r="L14" s="40"/>
      <c r="M14" s="41" t="s">
        <v>42</v>
      </c>
      <c r="N14" s="40"/>
      <c r="O14" s="40" t="s">
        <v>43</v>
      </c>
      <c r="P14" s="40"/>
      <c r="Q14" s="42" t="s">
        <v>42</v>
      </c>
    </row>
    <row r="15" spans="1:17" s="38" customFormat="1" ht="36">
      <c r="A15" s="34">
        <v>5</v>
      </c>
      <c r="B15" s="69" t="s">
        <v>65</v>
      </c>
      <c r="C15" s="69"/>
      <c r="D15" s="69" t="s">
        <v>66</v>
      </c>
      <c r="E15" s="69" t="s">
        <v>56</v>
      </c>
      <c r="F15" s="35"/>
      <c r="G15" s="35" t="s">
        <v>41</v>
      </c>
      <c r="H15" s="35"/>
      <c r="I15" s="36" t="s">
        <v>42</v>
      </c>
      <c r="J15" s="35"/>
      <c r="K15" s="35" t="s">
        <v>41</v>
      </c>
      <c r="L15" s="35"/>
      <c r="M15" s="36" t="s">
        <v>42</v>
      </c>
      <c r="N15" s="35"/>
      <c r="O15" s="35" t="s">
        <v>41</v>
      </c>
      <c r="P15" s="35"/>
      <c r="Q15" s="37" t="s">
        <v>42</v>
      </c>
    </row>
    <row r="16" spans="1:17" s="38" customFormat="1" ht="36">
      <c r="A16" s="39">
        <v>6</v>
      </c>
      <c r="B16" s="69" t="s">
        <v>99</v>
      </c>
      <c r="C16" s="69"/>
      <c r="D16" s="69" t="s">
        <v>67</v>
      </c>
      <c r="E16" s="69" t="s">
        <v>68</v>
      </c>
      <c r="F16" s="40"/>
      <c r="G16" s="40"/>
      <c r="H16" s="40"/>
      <c r="I16" s="41" t="s">
        <v>42</v>
      </c>
      <c r="J16" s="40"/>
      <c r="K16" s="40"/>
      <c r="L16" s="40"/>
      <c r="M16" s="41" t="s">
        <v>42</v>
      </c>
      <c r="N16" s="40"/>
      <c r="O16" s="40"/>
      <c r="P16" s="40"/>
      <c r="Q16" s="42" t="s">
        <v>42</v>
      </c>
    </row>
    <row r="17" spans="1:17" s="38" customFormat="1" ht="55.9" customHeight="1">
      <c r="A17" s="34">
        <v>7</v>
      </c>
      <c r="B17" s="69" t="s">
        <v>8</v>
      </c>
      <c r="C17" s="69"/>
      <c r="D17" s="69" t="s">
        <v>71</v>
      </c>
      <c r="E17" s="69" t="s">
        <v>56</v>
      </c>
      <c r="F17" s="35" t="s">
        <v>44</v>
      </c>
      <c r="G17" s="35"/>
      <c r="H17" s="35"/>
      <c r="I17" s="36" t="s">
        <v>42</v>
      </c>
      <c r="J17" s="35" t="s">
        <v>44</v>
      </c>
      <c r="K17" s="35"/>
      <c r="L17" s="35"/>
      <c r="M17" s="36" t="s">
        <v>42</v>
      </c>
      <c r="N17" s="35" t="s">
        <v>44</v>
      </c>
      <c r="O17" s="35"/>
      <c r="P17" s="35"/>
      <c r="Q17" s="37" t="s">
        <v>42</v>
      </c>
    </row>
    <row r="18" spans="1:17" s="38" customFormat="1" ht="36">
      <c r="A18" s="39">
        <v>8</v>
      </c>
      <c r="B18" s="69" t="s">
        <v>9</v>
      </c>
      <c r="C18" s="69"/>
      <c r="D18" s="69" t="s">
        <v>58</v>
      </c>
      <c r="E18" s="69" t="s">
        <v>59</v>
      </c>
      <c r="F18" s="40"/>
      <c r="G18" s="40"/>
      <c r="H18" s="40"/>
      <c r="I18" s="41" t="s">
        <v>42</v>
      </c>
      <c r="J18" s="40"/>
      <c r="K18" s="40"/>
      <c r="L18" s="40"/>
      <c r="M18" s="41" t="s">
        <v>42</v>
      </c>
      <c r="N18" s="40"/>
      <c r="O18" s="40"/>
      <c r="P18" s="40"/>
      <c r="Q18" s="42" t="s">
        <v>42</v>
      </c>
    </row>
    <row r="19" spans="1:17" s="38" customFormat="1" ht="36">
      <c r="A19" s="34">
        <v>9</v>
      </c>
      <c r="B19" s="69" t="s">
        <v>10</v>
      </c>
      <c r="C19" s="69"/>
      <c r="D19" s="69" t="s">
        <v>69</v>
      </c>
      <c r="E19" s="69" t="s">
        <v>70</v>
      </c>
      <c r="F19" s="35"/>
      <c r="G19" s="35" t="s">
        <v>44</v>
      </c>
      <c r="H19" s="35"/>
      <c r="I19" s="36" t="s">
        <v>42</v>
      </c>
      <c r="J19" s="35"/>
      <c r="K19" s="35" t="s">
        <v>44</v>
      </c>
      <c r="L19" s="35"/>
      <c r="M19" s="36" t="s">
        <v>42</v>
      </c>
      <c r="N19" s="35"/>
      <c r="O19" s="35" t="s">
        <v>44</v>
      </c>
      <c r="P19" s="35"/>
      <c r="Q19" s="37" t="s">
        <v>42</v>
      </c>
    </row>
    <row r="20" spans="1:17" s="38" customFormat="1" ht="36">
      <c r="A20" s="34">
        <v>10</v>
      </c>
      <c r="B20" s="69" t="s">
        <v>11</v>
      </c>
      <c r="C20" s="69"/>
      <c r="D20" s="69" t="s">
        <v>94</v>
      </c>
      <c r="E20" s="69" t="s">
        <v>71</v>
      </c>
      <c r="F20" s="35"/>
      <c r="G20" s="35" t="s">
        <v>44</v>
      </c>
      <c r="H20" s="35"/>
      <c r="I20" s="36" t="s">
        <v>42</v>
      </c>
      <c r="J20" s="35"/>
      <c r="K20" s="35" t="s">
        <v>44</v>
      </c>
      <c r="L20" s="35"/>
      <c r="M20" s="36" t="s">
        <v>42</v>
      </c>
      <c r="N20" s="35"/>
      <c r="O20" s="35" t="s">
        <v>44</v>
      </c>
      <c r="P20" s="35"/>
      <c r="Q20" s="37" t="s">
        <v>42</v>
      </c>
    </row>
    <row r="21" spans="1:17" s="33" customFormat="1" ht="20.25">
      <c r="A21" s="29">
        <v>11</v>
      </c>
      <c r="B21" s="30" t="s">
        <v>48</v>
      </c>
      <c r="C21" s="31"/>
      <c r="D21" s="216" t="s">
        <v>93</v>
      </c>
      <c r="E21" s="217"/>
      <c r="F21" s="217"/>
      <c r="G21" s="217"/>
      <c r="H21" s="217"/>
      <c r="I21" s="217"/>
      <c r="J21" s="217"/>
      <c r="K21" s="217"/>
      <c r="L21" s="217"/>
      <c r="M21" s="217"/>
      <c r="N21" s="217"/>
      <c r="O21" s="217"/>
      <c r="P21" s="217"/>
      <c r="Q21" s="218"/>
    </row>
    <row r="22" spans="1:17" s="14" customFormat="1" ht="18">
      <c r="A22" s="69">
        <v>11.1</v>
      </c>
      <c r="B22" s="69" t="s">
        <v>12</v>
      </c>
      <c r="C22" s="69"/>
      <c r="D22" s="69" t="s">
        <v>81</v>
      </c>
      <c r="E22" s="228" t="s">
        <v>56</v>
      </c>
      <c r="F22" s="35"/>
      <c r="G22" s="35" t="s">
        <v>41</v>
      </c>
      <c r="H22" s="43"/>
      <c r="I22" s="36" t="s">
        <v>42</v>
      </c>
      <c r="J22" s="35"/>
      <c r="K22" s="35" t="s">
        <v>41</v>
      </c>
      <c r="L22" s="43"/>
      <c r="M22" s="36" t="s">
        <v>42</v>
      </c>
      <c r="N22" s="35"/>
      <c r="O22" s="35" t="s">
        <v>41</v>
      </c>
      <c r="P22" s="43"/>
      <c r="Q22" s="37" t="s">
        <v>42</v>
      </c>
    </row>
    <row r="23" spans="1:17" s="14" customFormat="1" ht="18">
      <c r="A23" s="69">
        <v>11.2</v>
      </c>
      <c r="B23" s="69" t="s">
        <v>13</v>
      </c>
      <c r="C23" s="69"/>
      <c r="D23" s="69" t="s">
        <v>72</v>
      </c>
      <c r="E23" s="229"/>
      <c r="F23" s="40" t="s">
        <v>44</v>
      </c>
      <c r="G23" s="40" t="s">
        <v>41</v>
      </c>
      <c r="H23" s="44"/>
      <c r="I23" s="41" t="s">
        <v>42</v>
      </c>
      <c r="J23" s="40" t="s">
        <v>44</v>
      </c>
      <c r="K23" s="40" t="s">
        <v>41</v>
      </c>
      <c r="L23" s="44"/>
      <c r="M23" s="41" t="s">
        <v>42</v>
      </c>
      <c r="N23" s="40" t="s">
        <v>44</v>
      </c>
      <c r="O23" s="40" t="s">
        <v>41</v>
      </c>
      <c r="P23" s="44"/>
      <c r="Q23" s="42" t="s">
        <v>42</v>
      </c>
    </row>
    <row r="24" spans="1:17" s="14" customFormat="1" ht="18">
      <c r="A24" s="69">
        <v>11.3</v>
      </c>
      <c r="B24" s="69" t="s">
        <v>14</v>
      </c>
      <c r="C24" s="69"/>
      <c r="D24" s="69" t="s">
        <v>82</v>
      </c>
      <c r="E24" s="230"/>
      <c r="F24" s="35"/>
      <c r="G24" s="35" t="s">
        <v>41</v>
      </c>
      <c r="H24" s="43"/>
      <c r="I24" s="36" t="s">
        <v>42</v>
      </c>
      <c r="J24" s="35"/>
      <c r="K24" s="35" t="s">
        <v>41</v>
      </c>
      <c r="L24" s="43"/>
      <c r="M24" s="36" t="s">
        <v>42</v>
      </c>
      <c r="N24" s="35"/>
      <c r="O24" s="35" t="s">
        <v>41</v>
      </c>
      <c r="P24" s="43"/>
      <c r="Q24" s="37" t="s">
        <v>42</v>
      </c>
    </row>
    <row r="25" spans="1:17" s="14" customFormat="1" ht="36">
      <c r="A25" s="69">
        <v>11.4</v>
      </c>
      <c r="B25" s="69" t="s">
        <v>15</v>
      </c>
      <c r="C25" s="69"/>
      <c r="D25" s="69" t="s">
        <v>83</v>
      </c>
      <c r="E25" s="228" t="s">
        <v>80</v>
      </c>
      <c r="F25" s="40"/>
      <c r="G25" s="40" t="s">
        <v>41</v>
      </c>
      <c r="H25" s="44"/>
      <c r="I25" s="41" t="s">
        <v>42</v>
      </c>
      <c r="J25" s="40"/>
      <c r="K25" s="40" t="s">
        <v>41</v>
      </c>
      <c r="L25" s="44"/>
      <c r="M25" s="41" t="s">
        <v>42</v>
      </c>
      <c r="N25" s="40"/>
      <c r="O25" s="40" t="s">
        <v>41</v>
      </c>
      <c r="P25" s="44"/>
      <c r="Q25" s="42" t="s">
        <v>42</v>
      </c>
    </row>
    <row r="26" spans="1:17" s="14" customFormat="1" ht="18.75" thickBot="1">
      <c r="A26" s="69">
        <v>11.5</v>
      </c>
      <c r="B26" s="69" t="s">
        <v>16</v>
      </c>
      <c r="C26" s="69"/>
      <c r="D26" s="69" t="s">
        <v>84</v>
      </c>
      <c r="E26" s="230"/>
      <c r="F26" s="45"/>
      <c r="G26" s="45" t="s">
        <v>41</v>
      </c>
      <c r="H26" s="46"/>
      <c r="I26" s="47" t="s">
        <v>42</v>
      </c>
      <c r="J26" s="45"/>
      <c r="K26" s="45" t="s">
        <v>41</v>
      </c>
      <c r="L26" s="46"/>
      <c r="M26" s="47" t="s">
        <v>42</v>
      </c>
      <c r="N26" s="45"/>
      <c r="O26" s="45" t="s">
        <v>41</v>
      </c>
      <c r="P26" s="46"/>
      <c r="Q26" s="48" t="s">
        <v>42</v>
      </c>
    </row>
    <row r="27" spans="1:17" ht="16.5" thickTop="1" thickBot="1">
      <c r="A27" s="245"/>
      <c r="B27" s="246"/>
      <c r="C27" s="246"/>
      <c r="D27" s="246"/>
      <c r="E27" s="246"/>
      <c r="F27" s="246"/>
      <c r="G27" s="246"/>
      <c r="H27" s="246"/>
      <c r="I27" s="246"/>
      <c r="J27" s="246"/>
      <c r="K27" s="246"/>
      <c r="L27" s="246"/>
      <c r="M27" s="246"/>
      <c r="N27" s="246"/>
      <c r="O27" s="246"/>
      <c r="P27" s="246"/>
      <c r="Q27" s="247"/>
    </row>
    <row r="28" spans="1:17" s="32" customFormat="1" ht="21" thickTop="1">
      <c r="A28" s="235" t="s">
        <v>90</v>
      </c>
      <c r="B28" s="236"/>
      <c r="C28" s="236"/>
      <c r="D28" s="236"/>
      <c r="E28" s="237"/>
      <c r="F28" s="225" t="s">
        <v>45</v>
      </c>
      <c r="G28" s="226"/>
      <c r="H28" s="226"/>
      <c r="I28" s="227"/>
      <c r="J28" s="222" t="s">
        <v>45</v>
      </c>
      <c r="K28" s="223"/>
      <c r="L28" s="223"/>
      <c r="M28" s="224"/>
      <c r="N28" s="219" t="s">
        <v>45</v>
      </c>
      <c r="O28" s="220"/>
      <c r="P28" s="220"/>
      <c r="Q28" s="221"/>
    </row>
    <row r="29" spans="1:17" s="38" customFormat="1" ht="55.5" customHeight="1">
      <c r="A29" s="69">
        <v>12</v>
      </c>
      <c r="B29" s="69" t="s">
        <v>100</v>
      </c>
      <c r="C29" s="69"/>
      <c r="D29" s="69" t="s">
        <v>73</v>
      </c>
      <c r="E29" s="69" t="s">
        <v>75</v>
      </c>
      <c r="F29" s="49" t="s">
        <v>46</v>
      </c>
      <c r="G29" s="20"/>
      <c r="H29" s="20"/>
      <c r="I29" s="50" t="s">
        <v>42</v>
      </c>
      <c r="J29" s="49" t="s">
        <v>46</v>
      </c>
      <c r="K29" s="20"/>
      <c r="L29" s="20"/>
      <c r="M29" s="50" t="s">
        <v>42</v>
      </c>
      <c r="N29" s="51" t="s">
        <v>46</v>
      </c>
      <c r="O29" s="20"/>
      <c r="P29" s="20"/>
      <c r="Q29" s="42" t="s">
        <v>42</v>
      </c>
    </row>
    <row r="30" spans="1:17" s="38" customFormat="1" ht="55.5" customHeight="1">
      <c r="A30" s="69">
        <v>13</v>
      </c>
      <c r="B30" s="69" t="s">
        <v>21</v>
      </c>
      <c r="C30" s="69"/>
      <c r="D30" s="69" t="s">
        <v>74</v>
      </c>
      <c r="E30" s="69" t="s">
        <v>73</v>
      </c>
      <c r="F30" s="49"/>
      <c r="G30" s="20" t="s">
        <v>46</v>
      </c>
      <c r="H30" s="20"/>
      <c r="I30" s="50" t="s">
        <v>42</v>
      </c>
      <c r="J30" s="49"/>
      <c r="K30" s="20" t="s">
        <v>46</v>
      </c>
      <c r="L30" s="20"/>
      <c r="M30" s="50" t="s">
        <v>42</v>
      </c>
      <c r="N30" s="51"/>
      <c r="O30" s="20" t="s">
        <v>46</v>
      </c>
      <c r="P30" s="20"/>
      <c r="Q30" s="42" t="s">
        <v>42</v>
      </c>
    </row>
    <row r="31" spans="1:17" s="38" customFormat="1" ht="55.5" customHeight="1">
      <c r="A31" s="69">
        <v>14</v>
      </c>
      <c r="B31" s="69" t="s">
        <v>22</v>
      </c>
      <c r="C31" s="69"/>
      <c r="D31" s="69" t="s">
        <v>95</v>
      </c>
      <c r="E31" s="69" t="s">
        <v>78</v>
      </c>
      <c r="F31" s="49"/>
      <c r="G31" s="20"/>
      <c r="H31" s="20"/>
      <c r="I31" s="50" t="s">
        <v>42</v>
      </c>
      <c r="J31" s="49"/>
      <c r="K31" s="20"/>
      <c r="L31" s="20"/>
      <c r="M31" s="50" t="s">
        <v>42</v>
      </c>
      <c r="N31" s="51"/>
      <c r="O31" s="20"/>
      <c r="P31" s="20"/>
      <c r="Q31" s="42" t="s">
        <v>42</v>
      </c>
    </row>
    <row r="32" spans="1:17" s="14" customFormat="1" ht="55.5" customHeight="1">
      <c r="A32" s="69">
        <v>15</v>
      </c>
      <c r="B32" s="69" t="s">
        <v>88</v>
      </c>
      <c r="C32" s="69"/>
      <c r="D32" s="69" t="s">
        <v>76</v>
      </c>
      <c r="E32" s="69" t="s">
        <v>96</v>
      </c>
      <c r="F32" s="52"/>
      <c r="G32" s="53"/>
      <c r="H32" s="20"/>
      <c r="I32" s="54" t="s">
        <v>42</v>
      </c>
      <c r="J32" s="52"/>
      <c r="K32" s="53"/>
      <c r="L32" s="20"/>
      <c r="M32" s="54" t="s">
        <v>42</v>
      </c>
      <c r="N32" s="55"/>
      <c r="O32" s="53"/>
      <c r="P32" s="20"/>
      <c r="Q32" s="37" t="s">
        <v>42</v>
      </c>
    </row>
    <row r="33" spans="1:17" s="14" customFormat="1" ht="55.5" customHeight="1">
      <c r="A33" s="69">
        <v>16</v>
      </c>
      <c r="B33" s="69" t="s">
        <v>49</v>
      </c>
      <c r="C33" s="69"/>
      <c r="D33" s="69" t="s">
        <v>50</v>
      </c>
      <c r="E33" s="69" t="s">
        <v>51</v>
      </c>
      <c r="F33" s="56"/>
      <c r="G33" s="40" t="s">
        <v>47</v>
      </c>
      <c r="H33" s="57"/>
      <c r="I33" s="50" t="s">
        <v>42</v>
      </c>
      <c r="J33" s="56"/>
      <c r="K33" s="40" t="s">
        <v>47</v>
      </c>
      <c r="L33" s="57"/>
      <c r="M33" s="50" t="s">
        <v>42</v>
      </c>
      <c r="N33" s="58"/>
      <c r="O33" s="40" t="s">
        <v>47</v>
      </c>
      <c r="P33" s="57"/>
      <c r="Q33" s="42" t="s">
        <v>42</v>
      </c>
    </row>
    <row r="34" spans="1:17" s="13" customFormat="1" ht="20.25">
      <c r="A34" s="29">
        <v>17</v>
      </c>
      <c r="B34" s="30" t="s">
        <v>23</v>
      </c>
      <c r="C34" s="31"/>
      <c r="D34" s="216" t="s">
        <v>93</v>
      </c>
      <c r="E34" s="217"/>
      <c r="F34" s="217"/>
      <c r="G34" s="217"/>
      <c r="H34" s="217"/>
      <c r="I34" s="217"/>
      <c r="J34" s="217"/>
      <c r="K34" s="217"/>
      <c r="L34" s="217"/>
      <c r="M34" s="217"/>
      <c r="N34" s="217"/>
      <c r="O34" s="217"/>
      <c r="P34" s="217"/>
      <c r="Q34" s="218"/>
    </row>
    <row r="35" spans="1:17" s="14" customFormat="1" ht="41.65" customHeight="1">
      <c r="A35" s="69">
        <v>17.100000000000001</v>
      </c>
      <c r="B35" s="69" t="s">
        <v>24</v>
      </c>
      <c r="C35" s="69"/>
      <c r="D35" s="69" t="s">
        <v>52</v>
      </c>
      <c r="E35" s="232" t="s">
        <v>116</v>
      </c>
      <c r="F35" s="59"/>
      <c r="G35" s="35" t="s">
        <v>77</v>
      </c>
      <c r="H35" s="20"/>
      <c r="I35" s="54" t="s">
        <v>42</v>
      </c>
      <c r="J35" s="59"/>
      <c r="K35" s="35" t="s">
        <v>77</v>
      </c>
      <c r="L35" s="20"/>
      <c r="M35" s="54" t="s">
        <v>42</v>
      </c>
      <c r="N35" s="60"/>
      <c r="O35" s="35" t="s">
        <v>77</v>
      </c>
      <c r="P35" s="20"/>
      <c r="Q35" s="37" t="s">
        <v>42</v>
      </c>
    </row>
    <row r="36" spans="1:17" s="14" customFormat="1" ht="46.15" customHeight="1">
      <c r="A36" s="69">
        <v>17.2</v>
      </c>
      <c r="B36" s="69" t="s">
        <v>25</v>
      </c>
      <c r="C36" s="69"/>
      <c r="D36" s="69" t="s">
        <v>53</v>
      </c>
      <c r="E36" s="233"/>
      <c r="F36" s="61"/>
      <c r="G36" s="40" t="s">
        <v>77</v>
      </c>
      <c r="H36" s="57"/>
      <c r="I36" s="50" t="s">
        <v>42</v>
      </c>
      <c r="J36" s="61"/>
      <c r="K36" s="40" t="s">
        <v>77</v>
      </c>
      <c r="L36" s="57"/>
      <c r="M36" s="50" t="s">
        <v>42</v>
      </c>
      <c r="N36" s="62"/>
      <c r="O36" s="40" t="s">
        <v>77</v>
      </c>
      <c r="P36" s="57"/>
      <c r="Q36" s="42" t="s">
        <v>42</v>
      </c>
    </row>
    <row r="37" spans="1:17" s="14" customFormat="1" ht="40.5" customHeight="1">
      <c r="A37" s="69">
        <v>17.3</v>
      </c>
      <c r="B37" s="69" t="s">
        <v>26</v>
      </c>
      <c r="C37" s="69"/>
      <c r="D37" s="69" t="s">
        <v>51</v>
      </c>
      <c r="E37" s="234"/>
      <c r="F37" s="59" t="s">
        <v>47</v>
      </c>
      <c r="G37" s="35" t="s">
        <v>77</v>
      </c>
      <c r="H37" s="20"/>
      <c r="I37" s="54" t="s">
        <v>42</v>
      </c>
      <c r="J37" s="59" t="s">
        <v>47</v>
      </c>
      <c r="K37" s="35" t="s">
        <v>77</v>
      </c>
      <c r="L37" s="20"/>
      <c r="M37" s="54" t="s">
        <v>42</v>
      </c>
      <c r="N37" s="60" t="s">
        <v>47</v>
      </c>
      <c r="O37" s="35" t="s">
        <v>77</v>
      </c>
      <c r="P37" s="20"/>
      <c r="Q37" s="37" t="s">
        <v>42</v>
      </c>
    </row>
    <row r="38" spans="1:17" s="14" customFormat="1" ht="40.5" customHeight="1">
      <c r="A38" s="69">
        <v>17.399999999999999</v>
      </c>
      <c r="B38" s="69" t="s">
        <v>27</v>
      </c>
      <c r="C38" s="69"/>
      <c r="D38" s="69" t="s">
        <v>54</v>
      </c>
      <c r="E38" s="232" t="s">
        <v>79</v>
      </c>
      <c r="F38" s="61"/>
      <c r="G38" s="40" t="s">
        <v>77</v>
      </c>
      <c r="H38" s="57"/>
      <c r="I38" s="50" t="s">
        <v>42</v>
      </c>
      <c r="J38" s="61"/>
      <c r="K38" s="40" t="s">
        <v>77</v>
      </c>
      <c r="L38" s="57"/>
      <c r="M38" s="50" t="s">
        <v>42</v>
      </c>
      <c r="N38" s="62"/>
      <c r="O38" s="40" t="s">
        <v>77</v>
      </c>
      <c r="P38" s="57"/>
      <c r="Q38" s="42" t="s">
        <v>42</v>
      </c>
    </row>
    <row r="39" spans="1:17" s="14" customFormat="1" ht="40.5" customHeight="1">
      <c r="A39" s="69">
        <v>17.5</v>
      </c>
      <c r="B39" s="69" t="s">
        <v>28</v>
      </c>
      <c r="C39" s="69"/>
      <c r="D39" s="69" t="s">
        <v>55</v>
      </c>
      <c r="E39" s="233"/>
      <c r="F39" s="59"/>
      <c r="G39" s="35" t="s">
        <v>77</v>
      </c>
      <c r="H39" s="20"/>
      <c r="I39" s="54" t="s">
        <v>42</v>
      </c>
      <c r="J39" s="59"/>
      <c r="K39" s="35" t="s">
        <v>77</v>
      </c>
      <c r="L39" s="20"/>
      <c r="M39" s="54" t="s">
        <v>42</v>
      </c>
      <c r="N39" s="60"/>
      <c r="O39" s="35" t="s">
        <v>77</v>
      </c>
      <c r="P39" s="20"/>
      <c r="Q39" s="37" t="s">
        <v>42</v>
      </c>
    </row>
    <row r="40" spans="1:17" s="14" customFormat="1" ht="40.5" customHeight="1" thickBot="1">
      <c r="A40" s="69">
        <v>17.600000000000001</v>
      </c>
      <c r="B40" s="69" t="s">
        <v>29</v>
      </c>
      <c r="C40" s="69"/>
      <c r="D40" s="69" t="s">
        <v>85</v>
      </c>
      <c r="E40" s="234"/>
      <c r="F40" s="63"/>
      <c r="G40" s="64" t="s">
        <v>77</v>
      </c>
      <c r="H40" s="65"/>
      <c r="I40" s="66" t="s">
        <v>42</v>
      </c>
      <c r="J40" s="63"/>
      <c r="K40" s="64" t="s">
        <v>77</v>
      </c>
      <c r="L40" s="65"/>
      <c r="M40" s="66" t="s">
        <v>42</v>
      </c>
      <c r="N40" s="67"/>
      <c r="O40" s="64" t="s">
        <v>77</v>
      </c>
      <c r="P40" s="65"/>
      <c r="Q40" s="68" t="s">
        <v>42</v>
      </c>
    </row>
    <row r="41" spans="1:17" ht="15.75" thickTop="1"/>
  </sheetData>
  <mergeCells count="21">
    <mergeCell ref="A2:I4"/>
    <mergeCell ref="E25:E26"/>
    <mergeCell ref="E35:E37"/>
    <mergeCell ref="E38:E40"/>
    <mergeCell ref="A28:E28"/>
    <mergeCell ref="A6:Q6"/>
    <mergeCell ref="B8:E8"/>
    <mergeCell ref="F8:I8"/>
    <mergeCell ref="J8:M8"/>
    <mergeCell ref="A10:E10"/>
    <mergeCell ref="F10:I10"/>
    <mergeCell ref="J10:M10"/>
    <mergeCell ref="N10:Q10"/>
    <mergeCell ref="A27:Q27"/>
    <mergeCell ref="N8:Q8"/>
    <mergeCell ref="D21:Q21"/>
    <mergeCell ref="D34:Q34"/>
    <mergeCell ref="N28:Q28"/>
    <mergeCell ref="J28:M28"/>
    <mergeCell ref="F28:I28"/>
    <mergeCell ref="E22:E24"/>
  </mergeCells>
  <pageMargins left="0.37037037037037002" right="0.51136363636363602" top="0.43154761904761901" bottom="0.64583333333333304" header="0.5" footer="0.5"/>
  <pageSetup paperSize="256" scale="74" fitToHeight="0" orientation="landscape" horizontalDpi="4294967295" verticalDpi="4294967295" r:id="rId1"/>
  <headerFooter alignWithMargins="0">
    <oddFooter>&amp;LAPHIAPlus Nuru Ya Bonde&amp;C&amp;"-,Italic"&amp;10Version&amp;RAugust 2017</oddFooter>
  </headerFooter>
  <rowBreaks count="1" manualBreakCount="1">
    <brk id="27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B1:X40"/>
  <sheetViews>
    <sheetView showGridLines="0" tabSelected="1" zoomScale="80" zoomScaleNormal="80" zoomScaleSheetLayoutView="85" workbookViewId="0">
      <pane xSplit="3" ySplit="7" topLeftCell="D8" activePane="bottomRight" state="frozen"/>
      <selection pane="topRight" activeCell="C1" sqref="C1"/>
      <selection pane="bottomLeft" activeCell="A7" sqref="A7"/>
      <selection pane="bottomRight" activeCell="D35" sqref="D35"/>
    </sheetView>
  </sheetViews>
  <sheetFormatPr defaultColWidth="9.140625" defaultRowHeight="15"/>
  <cols>
    <col min="1" max="1" width="5.5703125" style="1" customWidth="1"/>
    <col min="2" max="2" width="12.5703125" style="9" customWidth="1"/>
    <col min="3" max="3" width="129.28515625" style="10" customWidth="1"/>
    <col min="4" max="4" width="17.85546875" style="72" bestFit="1" customWidth="1"/>
    <col min="5" max="5" width="17.28515625" style="71" customWidth="1"/>
    <col min="6" max="6" width="12" style="162" customWidth="1"/>
    <col min="7" max="7" width="5.5703125" style="7" customWidth="1"/>
    <col min="8" max="8" width="9.28515625" style="1" customWidth="1"/>
    <col min="9" max="9" width="10.140625" style="1" customWidth="1"/>
    <col min="10" max="10" width="3.5703125" style="1" customWidth="1"/>
    <col min="11" max="11" width="77.28515625" style="1" hidden="1" customWidth="1"/>
    <col min="12" max="12" width="31.7109375" style="1" customWidth="1"/>
    <col min="13" max="13" width="8.5703125" style="1" hidden="1" customWidth="1"/>
    <col min="14" max="14" width="30.85546875" style="1" customWidth="1"/>
    <col min="15" max="15" width="29.42578125" style="1" bestFit="1" customWidth="1"/>
    <col min="16" max="16" width="9.140625" style="1"/>
    <col min="17" max="17" width="15.5703125" style="1" bestFit="1" customWidth="1"/>
    <col min="18" max="18" width="15.7109375" style="1" customWidth="1"/>
    <col min="19" max="19" width="15.7109375" style="1" bestFit="1" customWidth="1"/>
    <col min="20" max="16384" width="9.140625" style="1"/>
  </cols>
  <sheetData>
    <row r="1" spans="2:24" s="75" customFormat="1" ht="34.35" hidden="1" customHeight="1" thickBot="1">
      <c r="B1" s="84" t="s">
        <v>103</v>
      </c>
      <c r="C1" s="85" t="s">
        <v>104</v>
      </c>
      <c r="D1" s="86" t="s">
        <v>105</v>
      </c>
      <c r="E1" s="87" t="s">
        <v>106</v>
      </c>
      <c r="F1" s="159" t="s">
        <v>101</v>
      </c>
      <c r="G1" s="87" t="s">
        <v>107</v>
      </c>
      <c r="H1" s="86" t="s">
        <v>102</v>
      </c>
      <c r="I1" s="88">
        <v>2020</v>
      </c>
      <c r="J1" s="88"/>
      <c r="K1" s="266" t="s">
        <v>108</v>
      </c>
      <c r="L1" s="267"/>
      <c r="M1" s="267"/>
      <c r="N1" s="267"/>
      <c r="O1" s="268"/>
      <c r="P1" s="89"/>
      <c r="Q1" s="90">
        <f>DATE(I1,G1,"01")</f>
        <v>43862</v>
      </c>
      <c r="R1" s="90">
        <f>Q1-365</f>
        <v>43497</v>
      </c>
      <c r="S1" s="91">
        <f>R1-365</f>
        <v>43132</v>
      </c>
      <c r="T1" s="82"/>
      <c r="U1" s="82"/>
      <c r="V1" s="82"/>
      <c r="W1" s="73">
        <v>0</v>
      </c>
      <c r="X1" s="74"/>
    </row>
    <row r="2" spans="2:24" s="77" customFormat="1" ht="34.35" hidden="1" customHeight="1" thickBot="1">
      <c r="B2" s="275" t="s">
        <v>109</v>
      </c>
      <c r="C2" s="276"/>
      <c r="D2" s="276"/>
      <c r="E2" s="276"/>
      <c r="F2" s="276"/>
      <c r="G2" s="276"/>
      <c r="H2" s="276"/>
      <c r="I2" s="276"/>
      <c r="J2" s="276"/>
      <c r="K2" s="276"/>
      <c r="L2" s="276"/>
      <c r="M2" s="276"/>
      <c r="N2" s="276"/>
      <c r="O2" s="276"/>
      <c r="P2" s="276"/>
      <c r="Q2" s="276"/>
      <c r="R2" s="276"/>
      <c r="S2" s="277"/>
      <c r="T2" s="76"/>
      <c r="W2" s="73">
        <v>1</v>
      </c>
      <c r="X2" s="78"/>
    </row>
    <row r="3" spans="2:24" s="77" customFormat="1" ht="48" customHeight="1" thickBot="1">
      <c r="B3" s="151"/>
      <c r="C3" s="152"/>
      <c r="D3" s="152"/>
      <c r="E3" s="152"/>
      <c r="F3" s="153"/>
      <c r="G3" s="92"/>
      <c r="H3" s="280" t="str">
        <f>IF(LEN(L8&amp;L26)&lt;1,"","Form Has Data Errors, Please correct before submitting or uploading")</f>
        <v/>
      </c>
      <c r="I3" s="281"/>
      <c r="J3" s="282"/>
      <c r="K3" s="92"/>
      <c r="L3" s="92"/>
      <c r="M3" s="158"/>
      <c r="N3" s="92"/>
      <c r="O3" s="92"/>
      <c r="P3" s="92"/>
      <c r="Q3" s="92"/>
      <c r="R3" s="92"/>
      <c r="S3" s="92"/>
      <c r="T3" s="76"/>
      <c r="W3" s="73"/>
      <c r="X3" s="78"/>
    </row>
    <row r="4" spans="2:24" s="77" customFormat="1" ht="24" customHeight="1" thickBot="1">
      <c r="B4" s="272" t="str">
        <f>B1&amp;" : "&amp;C1&amp;"                                                           MFLCode : "&amp;E1&amp;"                                                    Reporting Month :   "&amp;G1&amp;"                                             Reporting Year: "&amp;I1</f>
        <v>Health Facility : Likii Dispensary                                                           MFLCode : 15035                                                    Reporting Month :   02                                             Reporting Year: 2020</v>
      </c>
      <c r="C4" s="273"/>
      <c r="D4" s="273"/>
      <c r="E4" s="273"/>
      <c r="F4" s="274"/>
      <c r="G4" s="93"/>
      <c r="H4" s="283"/>
      <c r="I4" s="284"/>
      <c r="J4" s="285"/>
      <c r="K4" s="94"/>
      <c r="L4" s="94"/>
      <c r="M4" s="94"/>
      <c r="N4" s="94"/>
      <c r="O4" s="94"/>
      <c r="P4" s="94"/>
      <c r="Q4" s="95" t="s">
        <v>112</v>
      </c>
      <c r="R4" s="94" t="s">
        <v>113</v>
      </c>
      <c r="S4" s="96" t="s">
        <v>114</v>
      </c>
      <c r="T4" s="79"/>
      <c r="W4" s="73">
        <v>2</v>
      </c>
      <c r="X4" s="78"/>
    </row>
    <row r="5" spans="2:24" s="81" customFormat="1" ht="30.75" customHeight="1" thickBot="1">
      <c r="B5" s="278" t="s">
        <v>110</v>
      </c>
      <c r="C5" s="279"/>
      <c r="D5" s="269" t="s">
        <v>111</v>
      </c>
      <c r="E5" s="270"/>
      <c r="F5" s="271"/>
      <c r="G5" s="97"/>
      <c r="H5" s="286"/>
      <c r="I5" s="287"/>
      <c r="J5" s="288"/>
      <c r="K5" s="97"/>
      <c r="L5" s="97"/>
      <c r="M5" s="97"/>
      <c r="N5" s="97"/>
      <c r="O5" s="97"/>
      <c r="P5" s="97"/>
      <c r="Q5" s="97"/>
      <c r="R5" s="97"/>
      <c r="S5" s="97"/>
      <c r="T5" s="83"/>
      <c r="U5" s="83"/>
      <c r="V5" s="83"/>
      <c r="W5" s="73">
        <v>3</v>
      </c>
      <c r="X5" s="80"/>
    </row>
    <row r="6" spans="2:24" s="2" customFormat="1" ht="27.75" customHeight="1" thickBot="1">
      <c r="B6" s="249" t="s">
        <v>98</v>
      </c>
      <c r="C6" s="250"/>
      <c r="D6" s="98" t="s">
        <v>115</v>
      </c>
      <c r="E6" s="99">
        <f>R1</f>
        <v>43497</v>
      </c>
      <c r="F6" s="160"/>
      <c r="G6" s="256"/>
      <c r="H6" s="253" t="s">
        <v>86</v>
      </c>
      <c r="I6" s="254"/>
      <c r="J6" s="255"/>
      <c r="K6" s="100"/>
      <c r="L6" s="100"/>
      <c r="M6" s="100"/>
      <c r="N6" s="100"/>
      <c r="O6" s="100"/>
      <c r="P6" s="100"/>
      <c r="Q6" s="100"/>
      <c r="R6" s="100"/>
      <c r="S6" s="100"/>
    </row>
    <row r="7" spans="2:24" s="70" customFormat="1" ht="19.5" customHeight="1" thickBot="1">
      <c r="B7" s="101" t="s">
        <v>17</v>
      </c>
      <c r="C7" s="102" t="s">
        <v>18</v>
      </c>
      <c r="D7" s="184" t="s">
        <v>19</v>
      </c>
      <c r="E7" s="185" t="s">
        <v>20</v>
      </c>
      <c r="F7" s="186" t="s">
        <v>2</v>
      </c>
      <c r="G7" s="256"/>
      <c r="H7" s="168" t="s">
        <v>0</v>
      </c>
      <c r="I7" s="169" t="s">
        <v>1</v>
      </c>
      <c r="J7" s="167" t="s">
        <v>2</v>
      </c>
      <c r="K7" s="106"/>
      <c r="L7" s="202" t="s">
        <v>117</v>
      </c>
      <c r="M7" s="172" t="s">
        <v>119</v>
      </c>
      <c r="N7" s="199" t="s">
        <v>118</v>
      </c>
      <c r="O7" s="106"/>
      <c r="P7" s="106"/>
      <c r="Q7" s="106"/>
      <c r="R7" s="106"/>
      <c r="S7" s="106"/>
    </row>
    <row r="8" spans="2:24" s="3" customFormat="1" ht="25.5" customHeight="1">
      <c r="B8" s="107">
        <v>1</v>
      </c>
      <c r="C8" s="154" t="s">
        <v>3</v>
      </c>
      <c r="D8" s="188"/>
      <c r="E8" s="189"/>
      <c r="F8" s="190">
        <f>IFERROR(D8/E8,)</f>
        <v>0</v>
      </c>
      <c r="G8" s="256"/>
      <c r="H8" s="164"/>
      <c r="I8" s="165" t="s">
        <v>41</v>
      </c>
      <c r="J8" s="166"/>
      <c r="K8" s="111" t="str">
        <f>IF(D8&gt;E8,"*Numerator for "&amp;C8&amp;" Cannot be more than Denominator"&amp;CHAR(10),"")</f>
        <v/>
      </c>
      <c r="L8" s="292" t="str">
        <f>CONCATENATE(K8,K9,K10,K11,K12,K13,K14,K15,K16,K17,K18,K19,K20,K21,K22,K23,K24)</f>
        <v/>
      </c>
      <c r="M8" s="170"/>
      <c r="N8" s="289" t="str">
        <f>CONCATENATE(M8,M9,M10,M11,M12,M13,M14,M15,M16,M17,M18,M19,M20,M21,M22,M23)</f>
        <v/>
      </c>
      <c r="O8" s="173"/>
      <c r="P8" s="111"/>
      <c r="Q8" s="111"/>
      <c r="R8" s="111"/>
      <c r="S8" s="111"/>
    </row>
    <row r="9" spans="2:24" s="4" customFormat="1" ht="25.5" customHeight="1">
      <c r="B9" s="107">
        <v>2</v>
      </c>
      <c r="C9" s="154" t="s">
        <v>4</v>
      </c>
      <c r="D9" s="191"/>
      <c r="E9" s="178">
        <f>E8</f>
        <v>0</v>
      </c>
      <c r="F9" s="192">
        <f t="shared" ref="F9:F23" si="0">IFERROR(D9/E9,)</f>
        <v>0</v>
      </c>
      <c r="G9" s="256"/>
      <c r="H9" s="108"/>
      <c r="I9" s="109" t="s">
        <v>41</v>
      </c>
      <c r="J9" s="110"/>
      <c r="K9" s="111" t="str">
        <f t="shared" ref="K9:K23" si="1">IF(D9&gt;E9,"*Numerator for "&amp;C9&amp;" Cannot be more than Denominator"&amp;CHAR(10),"")</f>
        <v/>
      </c>
      <c r="L9" s="293"/>
      <c r="M9" s="170"/>
      <c r="N9" s="290"/>
      <c r="O9" s="174"/>
      <c r="P9" s="112"/>
      <c r="Q9" s="112"/>
      <c r="R9" s="112"/>
      <c r="S9" s="112"/>
    </row>
    <row r="10" spans="2:24" s="3" customFormat="1" ht="25.5" customHeight="1">
      <c r="B10" s="107">
        <v>3</v>
      </c>
      <c r="C10" s="154" t="s">
        <v>5</v>
      </c>
      <c r="D10" s="191"/>
      <c r="E10" s="178">
        <f>E8</f>
        <v>0</v>
      </c>
      <c r="F10" s="192">
        <f t="shared" si="0"/>
        <v>0</v>
      </c>
      <c r="G10" s="256"/>
      <c r="H10" s="113" t="s">
        <v>43</v>
      </c>
      <c r="I10" s="109" t="s">
        <v>41</v>
      </c>
      <c r="J10" s="110"/>
      <c r="K10" s="111" t="str">
        <f t="shared" si="1"/>
        <v/>
      </c>
      <c r="L10" s="293"/>
      <c r="M10" s="170" t="str">
        <f>IF(E10&gt;0,IF(D10/E10&lt;0.85,"*Early Testing Rate is below 85%"&amp;CHAR(10),""),"")</f>
        <v/>
      </c>
      <c r="N10" s="290"/>
      <c r="O10" s="173"/>
      <c r="P10" s="111"/>
      <c r="Q10" s="111"/>
      <c r="R10" s="111"/>
      <c r="S10" s="111"/>
    </row>
    <row r="11" spans="2:24" s="3" customFormat="1" ht="25.5" customHeight="1">
      <c r="B11" s="107">
        <v>4</v>
      </c>
      <c r="C11" s="154" t="s">
        <v>6</v>
      </c>
      <c r="D11" s="191"/>
      <c r="E11" s="178">
        <f>D10</f>
        <v>0</v>
      </c>
      <c r="F11" s="192">
        <f t="shared" si="0"/>
        <v>0</v>
      </c>
      <c r="G11" s="256"/>
      <c r="H11" s="108"/>
      <c r="I11" s="114" t="s">
        <v>43</v>
      </c>
      <c r="J11" s="110"/>
      <c r="K11" s="111" t="str">
        <f t="shared" si="1"/>
        <v/>
      </c>
      <c r="L11" s="293"/>
      <c r="M11" s="170"/>
      <c r="N11" s="290"/>
      <c r="O11" s="173"/>
      <c r="P11" s="111"/>
      <c r="Q11" s="111"/>
      <c r="R11" s="111"/>
      <c r="S11" s="111"/>
    </row>
    <row r="12" spans="2:24" s="3" customFormat="1" ht="25.5" customHeight="1">
      <c r="B12" s="107">
        <v>5</v>
      </c>
      <c r="C12" s="181" t="s">
        <v>65</v>
      </c>
      <c r="D12" s="191"/>
      <c r="E12" s="178">
        <f>E8</f>
        <v>0</v>
      </c>
      <c r="F12" s="192">
        <f t="shared" si="0"/>
        <v>0</v>
      </c>
      <c r="G12" s="256"/>
      <c r="H12" s="115" t="s">
        <v>91</v>
      </c>
      <c r="I12" s="109" t="s">
        <v>41</v>
      </c>
      <c r="J12" s="110"/>
      <c r="K12" s="111" t="str">
        <f>IF(D12&gt;E12,"*Numerator for HEI tested with First DNA PCR at 6-8wks or at First contact and results available between 0 and 12 months Cannot be more than Denominator"&amp;CHAR(10)&amp;CHAR(10),"")</f>
        <v/>
      </c>
      <c r="L12" s="293"/>
      <c r="M12" s="170" t="str">
        <f>IF(E12&gt;0,IF(D12/E12&lt;0.95,"*Testing Rate is below 95%"&amp;CHAR(10),""),"")</f>
        <v/>
      </c>
      <c r="N12" s="290"/>
      <c r="O12" s="175"/>
      <c r="P12" s="111"/>
      <c r="Q12" s="111"/>
      <c r="R12" s="111"/>
      <c r="S12" s="111"/>
    </row>
    <row r="13" spans="2:24" s="3" customFormat="1" ht="25.5" customHeight="1">
      <c r="B13" s="107">
        <v>6</v>
      </c>
      <c r="C13" s="154" t="s">
        <v>7</v>
      </c>
      <c r="D13" s="191"/>
      <c r="E13" s="178">
        <f>E8</f>
        <v>0</v>
      </c>
      <c r="F13" s="192">
        <f t="shared" si="0"/>
        <v>0</v>
      </c>
      <c r="G13" s="256"/>
      <c r="H13" s="116"/>
      <c r="I13" s="117"/>
      <c r="J13" s="110"/>
      <c r="K13" s="111" t="str">
        <f t="shared" si="1"/>
        <v/>
      </c>
      <c r="L13" s="293"/>
      <c r="M13" s="170"/>
      <c r="N13" s="290"/>
      <c r="O13" s="173"/>
      <c r="P13" s="111"/>
      <c r="Q13" s="111"/>
      <c r="R13" s="111"/>
      <c r="S13" s="111"/>
    </row>
    <row r="14" spans="2:24" s="3" customFormat="1" ht="25.5" customHeight="1">
      <c r="B14" s="107">
        <v>7</v>
      </c>
      <c r="C14" s="154" t="s">
        <v>8</v>
      </c>
      <c r="D14" s="191"/>
      <c r="E14" s="178">
        <f>E8</f>
        <v>0</v>
      </c>
      <c r="F14" s="192">
        <f t="shared" si="0"/>
        <v>0</v>
      </c>
      <c r="G14" s="256"/>
      <c r="H14" s="118" t="s">
        <v>44</v>
      </c>
      <c r="I14" s="109" t="s">
        <v>41</v>
      </c>
      <c r="J14" s="110"/>
      <c r="K14" s="111" t="str">
        <f t="shared" si="1"/>
        <v/>
      </c>
      <c r="L14" s="293"/>
      <c r="M14" s="170"/>
      <c r="N14" s="290"/>
      <c r="O14" s="173"/>
      <c r="P14" s="111"/>
      <c r="Q14" s="111"/>
      <c r="R14" s="111"/>
      <c r="S14" s="111"/>
    </row>
    <row r="15" spans="2:24" s="3" customFormat="1" ht="25.5" customHeight="1">
      <c r="B15" s="107">
        <v>8</v>
      </c>
      <c r="C15" s="154" t="s">
        <v>9</v>
      </c>
      <c r="D15" s="191"/>
      <c r="E15" s="178">
        <f>E9</f>
        <v>0</v>
      </c>
      <c r="F15" s="192">
        <f t="shared" si="0"/>
        <v>0</v>
      </c>
      <c r="G15" s="256"/>
      <c r="H15" s="108"/>
      <c r="I15" s="117"/>
      <c r="J15" s="110"/>
      <c r="K15" s="111" t="str">
        <f t="shared" si="1"/>
        <v/>
      </c>
      <c r="L15" s="293"/>
      <c r="M15" s="170" t="str">
        <f>IF(E15&gt;0,IF(D15/E15&lt;0.85,"*Exclusive Breastfeeding Rate at 6 months is below 85%"&amp;CHAR(10),""),"")</f>
        <v/>
      </c>
      <c r="N15" s="290"/>
      <c r="O15" s="173"/>
      <c r="P15" s="111"/>
      <c r="Q15" s="111"/>
      <c r="R15" s="111"/>
      <c r="S15" s="111"/>
    </row>
    <row r="16" spans="2:24" s="3" customFormat="1" ht="25.5" customHeight="1">
      <c r="B16" s="107">
        <v>9</v>
      </c>
      <c r="C16" s="154" t="s">
        <v>10</v>
      </c>
      <c r="D16" s="191"/>
      <c r="E16" s="178">
        <f>D14</f>
        <v>0</v>
      </c>
      <c r="F16" s="192">
        <f t="shared" si="0"/>
        <v>0</v>
      </c>
      <c r="G16" s="256"/>
      <c r="H16" s="108"/>
      <c r="I16" s="119" t="s">
        <v>44</v>
      </c>
      <c r="J16" s="110"/>
      <c r="K16" s="111" t="str">
        <f t="shared" si="1"/>
        <v/>
      </c>
      <c r="L16" s="293"/>
      <c r="M16" s="170" t="str">
        <f>IF(E16&gt;0,IF(D16/E16&lt;0.95,"*Linkage Rate amongest positive infants identified between 0 and 12 months is below 95%"&amp;CHAR(10),""),"")</f>
        <v/>
      </c>
      <c r="N16" s="290"/>
      <c r="O16" s="175"/>
      <c r="P16" s="111"/>
      <c r="Q16" s="111"/>
      <c r="R16" s="111"/>
      <c r="S16" s="111"/>
    </row>
    <row r="17" spans="2:19" s="3" customFormat="1" ht="25.5" customHeight="1">
      <c r="B17" s="107">
        <v>10</v>
      </c>
      <c r="C17" s="154" t="s">
        <v>11</v>
      </c>
      <c r="D17" s="191"/>
      <c r="E17" s="178">
        <f>D14</f>
        <v>0</v>
      </c>
      <c r="F17" s="192">
        <f t="shared" si="0"/>
        <v>0</v>
      </c>
      <c r="G17" s="256"/>
      <c r="H17" s="108"/>
      <c r="I17" s="119" t="s">
        <v>44</v>
      </c>
      <c r="J17" s="110"/>
      <c r="K17" s="111" t="str">
        <f t="shared" si="1"/>
        <v/>
      </c>
      <c r="L17" s="293"/>
      <c r="M17" s="170"/>
      <c r="N17" s="290"/>
      <c r="O17" s="173"/>
      <c r="P17" s="111"/>
      <c r="Q17" s="111"/>
      <c r="R17" s="111"/>
      <c r="S17" s="111"/>
    </row>
    <row r="18" spans="2:19" ht="18.75" customHeight="1">
      <c r="B18" s="150">
        <v>11</v>
      </c>
      <c r="C18" s="182" t="s">
        <v>48</v>
      </c>
      <c r="D18" s="193"/>
      <c r="E18" s="187"/>
      <c r="F18" s="194"/>
      <c r="G18" s="256"/>
      <c r="H18" s="120"/>
      <c r="I18" s="121"/>
      <c r="J18" s="122"/>
      <c r="K18" s="111" t="str">
        <f>IF(D12&lt;E11,"*Numerator for "&amp;C12&amp;" Cannot be less than Denominator for "&amp;C11&amp;CHAR(10)&amp;CHAR(10),"")</f>
        <v/>
      </c>
      <c r="L18" s="293"/>
      <c r="M18" s="170"/>
      <c r="N18" s="290"/>
      <c r="O18" s="176"/>
      <c r="P18" s="123"/>
      <c r="Q18" s="123"/>
      <c r="R18" s="123"/>
      <c r="S18" s="123"/>
    </row>
    <row r="19" spans="2:19" s="3" customFormat="1" ht="25.5" customHeight="1">
      <c r="B19" s="107">
        <v>11.1</v>
      </c>
      <c r="C19" s="154" t="s">
        <v>12</v>
      </c>
      <c r="D19" s="191"/>
      <c r="E19" s="178">
        <f>E8</f>
        <v>0</v>
      </c>
      <c r="F19" s="192">
        <f t="shared" si="0"/>
        <v>0</v>
      </c>
      <c r="G19" s="256"/>
      <c r="H19" s="108"/>
      <c r="I19" s="109" t="s">
        <v>41</v>
      </c>
      <c r="J19" s="124"/>
      <c r="K19" s="111" t="str">
        <f t="shared" si="1"/>
        <v/>
      </c>
      <c r="L19" s="293"/>
      <c r="M19" s="170"/>
      <c r="N19" s="290"/>
      <c r="O19" s="173"/>
      <c r="P19" s="111"/>
      <c r="Q19" s="111"/>
      <c r="R19" s="111"/>
      <c r="S19" s="111"/>
    </row>
    <row r="20" spans="2:19" s="3" customFormat="1" ht="25.5" customHeight="1">
      <c r="B20" s="107">
        <v>11.2</v>
      </c>
      <c r="C20" s="154" t="s">
        <v>87</v>
      </c>
      <c r="D20" s="195">
        <f>D14</f>
        <v>0</v>
      </c>
      <c r="E20" s="178">
        <f>E8</f>
        <v>0</v>
      </c>
      <c r="F20" s="192">
        <f t="shared" si="0"/>
        <v>0</v>
      </c>
      <c r="G20" s="256"/>
      <c r="H20" s="118" t="s">
        <v>44</v>
      </c>
      <c r="I20" s="109" t="s">
        <v>41</v>
      </c>
      <c r="J20" s="124"/>
      <c r="K20" s="111" t="str">
        <f t="shared" si="1"/>
        <v/>
      </c>
      <c r="L20" s="293"/>
      <c r="M20" s="170" t="str">
        <f>IF(E20&gt;0,IF(D20/E20&gt;0.05,"*EID Mother To Child Transmission rate is above 5%"&amp;CHAR(10),""),"")</f>
        <v/>
      </c>
      <c r="N20" s="290"/>
      <c r="O20" s="173"/>
      <c r="P20" s="111"/>
      <c r="Q20" s="111"/>
      <c r="R20" s="111"/>
      <c r="S20" s="111"/>
    </row>
    <row r="21" spans="2:19" s="3" customFormat="1" ht="25.5" customHeight="1">
      <c r="B21" s="107">
        <v>11.3</v>
      </c>
      <c r="C21" s="154" t="s">
        <v>14</v>
      </c>
      <c r="D21" s="191"/>
      <c r="E21" s="178">
        <f>E8</f>
        <v>0</v>
      </c>
      <c r="F21" s="192">
        <f t="shared" si="0"/>
        <v>0</v>
      </c>
      <c r="G21" s="256"/>
      <c r="H21" s="108"/>
      <c r="I21" s="109" t="s">
        <v>41</v>
      </c>
      <c r="J21" s="124"/>
      <c r="K21" s="111" t="str">
        <f t="shared" si="1"/>
        <v/>
      </c>
      <c r="L21" s="293"/>
      <c r="M21" s="170"/>
      <c r="N21" s="290"/>
      <c r="O21" s="173"/>
      <c r="P21" s="111"/>
      <c r="Q21" s="111"/>
      <c r="R21" s="111"/>
      <c r="S21" s="111"/>
    </row>
    <row r="22" spans="2:19" s="3" customFormat="1" ht="25.5" customHeight="1">
      <c r="B22" s="107">
        <v>11.4</v>
      </c>
      <c r="C22" s="154" t="s">
        <v>15</v>
      </c>
      <c r="D22" s="191"/>
      <c r="E22" s="178">
        <f>E8</f>
        <v>0</v>
      </c>
      <c r="F22" s="192">
        <f t="shared" si="0"/>
        <v>0</v>
      </c>
      <c r="G22" s="256"/>
      <c r="H22" s="108"/>
      <c r="I22" s="109" t="s">
        <v>41</v>
      </c>
      <c r="J22" s="124"/>
      <c r="K22" s="111" t="str">
        <f t="shared" si="1"/>
        <v/>
      </c>
      <c r="L22" s="293"/>
      <c r="M22" s="170"/>
      <c r="N22" s="290"/>
      <c r="O22" s="173"/>
      <c r="P22" s="111"/>
      <c r="Q22" s="111"/>
      <c r="R22" s="111"/>
      <c r="S22" s="111"/>
    </row>
    <row r="23" spans="2:19" s="3" customFormat="1" ht="25.5" customHeight="1" thickBot="1">
      <c r="B23" s="157">
        <v>11.5</v>
      </c>
      <c r="C23" s="183" t="s">
        <v>16</v>
      </c>
      <c r="D23" s="196"/>
      <c r="E23" s="197">
        <f>E8</f>
        <v>0</v>
      </c>
      <c r="F23" s="198">
        <f t="shared" si="0"/>
        <v>0</v>
      </c>
      <c r="G23" s="256"/>
      <c r="H23" s="126"/>
      <c r="I23" s="127" t="s">
        <v>41</v>
      </c>
      <c r="J23" s="128"/>
      <c r="K23" s="111" t="str">
        <f t="shared" si="1"/>
        <v/>
      </c>
      <c r="L23" s="294"/>
      <c r="M23" s="170"/>
      <c r="N23" s="291"/>
      <c r="O23" s="173"/>
      <c r="P23" s="111"/>
      <c r="Q23" s="111"/>
      <c r="R23" s="111"/>
      <c r="S23" s="111"/>
    </row>
    <row r="24" spans="2:19" ht="16.5" customHeight="1">
      <c r="B24" s="257" t="s">
        <v>80</v>
      </c>
      <c r="C24" s="258"/>
      <c r="D24" s="259"/>
      <c r="E24" s="259"/>
      <c r="F24" s="260"/>
      <c r="G24" s="256"/>
      <c r="H24" s="264"/>
      <c r="I24" s="264"/>
      <c r="J24" s="264"/>
      <c r="K24" s="123" t="str">
        <f>IF(SUM(D19:D23)&lt;&gt;E19,"* Sum of Numerator  11.1,11.2,11.3,11.4 and 11.5 should be equal to Denominator for 11.1","")</f>
        <v/>
      </c>
      <c r="L24" s="123"/>
      <c r="M24" s="123"/>
      <c r="N24" s="123"/>
      <c r="O24" s="176"/>
      <c r="P24" s="123"/>
      <c r="Q24" s="123"/>
      <c r="R24" s="123"/>
      <c r="S24" s="123"/>
    </row>
    <row r="25" spans="2:19" ht="9.75" customHeight="1" thickBot="1">
      <c r="B25" s="261"/>
      <c r="C25" s="262"/>
      <c r="D25" s="262"/>
      <c r="E25" s="262"/>
      <c r="F25" s="263"/>
      <c r="G25" s="256"/>
      <c r="H25" s="264"/>
      <c r="I25" s="264"/>
      <c r="J25" s="264"/>
      <c r="K25" s="123"/>
      <c r="L25" s="123"/>
      <c r="M25" s="123"/>
      <c r="N25" s="123"/>
      <c r="O25" s="176"/>
      <c r="P25" s="123"/>
      <c r="Q25" s="123"/>
      <c r="R25" s="123"/>
      <c r="S25" s="123"/>
    </row>
    <row r="26" spans="2:19" s="5" customFormat="1" ht="32.25" customHeight="1" thickBot="1">
      <c r="B26" s="251" t="s">
        <v>90</v>
      </c>
      <c r="C26" s="252"/>
      <c r="D26" s="129" t="s">
        <v>115</v>
      </c>
      <c r="E26" s="130">
        <f>S1</f>
        <v>43132</v>
      </c>
      <c r="F26" s="161"/>
      <c r="G26" s="256"/>
      <c r="H26" s="295" t="s">
        <v>86</v>
      </c>
      <c r="I26" s="296"/>
      <c r="J26" s="297"/>
      <c r="K26" s="131"/>
      <c r="L26" s="299" t="str">
        <f>CONCATENATE(K28,K29,K30,K31,K32,K33,K34,K35,K36,K37,K38,K39)</f>
        <v/>
      </c>
      <c r="M26" s="171"/>
      <c r="N26" s="299" t="str">
        <f>CONCATENATE(M28,M29,M30,M31,M32,M33,M34,M35,M36,M37,M38,M39,M40)</f>
        <v/>
      </c>
      <c r="O26" s="176"/>
      <c r="P26" s="131"/>
      <c r="Q26" s="131"/>
      <c r="R26" s="131"/>
      <c r="S26" s="131"/>
    </row>
    <row r="27" spans="2:19" s="70" customFormat="1" ht="22.9" customHeight="1" thickBot="1">
      <c r="B27" s="132" t="s">
        <v>17</v>
      </c>
      <c r="C27" s="133" t="s">
        <v>18</v>
      </c>
      <c r="D27" s="156" t="s">
        <v>19</v>
      </c>
      <c r="E27" s="156" t="s">
        <v>20</v>
      </c>
      <c r="F27" s="180" t="s">
        <v>2</v>
      </c>
      <c r="G27" s="256"/>
      <c r="H27" s="103" t="s">
        <v>0</v>
      </c>
      <c r="I27" s="104" t="s">
        <v>1</v>
      </c>
      <c r="J27" s="105" t="s">
        <v>2</v>
      </c>
      <c r="K27" s="106"/>
      <c r="L27" s="300"/>
      <c r="M27" s="171"/>
      <c r="N27" s="300"/>
      <c r="O27" s="175"/>
      <c r="P27" s="106"/>
      <c r="Q27" s="106"/>
      <c r="R27" s="106"/>
      <c r="S27" s="106"/>
    </row>
    <row r="28" spans="2:19" s="11" customFormat="1" ht="25.5" customHeight="1">
      <c r="B28" s="134">
        <v>12</v>
      </c>
      <c r="C28" s="155" t="s">
        <v>92</v>
      </c>
      <c r="D28" s="188"/>
      <c r="E28" s="189"/>
      <c r="F28" s="190">
        <f t="shared" ref="F28:F39" si="2">IFERROR(D28/E28,)</f>
        <v>0</v>
      </c>
      <c r="G28" s="256"/>
      <c r="H28" s="108" t="s">
        <v>46</v>
      </c>
      <c r="I28" s="135"/>
      <c r="J28" s="124"/>
      <c r="K28" s="111" t="str">
        <f>IF(D28&gt;E28,"*Numerator for "&amp;C28&amp;" Cannot be more than Denominator"&amp;CHAR(10),"")</f>
        <v/>
      </c>
      <c r="L28" s="300"/>
      <c r="M28" s="171"/>
      <c r="N28" s="300"/>
      <c r="O28" s="175"/>
      <c r="P28" s="136"/>
      <c r="Q28" s="136"/>
      <c r="R28" s="136"/>
      <c r="S28" s="136"/>
    </row>
    <row r="29" spans="2:19" s="11" customFormat="1" ht="25.5" customHeight="1">
      <c r="B29" s="107">
        <v>13</v>
      </c>
      <c r="C29" s="179" t="s">
        <v>21</v>
      </c>
      <c r="D29" s="191"/>
      <c r="E29" s="178">
        <f>D28</f>
        <v>0</v>
      </c>
      <c r="F29" s="192">
        <f t="shared" si="2"/>
        <v>0</v>
      </c>
      <c r="G29" s="256"/>
      <c r="H29" s="108" t="s">
        <v>120</v>
      </c>
      <c r="I29" s="135" t="s">
        <v>46</v>
      </c>
      <c r="J29" s="124"/>
      <c r="K29" s="111" t="str">
        <f t="shared" ref="K29:K32" si="3">IF(D29&gt;E29,"*Numerator for "&amp;C29&amp;" Cannot be more than Denominator"&amp;CHAR(10),"")</f>
        <v/>
      </c>
      <c r="L29" s="300"/>
      <c r="M29" s="171"/>
      <c r="N29" s="300"/>
      <c r="O29" s="175"/>
      <c r="P29" s="136"/>
      <c r="Q29" s="136"/>
      <c r="R29" s="136"/>
      <c r="S29" s="136"/>
    </row>
    <row r="30" spans="2:19" s="11" customFormat="1" ht="25.5" customHeight="1">
      <c r="B30" s="107">
        <v>14</v>
      </c>
      <c r="C30" s="179" t="s">
        <v>22</v>
      </c>
      <c r="D30" s="191"/>
      <c r="E30" s="178">
        <f>D29</f>
        <v>0</v>
      </c>
      <c r="F30" s="192">
        <f t="shared" si="2"/>
        <v>0</v>
      </c>
      <c r="G30" s="256"/>
      <c r="H30" s="108"/>
      <c r="I30" s="135" t="s">
        <v>120</v>
      </c>
      <c r="J30" s="124"/>
      <c r="K30" s="111" t="str">
        <f t="shared" si="3"/>
        <v/>
      </c>
      <c r="L30" s="300"/>
      <c r="M30" s="171"/>
      <c r="N30" s="300"/>
      <c r="O30" s="175"/>
      <c r="P30" s="136"/>
      <c r="Q30" s="136"/>
      <c r="R30" s="136"/>
      <c r="S30" s="136"/>
    </row>
    <row r="31" spans="2:19" s="11" customFormat="1" ht="25.5" customHeight="1">
      <c r="B31" s="107">
        <v>15</v>
      </c>
      <c r="C31" s="179" t="s">
        <v>88</v>
      </c>
      <c r="D31" s="191"/>
      <c r="E31" s="178">
        <f>E28</f>
        <v>0</v>
      </c>
      <c r="F31" s="192">
        <f t="shared" si="2"/>
        <v>0</v>
      </c>
      <c r="G31" s="256"/>
      <c r="H31" s="137"/>
      <c r="I31" s="138"/>
      <c r="J31" s="124"/>
      <c r="K31" s="111" t="str">
        <f t="shared" si="3"/>
        <v/>
      </c>
      <c r="L31" s="300"/>
      <c r="M31" s="171"/>
      <c r="N31" s="300"/>
      <c r="O31" s="175"/>
      <c r="P31" s="136"/>
      <c r="Q31" s="136"/>
      <c r="R31" s="136"/>
      <c r="S31" s="136"/>
    </row>
    <row r="32" spans="2:19" s="12" customFormat="1" ht="25.5" customHeight="1" thickBot="1">
      <c r="B32" s="157">
        <v>16</v>
      </c>
      <c r="C32" s="203" t="s">
        <v>49</v>
      </c>
      <c r="D32" s="204"/>
      <c r="E32" s="205"/>
      <c r="F32" s="206">
        <f t="shared" si="2"/>
        <v>0</v>
      </c>
      <c r="G32" s="256"/>
      <c r="H32" s="108"/>
      <c r="I32" s="135" t="s">
        <v>47</v>
      </c>
      <c r="J32" s="124"/>
      <c r="K32" s="111" t="str">
        <f t="shared" si="3"/>
        <v/>
      </c>
      <c r="L32" s="300"/>
      <c r="M32" s="201" t="str">
        <f>IF(E32&gt;0,IF(D32/E32&lt;0.95,"*Linkage Rate amongest positive infants identified is below 95%"&amp;CHAR(10),""),"")</f>
        <v/>
      </c>
      <c r="N32" s="300"/>
      <c r="O32" s="175"/>
      <c r="P32" s="139"/>
      <c r="Q32" s="139"/>
      <c r="R32" s="139"/>
      <c r="S32" s="139"/>
    </row>
    <row r="33" spans="2:19" s="5" customFormat="1" ht="15" customHeight="1" thickBot="1">
      <c r="B33" s="211">
        <v>17</v>
      </c>
      <c r="C33" s="212" t="s">
        <v>23</v>
      </c>
      <c r="D33" s="213"/>
      <c r="E33" s="214"/>
      <c r="F33" s="215"/>
      <c r="G33" s="256"/>
      <c r="H33" s="140"/>
      <c r="I33" s="141"/>
      <c r="J33" s="142"/>
      <c r="K33" s="131"/>
      <c r="L33" s="300"/>
      <c r="M33" s="171"/>
      <c r="N33" s="300"/>
      <c r="O33" s="176"/>
      <c r="P33" s="131"/>
      <c r="Q33" s="131"/>
      <c r="R33" s="131"/>
      <c r="S33" s="131"/>
    </row>
    <row r="34" spans="2:19" s="6" customFormat="1" ht="25.5" customHeight="1">
      <c r="B34" s="134">
        <v>17.100000000000001</v>
      </c>
      <c r="C34" s="207" t="s">
        <v>24</v>
      </c>
      <c r="D34" s="208"/>
      <c r="E34" s="209"/>
      <c r="F34" s="210">
        <f t="shared" si="2"/>
        <v>0</v>
      </c>
      <c r="G34" s="256"/>
      <c r="H34" s="143"/>
      <c r="I34" s="144" t="s">
        <v>77</v>
      </c>
      <c r="J34" s="124"/>
      <c r="K34" s="163" t="str">
        <f>IF(SUM(D34:D39)&lt;&gt;E34,"*Sum of Numerator  17.1,17.2,17.3,17.4,17.5 and 17.6 should be equal to Denominator for 17.1","")</f>
        <v/>
      </c>
      <c r="L34" s="300"/>
      <c r="M34" s="171"/>
      <c r="N34" s="300"/>
      <c r="O34" s="173"/>
      <c r="P34" s="145"/>
      <c r="Q34" s="145"/>
      <c r="R34" s="145"/>
      <c r="S34" s="145"/>
    </row>
    <row r="35" spans="2:19" s="6" customFormat="1" ht="25.5" customHeight="1">
      <c r="B35" s="107">
        <v>17.2</v>
      </c>
      <c r="C35" s="154" t="s">
        <v>25</v>
      </c>
      <c r="D35" s="191"/>
      <c r="E35" s="178">
        <f>E34</f>
        <v>0</v>
      </c>
      <c r="F35" s="192">
        <f t="shared" si="2"/>
        <v>0</v>
      </c>
      <c r="G35" s="256"/>
      <c r="H35" s="146"/>
      <c r="I35" s="144" t="s">
        <v>77</v>
      </c>
      <c r="J35" s="124"/>
      <c r="K35" s="111" t="str">
        <f>IF(D35&gt;E35,"*Numerator for "&amp;C35&amp;" Cannot be more than Denominator"&amp;CHAR(10),"")</f>
        <v/>
      </c>
      <c r="L35" s="300"/>
      <c r="M35" s="171"/>
      <c r="N35" s="300"/>
      <c r="O35" s="173"/>
      <c r="P35" s="145"/>
      <c r="Q35" s="145"/>
      <c r="R35" s="145"/>
      <c r="S35" s="145"/>
    </row>
    <row r="36" spans="2:19" s="6" customFormat="1" ht="25.5" customHeight="1">
      <c r="B36" s="107">
        <v>17.3</v>
      </c>
      <c r="C36" s="154" t="s">
        <v>26</v>
      </c>
      <c r="D36" s="195">
        <f>E32</f>
        <v>0</v>
      </c>
      <c r="E36" s="178">
        <f t="shared" ref="E36:E39" si="4">E35</f>
        <v>0</v>
      </c>
      <c r="F36" s="192">
        <f t="shared" si="2"/>
        <v>0</v>
      </c>
      <c r="G36" s="256"/>
      <c r="H36" s="147" t="s">
        <v>47</v>
      </c>
      <c r="I36" s="144" t="s">
        <v>77</v>
      </c>
      <c r="J36" s="124"/>
      <c r="K36" s="111" t="str">
        <f t="shared" ref="K36:K39" si="5">IF(D36&gt;E36,"*Numerator for "&amp;C36&amp;" Cannot be more than Denominator"&amp;CHAR(10),"")</f>
        <v/>
      </c>
      <c r="L36" s="300"/>
      <c r="M36" s="201" t="str">
        <f>IF(E36&gt;0,IF(D36/E36&gt;0.05,"*EID Mother To Child Transmission rate is above 5%"&amp;CHAR(10),""),"")</f>
        <v/>
      </c>
      <c r="N36" s="300"/>
      <c r="O36" s="173"/>
      <c r="P36" s="145"/>
      <c r="Q36" s="145"/>
      <c r="R36" s="145"/>
      <c r="S36" s="145"/>
    </row>
    <row r="37" spans="2:19" s="6" customFormat="1" ht="25.5" customHeight="1">
      <c r="B37" s="107">
        <v>17.399999999999999</v>
      </c>
      <c r="C37" s="154" t="s">
        <v>27</v>
      </c>
      <c r="D37" s="191"/>
      <c r="E37" s="178">
        <f t="shared" si="4"/>
        <v>0</v>
      </c>
      <c r="F37" s="192">
        <f t="shared" si="2"/>
        <v>0</v>
      </c>
      <c r="G37" s="256"/>
      <c r="H37" s="108"/>
      <c r="I37" s="144" t="s">
        <v>77</v>
      </c>
      <c r="J37" s="124"/>
      <c r="K37" s="111" t="str">
        <f t="shared" si="5"/>
        <v/>
      </c>
      <c r="L37" s="300"/>
      <c r="M37" s="171"/>
      <c r="N37" s="300"/>
      <c r="O37" s="173"/>
      <c r="P37" s="145"/>
      <c r="Q37" s="145"/>
      <c r="R37" s="145"/>
      <c r="S37" s="145"/>
    </row>
    <row r="38" spans="2:19" s="6" customFormat="1" ht="25.5" customHeight="1">
      <c r="B38" s="107">
        <v>17.5</v>
      </c>
      <c r="C38" s="154" t="s">
        <v>28</v>
      </c>
      <c r="D38" s="191"/>
      <c r="E38" s="178">
        <f t="shared" si="4"/>
        <v>0</v>
      </c>
      <c r="F38" s="192">
        <f t="shared" si="2"/>
        <v>0</v>
      </c>
      <c r="G38" s="256"/>
      <c r="H38" s="137"/>
      <c r="I38" s="144" t="s">
        <v>77</v>
      </c>
      <c r="J38" s="124"/>
      <c r="K38" s="111" t="str">
        <f t="shared" si="5"/>
        <v/>
      </c>
      <c r="L38" s="300"/>
      <c r="M38" s="171"/>
      <c r="N38" s="300"/>
      <c r="O38" s="173"/>
      <c r="P38" s="145"/>
      <c r="Q38" s="145"/>
      <c r="R38" s="145"/>
      <c r="S38" s="145"/>
    </row>
    <row r="39" spans="2:19" s="6" customFormat="1" ht="25.5" customHeight="1" thickBot="1">
      <c r="B39" s="125">
        <v>17.600000000000001</v>
      </c>
      <c r="C39" s="177" t="s">
        <v>29</v>
      </c>
      <c r="D39" s="196"/>
      <c r="E39" s="197">
        <f t="shared" si="4"/>
        <v>0</v>
      </c>
      <c r="F39" s="198">
        <f t="shared" si="2"/>
        <v>0</v>
      </c>
      <c r="G39" s="256"/>
      <c r="H39" s="126"/>
      <c r="I39" s="148" t="s">
        <v>77</v>
      </c>
      <c r="J39" s="128"/>
      <c r="K39" s="111" t="str">
        <f t="shared" si="5"/>
        <v/>
      </c>
      <c r="L39" s="301"/>
      <c r="M39" s="171"/>
      <c r="N39" s="301"/>
      <c r="O39" s="173"/>
      <c r="P39" s="145"/>
      <c r="Q39" s="145"/>
      <c r="R39" s="145"/>
      <c r="S39" s="145"/>
    </row>
    <row r="40" spans="2:19" s="8" customFormat="1" ht="15.75" customHeight="1">
      <c r="B40" s="265" t="s">
        <v>79</v>
      </c>
      <c r="C40" s="265"/>
      <c r="D40" s="265"/>
      <c r="E40" s="265"/>
      <c r="F40" s="265"/>
      <c r="G40" s="256"/>
      <c r="H40" s="298"/>
      <c r="I40" s="298"/>
      <c r="J40" s="298"/>
      <c r="K40" s="149"/>
      <c r="L40" s="200"/>
      <c r="M40" s="171"/>
      <c r="N40" s="200"/>
      <c r="O40" s="149"/>
      <c r="P40" s="149"/>
      <c r="Q40" s="149"/>
      <c r="R40" s="149"/>
      <c r="S40" s="149"/>
    </row>
  </sheetData>
  <sheetProtection algorithmName="SHA-512" hashValue="CnaItBN7QcJPUClG0sKbANpCkzo+GM8MGgPC8VfNZdywN+aHNeO+gOgYXMkH5BLRZN9Zgu70uwZ+6AuGpGP7sg==" saltValue="2PFSW0XVRtfQlmBmQ1v9mA==" spinCount="100000" sheet="1" objects="1" scenarios="1" selectLockedCells="1"/>
  <mergeCells count="19">
    <mergeCell ref="N8:N23"/>
    <mergeCell ref="L8:L23"/>
    <mergeCell ref="H26:J26"/>
    <mergeCell ref="H40:J40"/>
    <mergeCell ref="L26:L39"/>
    <mergeCell ref="N26:N39"/>
    <mergeCell ref="K1:O1"/>
    <mergeCell ref="D5:F5"/>
    <mergeCell ref="B4:F4"/>
    <mergeCell ref="B2:S2"/>
    <mergeCell ref="B5:C5"/>
    <mergeCell ref="H3:J5"/>
    <mergeCell ref="B6:C6"/>
    <mergeCell ref="B26:C26"/>
    <mergeCell ref="H6:J6"/>
    <mergeCell ref="G6:G40"/>
    <mergeCell ref="B24:F25"/>
    <mergeCell ref="H24:J25"/>
    <mergeCell ref="B40:F40"/>
  </mergeCells>
  <conditionalFormatting sqref="E9">
    <cfRule type="cellIs" dxfId="59" priority="100" operator="equal">
      <formula>0</formula>
    </cfRule>
  </conditionalFormatting>
  <conditionalFormatting sqref="B1">
    <cfRule type="cellIs" dxfId="58" priority="95" operator="equal">
      <formula>0</formula>
    </cfRule>
  </conditionalFormatting>
  <conditionalFormatting sqref="F8:F17">
    <cfRule type="cellIs" dxfId="57" priority="92" operator="equal">
      <formula>0</formula>
    </cfRule>
  </conditionalFormatting>
  <conditionalFormatting sqref="E10">
    <cfRule type="cellIs" dxfId="56" priority="67" operator="equal">
      <formula>0</formula>
    </cfRule>
  </conditionalFormatting>
  <conditionalFormatting sqref="E11">
    <cfRule type="expression" dxfId="55" priority="18">
      <formula>D12&lt;D10</formula>
    </cfRule>
    <cfRule type="cellIs" dxfId="54" priority="66" operator="equal">
      <formula>0</formula>
    </cfRule>
  </conditionalFormatting>
  <conditionalFormatting sqref="E13:E15">
    <cfRule type="cellIs" dxfId="53" priority="64" operator="equal">
      <formula>0</formula>
    </cfRule>
  </conditionalFormatting>
  <conditionalFormatting sqref="E16">
    <cfRule type="cellIs" dxfId="52" priority="63" operator="equal">
      <formula>0</formula>
    </cfRule>
  </conditionalFormatting>
  <conditionalFormatting sqref="E17">
    <cfRule type="cellIs" dxfId="51" priority="62" operator="equal">
      <formula>0</formula>
    </cfRule>
  </conditionalFormatting>
  <conditionalFormatting sqref="E19">
    <cfRule type="expression" dxfId="50" priority="20">
      <formula>(SUM($D$19:$D$23)&lt;&gt;E19)</formula>
    </cfRule>
    <cfRule type="cellIs" dxfId="49" priority="61" operator="equal">
      <formula>0</formula>
    </cfRule>
  </conditionalFormatting>
  <conditionalFormatting sqref="E20">
    <cfRule type="cellIs" dxfId="48" priority="60" operator="equal">
      <formula>0</formula>
    </cfRule>
  </conditionalFormatting>
  <conditionalFormatting sqref="D20">
    <cfRule type="expression" dxfId="47" priority="24">
      <formula>IF(D20&gt;0,(SUM($D$19:$D$23)&lt;&gt;E19),"")</formula>
    </cfRule>
    <cfRule type="cellIs" dxfId="46" priority="59" operator="equal">
      <formula>0</formula>
    </cfRule>
  </conditionalFormatting>
  <conditionalFormatting sqref="E21">
    <cfRule type="cellIs" dxfId="45" priority="58" operator="equal">
      <formula>0</formula>
    </cfRule>
  </conditionalFormatting>
  <conditionalFormatting sqref="E22">
    <cfRule type="cellIs" dxfId="44" priority="57" operator="equal">
      <formula>0</formula>
    </cfRule>
  </conditionalFormatting>
  <conditionalFormatting sqref="E23">
    <cfRule type="cellIs" dxfId="43" priority="56" operator="equal">
      <formula>0</formula>
    </cfRule>
  </conditionalFormatting>
  <conditionalFormatting sqref="E29">
    <cfRule type="cellIs" dxfId="42" priority="55" operator="equal">
      <formula>0</formula>
    </cfRule>
  </conditionalFormatting>
  <conditionalFormatting sqref="E35">
    <cfRule type="cellIs" dxfId="41" priority="54" operator="equal">
      <formula>0</formula>
    </cfRule>
  </conditionalFormatting>
  <conditionalFormatting sqref="D36">
    <cfRule type="expression" dxfId="40" priority="32">
      <formula>IF(D36&gt;0,(SUM(D34,D35,D36,D37,D38,D39)&lt;&gt;E34),"")</formula>
    </cfRule>
    <cfRule type="cellIs" dxfId="39" priority="53" operator="equal">
      <formula>0</formula>
    </cfRule>
  </conditionalFormatting>
  <conditionalFormatting sqref="E36">
    <cfRule type="cellIs" dxfId="38" priority="52" operator="equal">
      <formula>0</formula>
    </cfRule>
  </conditionalFormatting>
  <conditionalFormatting sqref="E37">
    <cfRule type="cellIs" dxfId="37" priority="51" operator="equal">
      <formula>0</formula>
    </cfRule>
  </conditionalFormatting>
  <conditionalFormatting sqref="E38">
    <cfRule type="cellIs" dxfId="36" priority="50" operator="equal">
      <formula>0</formula>
    </cfRule>
  </conditionalFormatting>
  <conditionalFormatting sqref="E39">
    <cfRule type="cellIs" dxfId="35" priority="49" operator="equal">
      <formula>0</formula>
    </cfRule>
  </conditionalFormatting>
  <conditionalFormatting sqref="D12">
    <cfRule type="expression" dxfId="34" priority="47">
      <formula>D12&lt;D10</formula>
    </cfRule>
  </conditionalFormatting>
  <conditionalFormatting sqref="F19 F21:F23">
    <cfRule type="cellIs" dxfId="33" priority="39" operator="equal">
      <formula>0</formula>
    </cfRule>
  </conditionalFormatting>
  <conditionalFormatting sqref="F28:F31">
    <cfRule type="cellIs" dxfId="32" priority="38" operator="equal">
      <formula>0</formula>
    </cfRule>
  </conditionalFormatting>
  <conditionalFormatting sqref="F34:F35 F37:F39">
    <cfRule type="cellIs" dxfId="31" priority="37" operator="equal">
      <formula>0</formula>
    </cfRule>
  </conditionalFormatting>
  <conditionalFormatting sqref="H3:J5">
    <cfRule type="notContainsBlanks" dxfId="30" priority="36">
      <formula>LEN(TRIM(H3))&gt;0</formula>
    </cfRule>
  </conditionalFormatting>
  <conditionalFormatting sqref="D34">
    <cfRule type="expression" dxfId="29" priority="35">
      <formula>IF(D34&gt;0,(SUM(D34,D35,D36,D37,D38,D39)&lt;&gt;E34),"")</formula>
    </cfRule>
  </conditionalFormatting>
  <conditionalFormatting sqref="D35">
    <cfRule type="expression" dxfId="28" priority="33">
      <formula>IF(D35&gt;0,(SUM(D34,D35,D36,D37,D38,D39)&lt;&gt;E34),"")</formula>
    </cfRule>
  </conditionalFormatting>
  <conditionalFormatting sqref="D37">
    <cfRule type="expression" dxfId="27" priority="31">
      <formula>IF(D37&gt;0,(SUM(D34,D35,D36,D37,D38,D39)&lt;&gt;E34),"")</formula>
    </cfRule>
  </conditionalFormatting>
  <conditionalFormatting sqref="D38">
    <cfRule type="expression" dxfId="26" priority="30">
      <formula>IF(D38&gt;0,(SUM(D34,D35,D36,D37,D38,D39)&lt;&gt;E34),"")</formula>
    </cfRule>
  </conditionalFormatting>
  <conditionalFormatting sqref="D39">
    <cfRule type="expression" dxfId="25" priority="29">
      <formula>IF(D35&gt;0,(SUM(D34,D35,D36,D37,D38,D39)&lt;&gt;E34),"")</formula>
    </cfRule>
  </conditionalFormatting>
  <conditionalFormatting sqref="E34">
    <cfRule type="expression" dxfId="24" priority="28">
      <formula>SUM(D34,D35,D36,D37,D38,D39)&lt;&gt;E34</formula>
    </cfRule>
  </conditionalFormatting>
  <conditionalFormatting sqref="L8:M19 L21:M23 L20">
    <cfRule type="notContainsBlanks" dxfId="23" priority="27">
      <formula>LEN(TRIM(L8))&gt;0</formula>
    </cfRule>
  </conditionalFormatting>
  <conditionalFormatting sqref="L26:M26 M33:M35 L40:M40 M37:M39 M27:M31">
    <cfRule type="notContainsBlanks" dxfId="22" priority="26">
      <formula>LEN(TRIM(L26))&gt;0</formula>
    </cfRule>
  </conditionalFormatting>
  <conditionalFormatting sqref="D19">
    <cfRule type="expression" dxfId="21" priority="25">
      <formula>IF(D19&gt;0,(SUM($D$19:$D$23)&lt;&gt;E19),"")</formula>
    </cfRule>
  </conditionalFormatting>
  <conditionalFormatting sqref="D21">
    <cfRule type="expression" dxfId="20" priority="23">
      <formula>IF(D21&gt;0,(SUM($D$19:$D$23)&lt;&gt;E19),"")</formula>
    </cfRule>
  </conditionalFormatting>
  <conditionalFormatting sqref="D22">
    <cfRule type="expression" dxfId="19" priority="22">
      <formula>IF(D22&gt;0,(SUM($D$19:$D$23)&lt;&gt;E19),"")</formula>
    </cfRule>
  </conditionalFormatting>
  <conditionalFormatting sqref="D23">
    <cfRule type="expression" dxfId="18" priority="21">
      <formula>IF(D23&gt;0,(SUM($D$19:$D$23)&lt;&gt;E19),"")</formula>
    </cfRule>
  </conditionalFormatting>
  <conditionalFormatting sqref="E12">
    <cfRule type="cellIs" dxfId="17" priority="19" operator="equal">
      <formula>0</formula>
    </cfRule>
  </conditionalFormatting>
  <conditionalFormatting sqref="E30">
    <cfRule type="cellIs" dxfId="16" priority="17" operator="equal">
      <formula>0</formula>
    </cfRule>
  </conditionalFormatting>
  <conditionalFormatting sqref="E31">
    <cfRule type="cellIs" dxfId="15" priority="16" operator="equal">
      <formula>0</formula>
    </cfRule>
  </conditionalFormatting>
  <conditionalFormatting sqref="N8:N23">
    <cfRule type="notContainsBlanks" dxfId="14" priority="15">
      <formula>LEN(TRIM(N8))&gt;0</formula>
    </cfRule>
  </conditionalFormatting>
  <conditionalFormatting sqref="M32">
    <cfRule type="notContainsBlanks" dxfId="13" priority="14">
      <formula>LEN(TRIM(M32))&gt;0</formula>
    </cfRule>
  </conditionalFormatting>
  <conditionalFormatting sqref="M36">
    <cfRule type="notContainsBlanks" dxfId="12" priority="13">
      <formula>LEN(TRIM(M36))&gt;0</formula>
    </cfRule>
  </conditionalFormatting>
  <conditionalFormatting sqref="N26 N40">
    <cfRule type="notContainsBlanks" dxfId="11" priority="12">
      <formula>LEN(TRIM(N26))&gt;0</formula>
    </cfRule>
  </conditionalFormatting>
  <conditionalFormatting sqref="M20">
    <cfRule type="notContainsBlanks" dxfId="10" priority="11">
      <formula>LEN(TRIM(M20))&gt;0</formula>
    </cfRule>
  </conditionalFormatting>
  <conditionalFormatting sqref="F10">
    <cfRule type="expression" dxfId="9" priority="10">
      <formula>E10&gt;0&amp;F10&lt;0.85</formula>
    </cfRule>
  </conditionalFormatting>
  <conditionalFormatting sqref="F12">
    <cfRule type="expression" dxfId="8" priority="9">
      <formula>E12&gt;0&amp;F12&lt;0.95</formula>
    </cfRule>
  </conditionalFormatting>
  <conditionalFormatting sqref="F15">
    <cfRule type="expression" dxfId="7" priority="8">
      <formula>E15&gt;0&amp;F15&lt;0.85</formula>
    </cfRule>
  </conditionalFormatting>
  <conditionalFormatting sqref="F16">
    <cfRule type="expression" dxfId="6" priority="7">
      <formula>E16&gt;0&amp;F16&lt;0.95</formula>
    </cfRule>
  </conditionalFormatting>
  <conditionalFormatting sqref="F20">
    <cfRule type="cellIs" dxfId="5" priority="6" operator="equal">
      <formula>0</formula>
    </cfRule>
  </conditionalFormatting>
  <conditionalFormatting sqref="F20">
    <cfRule type="expression" dxfId="4" priority="5">
      <formula>E20&gt;0&amp;F20&gt;0.05</formula>
    </cfRule>
  </conditionalFormatting>
  <conditionalFormatting sqref="F32">
    <cfRule type="cellIs" dxfId="3" priority="4" operator="equal">
      <formula>0</formula>
    </cfRule>
  </conditionalFormatting>
  <conditionalFormatting sqref="F32">
    <cfRule type="expression" dxfId="2" priority="3">
      <formula>E32&gt;0&amp;F32&lt;0.95</formula>
    </cfRule>
  </conditionalFormatting>
  <conditionalFormatting sqref="F36">
    <cfRule type="cellIs" dxfId="1" priority="2" operator="equal">
      <formula>0</formula>
    </cfRule>
  </conditionalFormatting>
  <conditionalFormatting sqref="F36">
    <cfRule type="expression" dxfId="0" priority="1">
      <formula>E36&gt;0&amp;F36&gt;0.05</formula>
    </cfRule>
  </conditionalFormatting>
  <pageMargins left="0.25" right="0.25" top="0.25" bottom="0.25" header="0.3" footer="0.3"/>
  <pageSetup scale="52" fitToHeight="0" orientation="portrait" r:id="rId1"/>
  <headerFooter>
    <oddFooter>&amp;LAPHIAPlus Nuru Ya  Bonde&amp;CVersion August 2017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Instructions</vt:lpstr>
      <vt:lpstr>HCA</vt:lpstr>
      <vt:lpstr>HCA!Print_Area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Everline Ashiono</dc:creator>
  <cp:lastModifiedBy>Emmanuel Kaunda</cp:lastModifiedBy>
  <cp:lastPrinted>2021-08-04T07:33:57Z</cp:lastPrinted>
  <dcterms:created xsi:type="dcterms:W3CDTF">2017-08-23T09:50:23Z</dcterms:created>
  <dcterms:modified xsi:type="dcterms:W3CDTF">2023-06-22T16:10:01Z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a7348f60-488e-4930-85b8-c57faaf722b1</vt:lpwstr>
  </property>
  <property fmtid="{D5CDD505-2E9C-101B-9397-08002B2CF9AE}" pid="3" name="ConnectionInfosStorage">
    <vt:lpwstr>WorkbookXmlParts</vt:lpwstr>
  </property>
</Properties>
</file>