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4861A7D9-C9BC-4B92-A69B-957A982FD9B1}" xr6:coauthVersionLast="45" xr6:coauthVersionMax="45" xr10:uidLastSave="{00000000-0000-0000-0000-000000000000}"/>
  <bookViews>
    <workbookView xWindow="-98" yWindow="-98" windowWidth="19396" windowHeight="10395" activeTab="1" xr2:uid="{1C7A72A4-46D5-4130-84F6-E2BF1F1A15D0}"/>
  </bookViews>
  <sheets>
    <sheet name="Instructions" sheetId="4" r:id="rId1"/>
    <sheet name="Feb" sheetId="1" r:id="rId2"/>
  </sheets>
  <definedNames>
    <definedName name="_xlnm._FilterDatabase" localSheetId="0" hidden="1">Instructions!$B$2:$F$13</definedName>
    <definedName name="_xlnm.Print_Area" localSheetId="1">Feb!$A$1:$AB$22</definedName>
    <definedName name="_xlnm.Print_Area" localSheetId="0">Instructions!$B$1:$F$13</definedName>
    <definedName name="_xlnm.Print_Titles" localSheetId="1">Feb!$1:$6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0" i="1" l="1"/>
  <c r="AC17" i="1"/>
  <c r="AC14" i="1"/>
  <c r="AC13" i="1"/>
  <c r="AC12" i="1"/>
  <c r="AC11" i="1"/>
  <c r="AC10" i="1"/>
  <c r="AA19" i="1" l="1"/>
  <c r="Z19" i="1"/>
  <c r="I19" i="1"/>
  <c r="J19" i="1"/>
  <c r="K19" i="1"/>
  <c r="L19" i="1"/>
  <c r="M19" i="1"/>
  <c r="N19" i="1"/>
  <c r="O19" i="1"/>
  <c r="P19" i="1"/>
  <c r="Q19" i="1"/>
  <c r="R19" i="1"/>
  <c r="S19" i="1"/>
  <c r="AA16" i="1"/>
  <c r="Z16" i="1"/>
  <c r="I16" i="1"/>
  <c r="J16" i="1"/>
  <c r="K16" i="1"/>
  <c r="AC16" i="1" s="1"/>
  <c r="L16" i="1"/>
  <c r="M16" i="1"/>
  <c r="N16" i="1"/>
  <c r="O16" i="1"/>
  <c r="P16" i="1"/>
  <c r="Q16" i="1"/>
  <c r="R16" i="1"/>
  <c r="S16" i="1"/>
  <c r="H19" i="1"/>
  <c r="H16" i="1"/>
  <c r="AF10" i="1"/>
  <c r="AB10" i="1"/>
  <c r="AB11" i="1"/>
  <c r="AB12" i="1"/>
  <c r="AB13" i="1"/>
  <c r="AB14" i="1"/>
  <c r="AB15" i="1"/>
  <c r="AC19" i="1" l="1"/>
  <c r="AD10" i="1" s="1"/>
  <c r="A26" i="1" s="1"/>
  <c r="AB16" i="1"/>
  <c r="AB20" i="1"/>
  <c r="AB21" i="1"/>
  <c r="AB19" i="1"/>
  <c r="AB17" i="1"/>
  <c r="AB18" i="1"/>
  <c r="M26" i="1" l="1"/>
</calcChain>
</file>

<file path=xl/sharedStrings.xml><?xml version="1.0" encoding="utf-8"?>
<sst xmlns="http://schemas.openxmlformats.org/spreadsheetml/2006/main" count="149" uniqueCount="83">
  <si>
    <t>10-14</t>
  </si>
  <si>
    <t>15-19</t>
  </si>
  <si>
    <t>20-24</t>
  </si>
  <si>
    <t>25-29</t>
  </si>
  <si>
    <t>50+</t>
  </si>
  <si>
    <t>M</t>
  </si>
  <si>
    <t>F</t>
  </si>
  <si>
    <t>Sub Total</t>
  </si>
  <si>
    <t>Data Element Description</t>
  </si>
  <si>
    <t>Indicator</t>
  </si>
  <si>
    <t>Data Element</t>
  </si>
  <si>
    <t>FINER AGE AND SEX DISAGGREGATION REPORTING FORM (FORM1A)</t>
  </si>
  <si>
    <t>Data source</t>
  </si>
  <si>
    <t>MFL Code</t>
  </si>
  <si>
    <t>codes</t>
  </si>
  <si>
    <t>Code</t>
  </si>
  <si>
    <t>Sub-Indicator</t>
  </si>
  <si>
    <t>Errors</t>
  </si>
  <si>
    <t>Sub County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</si>
  <si>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</si>
  <si>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</si>
  <si>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</si>
  <si>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</si>
  <si>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</si>
  <si>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</si>
  <si>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County</t>
  </si>
  <si>
    <t>Likii Dispensary</t>
  </si>
  <si>
    <t>15035</t>
  </si>
  <si>
    <t>Laikipia East</t>
  </si>
  <si>
    <t>Laikipia</t>
  </si>
  <si>
    <t>02</t>
  </si>
  <si>
    <t>Prepared By:</t>
  </si>
  <si>
    <t>No. eligible for HTS testing</t>
  </si>
  <si>
    <t>No. screened for HTS eligibility</t>
  </si>
  <si>
    <t>Facility Details</t>
  </si>
  <si>
    <t>ART</t>
  </si>
  <si>
    <t>HTS</t>
  </si>
  <si>
    <t>PMTCT</t>
  </si>
  <si>
    <t>Warnings Summaries</t>
  </si>
  <si>
    <t>Errors Justifications</t>
  </si>
  <si>
    <t xml:space="preserve">Type any Justifications on the section below to explain reason for the warnings on the left </t>
  </si>
  <si>
    <t>Errors Summaries</t>
  </si>
  <si>
    <r>
      <t xml:space="preserve">Note: Please </t>
    </r>
    <r>
      <rPr>
        <b/>
        <sz val="36"/>
        <color rgb="FFFF0000"/>
        <rFont val="Browallia New"/>
        <family val="2"/>
      </rPr>
      <t>DON'T</t>
    </r>
    <r>
      <rPr>
        <b/>
        <sz val="28"/>
        <color rgb="FFFF0000"/>
        <rFont val="Browallia New"/>
        <family val="2"/>
        <charset val="222"/>
      </rPr>
      <t xml:space="preserve"> cut paste any cell, this will interfere with the formulas.</t>
    </r>
  </si>
  <si>
    <r>
      <t xml:space="preserve">Incase you copy data, please </t>
    </r>
    <r>
      <rPr>
        <b/>
        <sz val="22"/>
        <color theme="1"/>
        <rFont val="Browallia New"/>
        <family val="2"/>
      </rPr>
      <t>paste as value</t>
    </r>
    <r>
      <rPr>
        <b/>
        <sz val="22"/>
        <color rgb="FFFF0000"/>
        <rFont val="Browallia New"/>
        <family val="2"/>
        <charset val="222"/>
      </rPr>
      <t xml:space="preserve"> to avoid unexpected Red alerts</t>
    </r>
  </si>
  <si>
    <t>&lt;10 Yrs</t>
  </si>
  <si>
    <t>30-49</t>
  </si>
  <si>
    <t>1.0 HTS eligibility screening at OPD, IPD</t>
  </si>
  <si>
    <t>HTS eligibility screening</t>
  </si>
  <si>
    <t xml:space="preserve">No. of clients seen(monthly workload)         </t>
  </si>
  <si>
    <t>Tested For HTS</t>
  </si>
  <si>
    <t>Testing Positive</t>
  </si>
  <si>
    <t>Linked To ART</t>
  </si>
  <si>
    <t>INSTRUCTIONS FOR FILLING THE FINER AGE &amp; SEX DISGGREGATION HTS ELIGIBILITY SCREENING TOOL</t>
  </si>
  <si>
    <t>H00-01</t>
  </si>
  <si>
    <t>H00-02</t>
  </si>
  <si>
    <t>H00-03</t>
  </si>
  <si>
    <t>H00-04</t>
  </si>
  <si>
    <t>H00-05</t>
  </si>
  <si>
    <t>H00-06</t>
  </si>
  <si>
    <t>No. screened for TB</t>
  </si>
  <si>
    <t>Presumptive TB</t>
  </si>
  <si>
    <t>TB Screening (Active Case finding)</t>
  </si>
  <si>
    <t>GBV Assesment</t>
  </si>
  <si>
    <t>H00-07</t>
  </si>
  <si>
    <t>H00-08</t>
  </si>
  <si>
    <t>H00-09</t>
  </si>
  <si>
    <t>H00-11</t>
  </si>
  <si>
    <t>H00-12</t>
  </si>
  <si>
    <t>H00-13</t>
  </si>
  <si>
    <t xml:space="preserve">No. of clients seen     </t>
  </si>
  <si>
    <t>assessed for GBV</t>
  </si>
  <si>
    <t>GBV Case</t>
  </si>
  <si>
    <t>HTS Eligibility Screening Tool  version 1.0.1</t>
  </si>
  <si>
    <t>10-14 Yrs</t>
  </si>
  <si>
    <t>15-19 Yrs</t>
  </si>
  <si>
    <t>20-24 Yrs</t>
  </si>
  <si>
    <t>25-29 Yrs</t>
  </si>
  <si>
    <t>30-49 Yrs</t>
  </si>
  <si>
    <t>50+ Yrs</t>
  </si>
  <si>
    <t>Person testing HIV Positive</t>
  </si>
  <si>
    <t>Person testing positive referred and enrolled to HIV care with documented CCC No</t>
  </si>
  <si>
    <t>Person/ patients screened for TB</t>
  </si>
  <si>
    <t>All persons / Patients with a Yes to any of the TB screening questions (All forms of TB) -all presumptive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</si>
</sst>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b/>
      <sz val="18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4"/>
      <color rgb="FFFF0000"/>
      <name val="Browallia New"/>
      <family val="2"/>
      <charset val="222"/>
    </font>
    <font>
      <b/>
      <sz val="20"/>
      <color theme="1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rgb="FFFF0000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16"/>
      <color theme="1"/>
      <name val="Browallia New"/>
      <family val="2"/>
      <charset val="222"/>
    </font>
    <font>
      <b/>
      <sz val="28"/>
      <color rgb="FFFF0000"/>
      <name val="Browallia New"/>
      <family val="2"/>
      <charset val="222"/>
    </font>
    <font>
      <b/>
      <sz val="22"/>
      <color theme="1"/>
      <name val="Browallia New"/>
      <family val="2"/>
    </font>
    <font>
      <b/>
      <sz val="26"/>
      <color theme="1"/>
      <name val="Browallia New"/>
      <family val="2"/>
    </font>
    <font>
      <sz val="26"/>
      <color theme="1"/>
      <name val="Browallia New"/>
      <family val="2"/>
    </font>
    <font>
      <sz val="26"/>
      <color theme="1"/>
      <name val="Calibri"/>
      <family val="2"/>
      <scheme val="minor"/>
    </font>
    <font>
      <b/>
      <sz val="26"/>
      <color rgb="FFFF000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b/>
      <sz val="22"/>
      <color rgb="FFFF0000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rgb="FFFF0000"/>
      <name val="Browallia New"/>
      <family val="2"/>
      <charset val="222"/>
    </font>
    <font>
      <b/>
      <sz val="36"/>
      <color rgb="FFFF0000"/>
      <name val="Browallia New"/>
      <family val="2"/>
    </font>
    <font>
      <b/>
      <sz val="14"/>
      <color theme="0"/>
      <name val="Browallia New"/>
      <family val="2"/>
    </font>
    <font>
      <b/>
      <sz val="14"/>
      <color theme="1"/>
      <name val="Browallia New"/>
      <family val="2"/>
      <charset val="22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9"/>
      </bottom>
      <diagonal/>
    </border>
    <border>
      <left/>
      <right/>
      <top style="thin">
        <color indexed="64"/>
      </top>
      <bottom style="medium">
        <color theme="9"/>
      </bottom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thin">
        <color theme="2" tint="-0.249977111117893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/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2" tint="-9.9978637043366805E-2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medium">
        <color theme="9"/>
      </right>
      <top style="medium">
        <color theme="9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2" tint="-0.249977111117893"/>
      </bottom>
      <diagonal/>
    </border>
    <border>
      <left style="thin">
        <color theme="9"/>
      </left>
      <right style="thin">
        <color theme="9"/>
      </right>
      <top style="thin">
        <color theme="2" tint="-0.249977111117893"/>
      </top>
      <bottom style="thin">
        <color theme="9"/>
      </bottom>
      <diagonal/>
    </border>
    <border>
      <left/>
      <right style="thin">
        <color theme="2" tint="-9.9978637043366805E-2"/>
      </right>
      <top/>
      <bottom style="thin">
        <color theme="9"/>
      </bottom>
      <diagonal/>
    </border>
    <border>
      <left style="thin">
        <color theme="9"/>
      </left>
      <right style="thin">
        <color theme="2" tint="-9.9978637043366805E-2"/>
      </right>
      <top/>
      <bottom style="thin">
        <color theme="9"/>
      </bottom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medium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37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5" borderId="0" xfId="0" applyFont="1" applyFill="1"/>
    <xf numFmtId="0" fontId="4" fillId="0" borderId="0" xfId="0" applyFont="1" applyAlignment="1"/>
    <xf numFmtId="0" fontId="3" fillId="0" borderId="3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19" fillId="5" borderId="1" xfId="0" applyFont="1" applyFill="1" applyBorder="1" applyAlignment="1">
      <alignment horizontal="left" wrapText="1"/>
    </xf>
    <xf numFmtId="0" fontId="21" fillId="5" borderId="0" xfId="0" applyFont="1" applyFill="1" applyAlignment="1">
      <alignment horizontal="left" wrapText="1"/>
    </xf>
    <xf numFmtId="49" fontId="5" fillId="4" borderId="11" xfId="1" applyNumberFormat="1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left" vertical="top" wrapText="1"/>
    </xf>
    <xf numFmtId="0" fontId="10" fillId="0" borderId="31" xfId="0" applyFont="1" applyBorder="1" applyAlignment="1">
      <alignment horizontal="left" vertical="center"/>
    </xf>
    <xf numFmtId="0" fontId="10" fillId="6" borderId="33" xfId="0" applyFont="1" applyFill="1" applyBorder="1" applyAlignment="1">
      <alignment vertical="center"/>
    </xf>
    <xf numFmtId="0" fontId="3" fillId="0" borderId="0" xfId="0" applyFont="1" applyAlignment="1"/>
    <xf numFmtId="49" fontId="5" fillId="4" borderId="22" xfId="1" applyNumberFormat="1" applyFont="1" applyFill="1" applyBorder="1" applyAlignment="1">
      <alignment horizontal="center" vertical="center"/>
    </xf>
    <xf numFmtId="0" fontId="20" fillId="5" borderId="0" xfId="0" applyFont="1" applyFill="1" applyAlignment="1"/>
    <xf numFmtId="0" fontId="19" fillId="5" borderId="1" xfId="0" applyFont="1" applyFill="1" applyBorder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0" fontId="21" fillId="5" borderId="0" xfId="0" applyFont="1" applyFill="1" applyAlignment="1"/>
    <xf numFmtId="0" fontId="20" fillId="5" borderId="0" xfId="0" applyFont="1" applyFill="1" applyAlignment="1">
      <alignment horizontal="left" vertical="center"/>
    </xf>
    <xf numFmtId="49" fontId="5" fillId="4" borderId="24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" fillId="2" borderId="15" xfId="0" applyFont="1" applyFill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5" fillId="4" borderId="7" xfId="1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horizontal="center" vertical="center"/>
    </xf>
    <xf numFmtId="0" fontId="20" fillId="5" borderId="0" xfId="0" applyFont="1" applyFill="1" applyAlignment="1"/>
    <xf numFmtId="0" fontId="19" fillId="5" borderId="1" xfId="0" applyFont="1" applyFill="1" applyBorder="1" applyAlignment="1">
      <alignment horizontal="center" vertical="top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0" fontId="21" fillId="5" borderId="0" xfId="0" applyFont="1" applyFill="1" applyAlignment="1"/>
    <xf numFmtId="0" fontId="21" fillId="5" borderId="0" xfId="0" applyFont="1" applyFill="1" applyAlignment="1">
      <alignment horizontal="center" vertical="top"/>
    </xf>
    <xf numFmtId="0" fontId="11" fillId="0" borderId="28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/>
    </xf>
    <xf numFmtId="0" fontId="7" fillId="5" borderId="0" xfId="0" applyFont="1" applyFill="1" applyBorder="1"/>
    <xf numFmtId="0" fontId="7" fillId="5" borderId="0" xfId="0" applyFont="1" applyFill="1" applyBorder="1" applyAlignment="1">
      <alignment vertical="center"/>
    </xf>
    <xf numFmtId="0" fontId="6" fillId="5" borderId="0" xfId="0" applyFont="1" applyFill="1" applyBorder="1"/>
    <xf numFmtId="0" fontId="11" fillId="0" borderId="38" xfId="0" applyFont="1" applyBorder="1" applyAlignment="1">
      <alignment horizontal="left" vertical="center" wrapText="1"/>
    </xf>
    <xf numFmtId="0" fontId="3" fillId="6" borderId="51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left" wrapText="1"/>
    </xf>
    <xf numFmtId="0" fontId="19" fillId="5" borderId="6" xfId="0" applyFont="1" applyFill="1" applyBorder="1" applyAlignment="1">
      <alignment horizontal="center" vertical="top"/>
    </xf>
    <xf numFmtId="0" fontId="19" fillId="5" borderId="52" xfId="0" applyFont="1" applyFill="1" applyBorder="1" applyAlignment="1">
      <alignment horizontal="left" vertical="center"/>
    </xf>
    <xf numFmtId="0" fontId="20" fillId="5" borderId="49" xfId="0" applyFont="1" applyFill="1" applyBorder="1" applyAlignment="1"/>
    <xf numFmtId="0" fontId="20" fillId="5" borderId="49" xfId="0" applyFont="1" applyFill="1" applyBorder="1" applyAlignment="1">
      <alignment horizontal="left" vertical="center"/>
    </xf>
    <xf numFmtId="0" fontId="19" fillId="5" borderId="2" xfId="0" applyFont="1" applyFill="1" applyBorder="1" applyAlignment="1"/>
    <xf numFmtId="0" fontId="19" fillId="5" borderId="1" xfId="0" applyFont="1" applyFill="1" applyBorder="1" applyAlignment="1">
      <alignment horizontal="left" vertical="top" wrapText="1"/>
    </xf>
    <xf numFmtId="0" fontId="19" fillId="5" borderId="6" xfId="0" applyFont="1" applyFill="1" applyBorder="1" applyAlignment="1">
      <alignment horizontal="left" vertical="top" wrapText="1"/>
    </xf>
    <xf numFmtId="0" fontId="20" fillId="5" borderId="49" xfId="0" applyFont="1" applyFill="1" applyBorder="1" applyAlignment="1">
      <alignment wrapText="1"/>
    </xf>
    <xf numFmtId="0" fontId="20" fillId="0" borderId="49" xfId="0" applyFont="1" applyBorder="1" applyAlignment="1" applyProtection="1">
      <alignment horizontal="left" vertical="center" wrapText="1"/>
      <protection locked="0"/>
    </xf>
    <xf numFmtId="0" fontId="20" fillId="5" borderId="0" xfId="0" applyFont="1" applyFill="1" applyAlignment="1">
      <alignment vertical="top" wrapText="1"/>
    </xf>
    <xf numFmtId="0" fontId="6" fillId="5" borderId="0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29" fillId="5" borderId="0" xfId="0" applyFont="1" applyFill="1" applyBorder="1"/>
    <xf numFmtId="0" fontId="25" fillId="0" borderId="0" xfId="0" applyFont="1"/>
    <xf numFmtId="0" fontId="27" fillId="5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0" fontId="19" fillId="5" borderId="6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 wrapText="1"/>
    </xf>
    <xf numFmtId="0" fontId="3" fillId="2" borderId="15" xfId="0" applyFont="1" applyFill="1" applyBorder="1" applyAlignment="1">
      <alignment horizontal="left" vertical="top"/>
    </xf>
    <xf numFmtId="0" fontId="4" fillId="4" borderId="0" xfId="0" applyFont="1" applyFill="1" applyBorder="1" applyAlignment="1" applyProtection="1">
      <alignment horizontal="center" vertical="center"/>
    </xf>
    <xf numFmtId="0" fontId="4" fillId="5" borderId="81" xfId="0" applyFont="1" applyFill="1" applyBorder="1" applyAlignment="1" applyProtection="1">
      <alignment horizontal="center" vertical="center"/>
      <protection locked="0"/>
    </xf>
    <xf numFmtId="49" fontId="5" fillId="4" borderId="18" xfId="1" applyNumberFormat="1" applyFont="1" applyFill="1" applyBorder="1" applyAlignment="1">
      <alignment horizontal="center" vertical="center"/>
    </xf>
    <xf numFmtId="0" fontId="11" fillId="0" borderId="56" xfId="0" applyFont="1" applyBorder="1" applyAlignment="1">
      <alignment horizontal="left" vertical="center" wrapText="1"/>
    </xf>
    <xf numFmtId="0" fontId="4" fillId="5" borderId="88" xfId="0" applyFont="1" applyFill="1" applyBorder="1" applyAlignment="1" applyProtection="1">
      <alignment horizontal="center" vertical="center"/>
      <protection locked="0"/>
    </xf>
    <xf numFmtId="0" fontId="11" fillId="0" borderId="57" xfId="0" applyFont="1" applyBorder="1" applyAlignment="1">
      <alignment horizontal="left" vertical="center" wrapText="1"/>
    </xf>
    <xf numFmtId="0" fontId="4" fillId="5" borderId="89" xfId="0" applyFont="1" applyFill="1" applyBorder="1" applyAlignment="1" applyProtection="1">
      <alignment horizontal="center" vertical="center"/>
      <protection locked="0"/>
    </xf>
    <xf numFmtId="0" fontId="4" fillId="5" borderId="53" xfId="0" applyFont="1" applyFill="1" applyBorder="1" applyAlignment="1" applyProtection="1">
      <alignment horizontal="center" vertical="center"/>
      <protection locked="0"/>
    </xf>
    <xf numFmtId="0" fontId="10" fillId="0" borderId="50" xfId="0" applyFont="1" applyBorder="1" applyAlignment="1" applyProtection="1">
      <alignment horizontal="left" vertical="center" wrapText="1"/>
      <protection locked="0"/>
    </xf>
    <xf numFmtId="0" fontId="18" fillId="6" borderId="30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4" fillId="5" borderId="57" xfId="0" applyFont="1" applyFill="1" applyBorder="1" applyAlignment="1" applyProtection="1">
      <alignment horizontal="center" vertical="center"/>
      <protection locked="0"/>
    </xf>
    <xf numFmtId="0" fontId="4" fillId="4" borderId="82" xfId="0" applyFont="1" applyFill="1" applyBorder="1" applyAlignment="1" applyProtection="1">
      <alignment horizontal="center" vertical="center"/>
    </xf>
    <xf numFmtId="0" fontId="4" fillId="4" borderId="83" xfId="0" applyFont="1" applyFill="1" applyBorder="1" applyAlignment="1" applyProtection="1">
      <alignment horizontal="center" vertical="center"/>
    </xf>
    <xf numFmtId="0" fontId="4" fillId="4" borderId="84" xfId="0" applyFont="1" applyFill="1" applyBorder="1" applyAlignment="1" applyProtection="1">
      <alignment horizontal="center" vertical="center"/>
    </xf>
    <xf numFmtId="0" fontId="4" fillId="4" borderId="80" xfId="0" applyFont="1" applyFill="1" applyBorder="1" applyAlignment="1" applyProtection="1">
      <alignment horizontal="center" vertical="center"/>
    </xf>
    <xf numFmtId="0" fontId="4" fillId="4" borderId="87" xfId="0" applyFont="1" applyFill="1" applyBorder="1" applyAlignment="1" applyProtection="1">
      <alignment horizontal="center" vertical="center"/>
    </xf>
    <xf numFmtId="0" fontId="4" fillId="4" borderId="85" xfId="0" applyFont="1" applyFill="1" applyBorder="1" applyAlignment="1" applyProtection="1">
      <alignment horizontal="center" vertical="center"/>
    </xf>
    <xf numFmtId="0" fontId="4" fillId="4" borderId="86" xfId="0" applyFont="1" applyFill="1" applyBorder="1" applyAlignment="1" applyProtection="1">
      <alignment horizontal="center" vertical="center"/>
    </xf>
    <xf numFmtId="0" fontId="4" fillId="4" borderId="55" xfId="0" applyFont="1" applyFill="1" applyBorder="1" applyAlignment="1" applyProtection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90" xfId="0" applyFont="1" applyFill="1" applyBorder="1" applyAlignment="1">
      <alignment horizontal="center" vertical="center"/>
    </xf>
    <xf numFmtId="0" fontId="20" fillId="0" borderId="49" xfId="0" applyFont="1" applyBorder="1" applyAlignment="1" applyProtection="1">
      <alignment horizontal="left" vertical="center"/>
      <protection locked="0"/>
    </xf>
    <xf numFmtId="0" fontId="20" fillId="5" borderId="49" xfId="0" applyFont="1" applyFill="1" applyBorder="1" applyAlignment="1">
      <alignment vertical="top" wrapText="1"/>
    </xf>
    <xf numFmtId="0" fontId="4" fillId="5" borderId="93" xfId="0" applyFont="1" applyFill="1" applyBorder="1" applyAlignment="1" applyProtection="1">
      <alignment horizontal="center" vertical="center"/>
      <protection locked="0"/>
    </xf>
    <xf numFmtId="0" fontId="4" fillId="5" borderId="94" xfId="0" applyFont="1" applyFill="1" applyBorder="1" applyAlignment="1" applyProtection="1">
      <alignment horizontal="center" vertical="center"/>
      <protection locked="0"/>
    </xf>
    <xf numFmtId="0" fontId="3" fillId="6" borderId="95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left" vertical="center" wrapText="1"/>
    </xf>
    <xf numFmtId="0" fontId="3" fillId="4" borderId="34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vertical="top"/>
    </xf>
    <xf numFmtId="0" fontId="4" fillId="5" borderId="98" xfId="0" applyFont="1" applyFill="1" applyBorder="1" applyAlignment="1" applyProtection="1">
      <alignment horizontal="center" vertical="center"/>
      <protection locked="0"/>
    </xf>
    <xf numFmtId="0" fontId="4" fillId="5" borderId="99" xfId="0" applyFont="1" applyFill="1" applyBorder="1" applyAlignment="1" applyProtection="1">
      <alignment horizontal="center" vertical="center"/>
      <protection locked="0"/>
    </xf>
    <xf numFmtId="0" fontId="3" fillId="6" borderId="100" xfId="0" applyFont="1" applyFill="1" applyBorder="1" applyAlignment="1">
      <alignment horizontal="center" vertical="center"/>
    </xf>
    <xf numFmtId="0" fontId="3" fillId="6" borderId="101" xfId="0" applyFont="1" applyFill="1" applyBorder="1" applyAlignment="1">
      <alignment horizontal="center" vertical="center"/>
    </xf>
    <xf numFmtId="0" fontId="3" fillId="6" borderId="102" xfId="0" applyFont="1" applyFill="1" applyBorder="1" applyAlignment="1">
      <alignment horizontal="center" vertical="center"/>
    </xf>
    <xf numFmtId="0" fontId="4" fillId="5" borderId="49" xfId="0" applyFont="1" applyFill="1" applyBorder="1" applyAlignment="1" applyProtection="1">
      <alignment horizontal="center" vertical="center"/>
      <protection locked="0"/>
    </xf>
    <xf numFmtId="0" fontId="19" fillId="5" borderId="3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left" vertical="center"/>
    </xf>
    <xf numFmtId="0" fontId="22" fillId="3" borderId="54" xfId="0" applyFont="1" applyFill="1" applyBorder="1" applyAlignment="1">
      <alignment horizontal="left" vertical="center"/>
    </xf>
    <xf numFmtId="0" fontId="22" fillId="3" borderId="91" xfId="0" applyFont="1" applyFill="1" applyBorder="1" applyAlignment="1">
      <alignment horizontal="left" vertical="center"/>
    </xf>
    <xf numFmtId="0" fontId="22" fillId="3" borderId="92" xfId="0" applyFont="1" applyFill="1" applyBorder="1" applyAlignment="1">
      <alignment horizontal="left" vertical="center"/>
    </xf>
    <xf numFmtId="0" fontId="15" fillId="11" borderId="43" xfId="0" applyFont="1" applyFill="1" applyBorder="1" applyAlignment="1">
      <alignment horizontal="left" vertical="top" wrapText="1"/>
    </xf>
    <xf numFmtId="0" fontId="15" fillId="11" borderId="44" xfId="0" applyFont="1" applyFill="1" applyBorder="1" applyAlignment="1">
      <alignment horizontal="left" vertical="top" wrapText="1"/>
    </xf>
    <xf numFmtId="0" fontId="15" fillId="11" borderId="45" xfId="0" applyFont="1" applyFill="1" applyBorder="1" applyAlignment="1">
      <alignment horizontal="left" vertical="top" wrapText="1"/>
    </xf>
    <xf numFmtId="0" fontId="15" fillId="11" borderId="43" xfId="0" applyFont="1" applyFill="1" applyBorder="1" applyAlignment="1">
      <alignment horizontal="left" vertical="center" wrapText="1"/>
    </xf>
    <xf numFmtId="0" fontId="15" fillId="11" borderId="44" xfId="0" applyFont="1" applyFill="1" applyBorder="1" applyAlignment="1">
      <alignment horizontal="left" vertical="center" wrapText="1"/>
    </xf>
    <xf numFmtId="0" fontId="15" fillId="11" borderId="45" xfId="0" applyFont="1" applyFill="1" applyBorder="1" applyAlignment="1">
      <alignment horizontal="left" vertical="center" wrapText="1"/>
    </xf>
    <xf numFmtId="0" fontId="18" fillId="11" borderId="43" xfId="0" applyFont="1" applyFill="1" applyBorder="1" applyAlignment="1">
      <alignment horizontal="left" vertical="center" wrapText="1"/>
    </xf>
    <xf numFmtId="0" fontId="18" fillId="11" borderId="44" xfId="0" applyFont="1" applyFill="1" applyBorder="1" applyAlignment="1">
      <alignment horizontal="left" vertical="center" wrapText="1"/>
    </xf>
    <xf numFmtId="0" fontId="18" fillId="11" borderId="4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top" wrapText="1"/>
    </xf>
    <xf numFmtId="0" fontId="18" fillId="2" borderId="27" xfId="0" applyFont="1" applyFill="1" applyBorder="1" applyAlignment="1">
      <alignment horizontal="left" vertical="top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38" xfId="0" applyFont="1" applyFill="1" applyBorder="1" applyAlignment="1">
      <alignment horizontal="left" vertical="center" wrapText="1"/>
    </xf>
    <xf numFmtId="0" fontId="3" fillId="4" borderId="96" xfId="0" applyFont="1" applyFill="1" applyBorder="1" applyAlignment="1">
      <alignment horizontal="center" vertical="center"/>
    </xf>
    <xf numFmtId="0" fontId="3" fillId="4" borderId="97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49" fontId="5" fillId="4" borderId="25" xfId="1" applyNumberFormat="1" applyFont="1" applyFill="1" applyBorder="1" applyAlignment="1">
      <alignment horizontal="center" vertical="center"/>
    </xf>
    <xf numFmtId="49" fontId="5" fillId="4" borderId="8" xfId="1" applyNumberFormat="1" applyFont="1" applyFill="1" applyBorder="1" applyAlignment="1">
      <alignment horizontal="center" vertical="center"/>
    </xf>
    <xf numFmtId="0" fontId="18" fillId="11" borderId="43" xfId="0" applyFont="1" applyFill="1" applyBorder="1" applyAlignment="1">
      <alignment horizontal="left" vertical="top" wrapText="1"/>
    </xf>
    <xf numFmtId="0" fontId="18" fillId="11" borderId="44" xfId="0" applyFont="1" applyFill="1" applyBorder="1" applyAlignment="1">
      <alignment horizontal="left" vertical="top" wrapText="1"/>
    </xf>
    <xf numFmtId="0" fontId="18" fillId="11" borderId="45" xfId="0" applyFont="1" applyFill="1" applyBorder="1" applyAlignment="1">
      <alignment horizontal="left" vertical="top" wrapText="1"/>
    </xf>
    <xf numFmtId="0" fontId="35" fillId="2" borderId="46" xfId="0" applyFont="1" applyFill="1" applyBorder="1" applyAlignment="1">
      <alignment horizontal="left" vertical="top" wrapText="1"/>
    </xf>
    <xf numFmtId="0" fontId="35" fillId="2" borderId="35" xfId="0" applyFont="1" applyFill="1" applyBorder="1" applyAlignment="1">
      <alignment horizontal="left" vertical="top" wrapText="1"/>
    </xf>
    <xf numFmtId="0" fontId="9" fillId="8" borderId="41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49" fontId="5" fillId="4" borderId="14" xfId="1" applyNumberFormat="1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left" vertical="center"/>
    </xf>
    <xf numFmtId="0" fontId="8" fillId="3" borderId="47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/>
    </xf>
    <xf numFmtId="49" fontId="5" fillId="4" borderId="82" xfId="1" applyNumberFormat="1" applyFont="1" applyFill="1" applyBorder="1" applyAlignment="1">
      <alignment horizontal="center" vertical="center"/>
    </xf>
    <xf numFmtId="49" fontId="5" fillId="4" borderId="83" xfId="1" applyNumberFormat="1" applyFont="1" applyFill="1" applyBorder="1" applyAlignment="1">
      <alignment horizontal="center" vertical="center"/>
    </xf>
    <xf numFmtId="49" fontId="5" fillId="4" borderId="84" xfId="1" applyNumberFormat="1" applyFont="1" applyFill="1" applyBorder="1" applyAlignment="1">
      <alignment horizontal="center" vertical="center"/>
    </xf>
    <xf numFmtId="49" fontId="5" fillId="4" borderId="8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4" borderId="87" xfId="1" applyNumberFormat="1" applyFont="1" applyFill="1" applyBorder="1" applyAlignment="1">
      <alignment horizontal="center" vertical="center"/>
    </xf>
    <xf numFmtId="49" fontId="5" fillId="4" borderId="85" xfId="1" applyNumberFormat="1" applyFont="1" applyFill="1" applyBorder="1" applyAlignment="1">
      <alignment horizontal="center" vertical="center"/>
    </xf>
    <xf numFmtId="49" fontId="5" fillId="4" borderId="86" xfId="1" applyNumberFormat="1" applyFont="1" applyFill="1" applyBorder="1" applyAlignment="1">
      <alignment horizontal="center" vertical="center"/>
    </xf>
    <xf numFmtId="49" fontId="5" fillId="4" borderId="55" xfId="1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left" vertical="top" wrapText="1"/>
    </xf>
    <xf numFmtId="0" fontId="20" fillId="0" borderId="61" xfId="0" applyFont="1" applyBorder="1" applyAlignment="1">
      <alignment horizontal="left" vertical="top" wrapText="1"/>
    </xf>
    <xf numFmtId="0" fontId="20" fillId="0" borderId="62" xfId="0" applyFont="1" applyBorder="1" applyAlignment="1">
      <alignment horizontal="left" vertical="top" wrapText="1"/>
    </xf>
    <xf numFmtId="0" fontId="20" fillId="0" borderId="63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64" xfId="0" applyFont="1" applyBorder="1" applyAlignment="1">
      <alignment horizontal="left" vertical="top" wrapText="1"/>
    </xf>
    <xf numFmtId="0" fontId="20" fillId="0" borderId="65" xfId="0" applyFont="1" applyBorder="1" applyAlignment="1">
      <alignment horizontal="left" vertical="top" wrapText="1"/>
    </xf>
    <xf numFmtId="0" fontId="20" fillId="0" borderId="66" xfId="0" applyFont="1" applyBorder="1" applyAlignment="1">
      <alignment horizontal="left" vertical="top" wrapText="1"/>
    </xf>
    <xf numFmtId="0" fontId="20" fillId="0" borderId="67" xfId="0" applyFont="1" applyBorder="1" applyAlignment="1">
      <alignment horizontal="left" vertical="top" wrapText="1"/>
    </xf>
    <xf numFmtId="0" fontId="32" fillId="0" borderId="60" xfId="0" applyFont="1" applyBorder="1" applyAlignment="1" applyProtection="1">
      <alignment horizontal="left" vertical="top"/>
      <protection locked="0"/>
    </xf>
    <xf numFmtId="0" fontId="32" fillId="0" borderId="61" xfId="0" applyFont="1" applyBorder="1" applyAlignment="1" applyProtection="1">
      <alignment horizontal="left" vertical="top"/>
      <protection locked="0"/>
    </xf>
    <xf numFmtId="0" fontId="32" fillId="0" borderId="62" xfId="0" applyFont="1" applyBorder="1" applyAlignment="1" applyProtection="1">
      <alignment horizontal="left" vertical="top"/>
      <protection locked="0"/>
    </xf>
    <xf numFmtId="0" fontId="32" fillId="0" borderId="63" xfId="0" applyFont="1" applyBorder="1" applyAlignment="1" applyProtection="1">
      <alignment horizontal="left" vertical="top"/>
      <protection locked="0"/>
    </xf>
    <xf numFmtId="0" fontId="32" fillId="0" borderId="0" xfId="0" applyFont="1" applyBorder="1" applyAlignment="1" applyProtection="1">
      <alignment horizontal="left" vertical="top"/>
      <protection locked="0"/>
    </xf>
    <xf numFmtId="0" fontId="32" fillId="0" borderId="64" xfId="0" applyFont="1" applyBorder="1" applyAlignment="1" applyProtection="1">
      <alignment horizontal="left" vertical="top"/>
      <protection locked="0"/>
    </xf>
    <xf numFmtId="0" fontId="32" fillId="0" borderId="65" xfId="0" applyFont="1" applyBorder="1" applyAlignment="1" applyProtection="1">
      <alignment horizontal="left" vertical="top"/>
      <protection locked="0"/>
    </xf>
    <xf numFmtId="0" fontId="32" fillId="0" borderId="66" xfId="0" applyFont="1" applyBorder="1" applyAlignment="1" applyProtection="1">
      <alignment horizontal="left" vertical="top"/>
      <protection locked="0"/>
    </xf>
    <xf numFmtId="0" fontId="32" fillId="0" borderId="67" xfId="0" applyFont="1" applyBorder="1" applyAlignment="1" applyProtection="1">
      <alignment horizontal="left" vertical="top"/>
      <protection locked="0"/>
    </xf>
    <xf numFmtId="0" fontId="24" fillId="12" borderId="58" xfId="0" applyFont="1" applyFill="1" applyBorder="1" applyAlignment="1">
      <alignment horizontal="center" vertical="top" wrapText="1"/>
    </xf>
    <xf numFmtId="0" fontId="24" fillId="12" borderId="0" xfId="0" applyFont="1" applyFill="1" applyBorder="1" applyAlignment="1">
      <alignment horizontal="center" vertical="top" wrapText="1"/>
    </xf>
    <xf numFmtId="0" fontId="24" fillId="12" borderId="59" xfId="0" applyFont="1" applyFill="1" applyBorder="1" applyAlignment="1">
      <alignment horizontal="center" vertical="top" wrapText="1"/>
    </xf>
    <xf numFmtId="0" fontId="24" fillId="12" borderId="0" xfId="0" applyFont="1" applyFill="1" applyBorder="1" applyAlignment="1">
      <alignment horizontal="left" vertical="top" wrapText="1"/>
    </xf>
    <xf numFmtId="0" fontId="24" fillId="12" borderId="48" xfId="0" applyFont="1" applyFill="1" applyBorder="1" applyAlignment="1">
      <alignment horizontal="left" vertical="top" wrapText="1"/>
    </xf>
    <xf numFmtId="0" fontId="23" fillId="0" borderId="68" xfId="0" applyFont="1" applyBorder="1" applyAlignment="1">
      <alignment horizontal="left" vertical="top" wrapText="1"/>
    </xf>
    <xf numFmtId="0" fontId="23" fillId="0" borderId="69" xfId="0" applyFont="1" applyBorder="1" applyAlignment="1">
      <alignment horizontal="left" vertical="top" wrapText="1"/>
    </xf>
    <xf numFmtId="0" fontId="23" fillId="0" borderId="70" xfId="0" applyFont="1" applyBorder="1" applyAlignment="1">
      <alignment horizontal="left" vertical="top" wrapText="1"/>
    </xf>
    <xf numFmtId="0" fontId="23" fillId="0" borderId="71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72" xfId="0" applyFont="1" applyBorder="1" applyAlignment="1">
      <alignment horizontal="left" vertical="top" wrapText="1"/>
    </xf>
    <xf numFmtId="0" fontId="23" fillId="0" borderId="73" xfId="0" applyFont="1" applyBorder="1" applyAlignment="1">
      <alignment horizontal="left" vertical="top" wrapText="1"/>
    </xf>
    <xf numFmtId="0" fontId="23" fillId="0" borderId="74" xfId="0" applyFont="1" applyBorder="1" applyAlignment="1">
      <alignment horizontal="left" vertical="top" wrapText="1"/>
    </xf>
    <xf numFmtId="0" fontId="23" fillId="0" borderId="75" xfId="0" applyFont="1" applyBorder="1" applyAlignment="1">
      <alignment horizontal="left" vertical="top" wrapText="1"/>
    </xf>
    <xf numFmtId="0" fontId="30" fillId="13" borderId="76" xfId="0" applyFont="1" applyFill="1" applyBorder="1" applyAlignment="1">
      <alignment horizontal="center" vertical="center" wrapText="1"/>
    </xf>
    <xf numFmtId="0" fontId="30" fillId="13" borderId="77" xfId="0" applyFont="1" applyFill="1" applyBorder="1" applyAlignment="1">
      <alignment horizontal="center" vertical="center" wrapText="1"/>
    </xf>
    <xf numFmtId="0" fontId="30" fillId="13" borderId="79" xfId="0" applyFont="1" applyFill="1" applyBorder="1" applyAlignment="1">
      <alignment horizontal="center" vertical="center" wrapText="1"/>
    </xf>
    <xf numFmtId="0" fontId="30" fillId="13" borderId="78" xfId="0" applyFont="1" applyFill="1" applyBorder="1" applyAlignment="1">
      <alignment horizontal="center" vertical="center" wrapText="1"/>
    </xf>
    <xf numFmtId="0" fontId="31" fillId="0" borderId="68" xfId="0" applyFont="1" applyBorder="1" applyAlignment="1" applyProtection="1">
      <alignment horizontal="left" vertical="top" wrapText="1"/>
      <protection locked="0"/>
    </xf>
    <xf numFmtId="0" fontId="31" fillId="0" borderId="69" xfId="0" applyFont="1" applyBorder="1" applyAlignment="1" applyProtection="1">
      <alignment horizontal="left" vertical="top" wrapText="1"/>
      <protection locked="0"/>
    </xf>
    <xf numFmtId="0" fontId="31" fillId="0" borderId="70" xfId="0" applyFont="1" applyBorder="1" applyAlignment="1" applyProtection="1">
      <alignment horizontal="left" vertical="top" wrapText="1"/>
      <protection locked="0"/>
    </xf>
    <xf numFmtId="0" fontId="31" fillId="0" borderId="71" xfId="0" applyFont="1" applyBorder="1" applyAlignment="1" applyProtection="1">
      <alignment horizontal="left" vertical="top" wrapText="1"/>
      <protection locked="0"/>
    </xf>
    <xf numFmtId="0" fontId="31" fillId="0" borderId="0" xfId="0" applyFont="1" applyBorder="1" applyAlignment="1" applyProtection="1">
      <alignment horizontal="left" vertical="top" wrapText="1"/>
      <protection locked="0"/>
    </xf>
    <xf numFmtId="0" fontId="31" fillId="0" borderId="72" xfId="0" applyFont="1" applyBorder="1" applyAlignment="1" applyProtection="1">
      <alignment horizontal="left" vertical="top" wrapText="1"/>
      <protection locked="0"/>
    </xf>
    <xf numFmtId="0" fontId="31" fillId="0" borderId="73" xfId="0" applyFont="1" applyBorder="1" applyAlignment="1" applyProtection="1">
      <alignment horizontal="left" vertical="top" wrapText="1"/>
      <protection locked="0"/>
    </xf>
    <xf numFmtId="0" fontId="31" fillId="0" borderId="74" xfId="0" applyFont="1" applyBorder="1" applyAlignment="1" applyProtection="1">
      <alignment horizontal="left" vertical="top" wrapText="1"/>
      <protection locked="0"/>
    </xf>
    <xf numFmtId="0" fontId="31" fillId="0" borderId="75" xfId="0" applyFont="1" applyBorder="1" applyAlignment="1" applyProtection="1">
      <alignment horizontal="left" vertical="top" wrapText="1"/>
      <protection locked="0"/>
    </xf>
    <xf numFmtId="0" fontId="12" fillId="9" borderId="33" xfId="0" applyFont="1" applyFill="1" applyBorder="1" applyAlignment="1">
      <alignment horizontal="center" vertical="center" wrapText="1"/>
    </xf>
    <xf numFmtId="0" fontId="12" fillId="9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3" xfId="1" xr:uid="{931A1C79-423E-4C1D-A52E-ECC68AACDB72}"/>
  </cellStyles>
  <dxfs count="87"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82AD95-1030-4F11-9231-CBE77875848A}">
      <tableStyleElement type="wholeTable" dxfId="86"/>
      <tableStyleElement type="headerRow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A049-50D5-45C5-90FE-2DFC491C2753}">
  <sheetPr>
    <pageSetUpPr fitToPage="1"/>
  </sheetPr>
  <dimension ref="A1:AI16"/>
  <sheetViews>
    <sheetView showGridLines="0" showWhiteSpace="0" zoomScale="50" zoomScaleNormal="50" zoomScalePageLayoutView="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12" sqref="E12"/>
    </sheetView>
  </sheetViews>
  <sheetFormatPr defaultColWidth="9" defaultRowHeight="36.4" x14ac:dyDescent="1"/>
  <cols>
    <col min="1" max="1" width="6.3984375" style="46" customWidth="1"/>
    <col min="2" max="2" width="66.3984375" style="14" customWidth="1" collapsed="1"/>
    <col min="3" max="3" width="79.59765625" style="78" customWidth="1" collapsed="1"/>
    <col min="4" max="4" width="20.1328125" style="47" bestFit="1" customWidth="1" collapsed="1"/>
    <col min="5" max="5" width="116.1328125" style="69" customWidth="1" collapsed="1"/>
    <col min="6" max="6" width="86" style="26" customWidth="1" collapsed="1"/>
    <col min="7" max="35" width="9" style="25"/>
    <col min="36" max="16384" width="9" style="25" collapsed="1"/>
  </cols>
  <sheetData>
    <row r="1" spans="1:6" s="21" customFormat="1" ht="79.5" customHeight="1" x14ac:dyDescent="1.55">
      <c r="A1" s="42"/>
      <c r="B1" s="118" t="s">
        <v>52</v>
      </c>
      <c r="C1" s="119"/>
      <c r="D1" s="119"/>
      <c r="E1" s="119"/>
      <c r="F1" s="64"/>
    </row>
    <row r="2" spans="1:6" s="23" customFormat="1" ht="37.5" x14ac:dyDescent="1.55">
      <c r="A2" s="44"/>
      <c r="B2" s="13" t="s">
        <v>9</v>
      </c>
      <c r="C2" s="76" t="s">
        <v>10</v>
      </c>
      <c r="D2" s="43" t="s">
        <v>14</v>
      </c>
      <c r="E2" s="65" t="s">
        <v>8</v>
      </c>
      <c r="F2" s="22" t="s">
        <v>12</v>
      </c>
    </row>
    <row r="3" spans="1:6" s="23" customFormat="1" ht="7.5" customHeight="1" thickBot="1" x14ac:dyDescent="1.6">
      <c r="A3" s="44"/>
      <c r="B3" s="59"/>
      <c r="C3" s="77"/>
      <c r="D3" s="60"/>
      <c r="E3" s="66"/>
      <c r="F3" s="61"/>
    </row>
    <row r="4" spans="1:6" s="24" customFormat="1" ht="37.9" thickBot="1" x14ac:dyDescent="1.05">
      <c r="A4" s="45"/>
      <c r="B4" s="120" t="s">
        <v>46</v>
      </c>
      <c r="C4" s="121"/>
      <c r="D4" s="121"/>
      <c r="E4" s="122"/>
      <c r="F4" s="123"/>
    </row>
    <row r="5" spans="1:6" ht="36.75" thickBot="1" x14ac:dyDescent="1.45">
      <c r="B5" s="127" t="s">
        <v>47</v>
      </c>
      <c r="C5" s="49" t="s">
        <v>48</v>
      </c>
      <c r="D5" s="102" t="s">
        <v>53</v>
      </c>
      <c r="E5" s="67"/>
      <c r="F5" s="62"/>
    </row>
    <row r="6" spans="1:6" ht="36.75" thickBot="1" x14ac:dyDescent="1.45">
      <c r="B6" s="128"/>
      <c r="C6" s="48" t="s">
        <v>33</v>
      </c>
      <c r="D6" s="102" t="s">
        <v>54</v>
      </c>
      <c r="E6" s="67"/>
      <c r="F6" s="62"/>
    </row>
    <row r="7" spans="1:6" ht="36.75" thickBot="1" x14ac:dyDescent="1.45">
      <c r="B7" s="128"/>
      <c r="C7" s="48" t="s">
        <v>32</v>
      </c>
      <c r="D7" s="102" t="s">
        <v>55</v>
      </c>
      <c r="E7" s="67"/>
      <c r="F7" s="62"/>
    </row>
    <row r="8" spans="1:6" s="32" customFormat="1" ht="36.75" thickBot="1" x14ac:dyDescent="1">
      <c r="B8" s="128"/>
      <c r="C8" s="83" t="s">
        <v>49</v>
      </c>
      <c r="D8" s="102" t="s">
        <v>56</v>
      </c>
      <c r="E8" s="68"/>
      <c r="F8" s="104"/>
    </row>
    <row r="9" spans="1:6" s="32" customFormat="1" ht="36.75" thickBot="1" x14ac:dyDescent="1">
      <c r="B9" s="128"/>
      <c r="C9" s="83" t="s">
        <v>50</v>
      </c>
      <c r="D9" s="102" t="s">
        <v>57</v>
      </c>
      <c r="E9" s="68" t="s">
        <v>79</v>
      </c>
      <c r="F9" s="104"/>
    </row>
    <row r="10" spans="1:6" s="32" customFormat="1" ht="36.75" thickBot="1" x14ac:dyDescent="1">
      <c r="B10" s="129"/>
      <c r="C10" s="85" t="s">
        <v>51</v>
      </c>
      <c r="D10" s="103" t="s">
        <v>58</v>
      </c>
      <c r="E10" s="68" t="s">
        <v>80</v>
      </c>
      <c r="F10" s="104"/>
    </row>
    <row r="11" spans="1:6" s="32" customFormat="1" ht="36.75" thickBot="1" x14ac:dyDescent="1">
      <c r="B11" s="124" t="s">
        <v>61</v>
      </c>
      <c r="C11" s="49" t="s">
        <v>48</v>
      </c>
      <c r="D11" s="102" t="s">
        <v>63</v>
      </c>
      <c r="E11" s="68"/>
      <c r="F11" s="104"/>
    </row>
    <row r="12" spans="1:6" s="32" customFormat="1" ht="36.75" thickBot="1" x14ac:dyDescent="1">
      <c r="B12" s="125"/>
      <c r="C12" s="57" t="s">
        <v>59</v>
      </c>
      <c r="D12" s="102" t="s">
        <v>64</v>
      </c>
      <c r="E12" s="68" t="s">
        <v>81</v>
      </c>
      <c r="F12" s="104"/>
    </row>
    <row r="13" spans="1:6" s="32" customFormat="1" ht="73.150000000000006" thickBot="1" x14ac:dyDescent="1">
      <c r="B13" s="126"/>
      <c r="C13" s="52" t="s">
        <v>60</v>
      </c>
      <c r="D13" s="103" t="s">
        <v>65</v>
      </c>
      <c r="E13" s="68" t="s">
        <v>82</v>
      </c>
      <c r="F13" s="104"/>
    </row>
    <row r="14" spans="1:6" ht="36.75" thickBot="1" x14ac:dyDescent="1.05">
      <c r="B14" s="127" t="s">
        <v>62</v>
      </c>
      <c r="C14" s="50" t="s">
        <v>69</v>
      </c>
      <c r="D14" s="102" t="s">
        <v>66</v>
      </c>
      <c r="E14" s="105"/>
      <c r="F14" s="63"/>
    </row>
    <row r="15" spans="1:6" ht="36.75" thickBot="1" x14ac:dyDescent="1.05">
      <c r="B15" s="128"/>
      <c r="C15" s="51" t="s">
        <v>70</v>
      </c>
      <c r="D15" s="102" t="s">
        <v>67</v>
      </c>
      <c r="E15" s="105"/>
      <c r="F15" s="63"/>
    </row>
    <row r="16" spans="1:6" ht="36.75" thickBot="1" x14ac:dyDescent="1.05">
      <c r="B16" s="129"/>
      <c r="C16" s="52" t="s">
        <v>71</v>
      </c>
      <c r="D16" s="103" t="s">
        <v>68</v>
      </c>
      <c r="E16" s="105"/>
      <c r="F16" s="63"/>
    </row>
  </sheetData>
  <autoFilter ref="B2:F13" xr:uid="{B4420F47-1321-421B-B7C8-E50E9A19F5B4}"/>
  <mergeCells count="5">
    <mergeCell ref="B1:E1"/>
    <mergeCell ref="B4:F4"/>
    <mergeCell ref="B11:B13"/>
    <mergeCell ref="B5:B10"/>
    <mergeCell ref="B14:B16"/>
  </mergeCells>
  <phoneticPr fontId="2" type="noConversion"/>
  <dataValidations count="2">
    <dataValidation type="whole" allowBlank="1" showInputMessage="1" showErrorMessage="1" errorTitle="Non-Numeric or abnormal value" error="Enter Numbers only between 0 and 99999" sqref="E9:F13" xr:uid="{A98F9822-88B5-4A5E-BF36-2A1A3402C309}">
      <formula1>0</formula1>
      <formula2>99999</formula2>
    </dataValidation>
    <dataValidation allowBlank="1" showInputMessage="1" showErrorMessage="1" errorTitle="Non-Numeric or abnormal value" error="Enter Numbers only between 0 and 99999" sqref="E8:F8" xr:uid="{0C938D0D-C930-4B9D-8A4D-CE6361B6E653}"/>
  </dataValidations>
  <pageMargins left="0.7" right="0.7" top="0.75" bottom="0.75" header="0.3" footer="0.3"/>
  <pageSetup scale="13" fitToHeight="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5B4-C53C-4558-AAD9-28AB113E7C55}">
  <sheetPr>
    <pageSetUpPr fitToPage="1"/>
  </sheetPr>
  <dimension ref="A1:AH77"/>
  <sheetViews>
    <sheetView showGridLines="0" tabSelected="1" showRuler="0" zoomScale="44" zoomScaleNormal="44" zoomScaleSheetLayoutView="68" zoomScalePageLayoutView="21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T16" sqref="T16"/>
    </sheetView>
  </sheetViews>
  <sheetFormatPr defaultColWidth="9.1328125" defaultRowHeight="31.15" x14ac:dyDescent="1.1000000000000001"/>
  <cols>
    <col min="1" max="1" width="37" style="92" customWidth="1" collapsed="1"/>
    <col min="2" max="2" width="44.73046875" style="35" bestFit="1" customWidth="1" collapsed="1"/>
    <col min="3" max="3" width="11" style="1" bestFit="1" customWidth="1" collapsed="1"/>
    <col min="4" max="7" width="7.59765625" style="2" hidden="1" customWidth="1" collapsed="1"/>
    <col min="8" max="27" width="7.59765625" style="2" customWidth="1" collapsed="1"/>
    <col min="28" max="28" width="14.33203125" style="2" customWidth="1" collapsed="1"/>
    <col min="29" max="29" width="14.33203125" style="7" hidden="1" customWidth="1" collapsed="1"/>
    <col min="30" max="30" width="46.6640625" style="30" customWidth="1" collapsed="1"/>
    <col min="31" max="31" width="31.59765625" style="2" hidden="1" customWidth="1" collapsed="1"/>
    <col min="32" max="32" width="36.73046875" style="2" bestFit="1" customWidth="1" collapsed="1"/>
    <col min="33" max="34" width="9.1328125" style="56" collapsed="1"/>
    <col min="35" max="16384" width="9.1328125" style="2" collapsed="1"/>
  </cols>
  <sheetData>
    <row r="1" spans="1:34" s="4" customFormat="1" ht="51" customHeight="1" thickBot="1" x14ac:dyDescent="1.1499999999999999">
      <c r="A1" s="89" t="s">
        <v>19</v>
      </c>
      <c r="B1" s="186" t="s">
        <v>26</v>
      </c>
      <c r="C1" s="187"/>
      <c r="D1" s="175" t="s">
        <v>13</v>
      </c>
      <c r="E1" s="176"/>
      <c r="F1" s="177" t="s">
        <v>27</v>
      </c>
      <c r="G1" s="178"/>
      <c r="H1" s="175" t="s">
        <v>18</v>
      </c>
      <c r="I1" s="176"/>
      <c r="J1" s="176"/>
      <c r="K1" s="177" t="s">
        <v>28</v>
      </c>
      <c r="L1" s="177"/>
      <c r="M1" s="177"/>
      <c r="N1" s="177"/>
      <c r="O1" s="177"/>
      <c r="P1" s="177"/>
      <c r="Q1" s="177"/>
      <c r="R1" s="176" t="s">
        <v>25</v>
      </c>
      <c r="S1" s="176"/>
      <c r="T1" s="177" t="s">
        <v>29</v>
      </c>
      <c r="U1" s="177"/>
      <c r="V1" s="178"/>
      <c r="W1" s="175" t="s">
        <v>20</v>
      </c>
      <c r="X1" s="176"/>
      <c r="Y1" s="17" t="s">
        <v>30</v>
      </c>
      <c r="Z1" s="18" t="s">
        <v>21</v>
      </c>
      <c r="AA1" s="177">
        <v>2020</v>
      </c>
      <c r="AB1" s="178"/>
      <c r="AC1" s="234" t="s">
        <v>22</v>
      </c>
      <c r="AD1" s="235"/>
      <c r="AE1" s="235"/>
      <c r="AF1" s="235"/>
      <c r="AG1" s="70">
        <v>0</v>
      </c>
      <c r="AH1" s="53"/>
    </row>
    <row r="2" spans="1:34" s="3" customFormat="1" ht="28.9" hidden="1" x14ac:dyDescent="1.2">
      <c r="A2" s="236" t="s">
        <v>11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8"/>
      <c r="AG2" s="70">
        <v>1</v>
      </c>
      <c r="AH2" s="54"/>
    </row>
    <row r="3" spans="1:34" s="3" customFormat="1" ht="31.9" hidden="1" x14ac:dyDescent="1.2">
      <c r="A3" s="90" t="s">
        <v>34</v>
      </c>
      <c r="B3" s="33"/>
      <c r="C3" s="5"/>
      <c r="D3" s="8" t="s">
        <v>35</v>
      </c>
      <c r="E3" s="9">
        <v>1</v>
      </c>
      <c r="F3" s="10" t="s">
        <v>36</v>
      </c>
      <c r="G3" s="11">
        <v>1</v>
      </c>
      <c r="H3" s="10" t="s">
        <v>37</v>
      </c>
      <c r="I3" s="11">
        <v>1</v>
      </c>
      <c r="AC3" s="19"/>
      <c r="AD3" s="29"/>
      <c r="AG3" s="70">
        <v>2</v>
      </c>
      <c r="AH3" s="54"/>
    </row>
    <row r="4" spans="1:34" s="12" customFormat="1" ht="39.75" customHeight="1" thickBot="1" x14ac:dyDescent="1.7">
      <c r="A4" s="173" t="s">
        <v>72</v>
      </c>
      <c r="B4" s="174"/>
      <c r="C4" s="174"/>
      <c r="D4" s="184" t="s">
        <v>42</v>
      </c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8" t="s">
        <v>43</v>
      </c>
      <c r="X4" s="188"/>
      <c r="Y4" s="188"/>
      <c r="Z4" s="188"/>
      <c r="AA4" s="188"/>
      <c r="AB4" s="188"/>
      <c r="AC4" s="188"/>
      <c r="AD4" s="188"/>
      <c r="AE4" s="188"/>
      <c r="AF4" s="188"/>
      <c r="AG4" s="70">
        <v>3</v>
      </c>
      <c r="AH4" s="55"/>
    </row>
    <row r="5" spans="1:34" s="6" customFormat="1" ht="26.25" hidden="1" customHeight="1" x14ac:dyDescent="0.95">
      <c r="A5" s="141" t="s">
        <v>9</v>
      </c>
      <c r="B5" s="180" t="s">
        <v>16</v>
      </c>
      <c r="C5" s="182" t="s">
        <v>15</v>
      </c>
      <c r="D5" s="163"/>
      <c r="E5" s="164"/>
      <c r="F5" s="164"/>
      <c r="G5" s="165"/>
      <c r="H5" s="149" t="s">
        <v>44</v>
      </c>
      <c r="I5" s="150"/>
      <c r="J5" s="150" t="s">
        <v>0</v>
      </c>
      <c r="K5" s="150"/>
      <c r="L5" s="150" t="s">
        <v>1</v>
      </c>
      <c r="M5" s="150"/>
      <c r="N5" s="150" t="s">
        <v>2</v>
      </c>
      <c r="O5" s="150"/>
      <c r="P5" s="150" t="s">
        <v>3</v>
      </c>
      <c r="Q5" s="150"/>
      <c r="R5" s="150" t="s">
        <v>45</v>
      </c>
      <c r="S5" s="158"/>
      <c r="T5" s="163"/>
      <c r="U5" s="164"/>
      <c r="V5" s="164"/>
      <c r="W5" s="164"/>
      <c r="X5" s="164"/>
      <c r="Y5" s="165"/>
      <c r="Z5" s="149" t="s">
        <v>4</v>
      </c>
      <c r="AA5" s="150"/>
      <c r="AB5" s="133" t="s">
        <v>7</v>
      </c>
      <c r="AC5" s="135" t="s">
        <v>17</v>
      </c>
      <c r="AD5" s="137" t="s">
        <v>23</v>
      </c>
      <c r="AE5" s="139" t="s">
        <v>24</v>
      </c>
      <c r="AF5" s="147" t="s">
        <v>24</v>
      </c>
      <c r="AG5" s="71">
        <v>19</v>
      </c>
      <c r="AH5" s="56"/>
    </row>
    <row r="6" spans="1:34" s="6" customFormat="1" ht="27" hidden="1" customHeight="1" thickBot="1" x14ac:dyDescent="1">
      <c r="A6" s="179"/>
      <c r="B6" s="181"/>
      <c r="C6" s="183"/>
      <c r="D6" s="169"/>
      <c r="E6" s="170"/>
      <c r="F6" s="170"/>
      <c r="G6" s="171"/>
      <c r="H6" s="27" t="s">
        <v>5</v>
      </c>
      <c r="I6" s="36" t="s">
        <v>6</v>
      </c>
      <c r="J6" s="36" t="s">
        <v>5</v>
      </c>
      <c r="K6" s="36" t="s">
        <v>6</v>
      </c>
      <c r="L6" s="36" t="s">
        <v>5</v>
      </c>
      <c r="M6" s="36" t="s">
        <v>6</v>
      </c>
      <c r="N6" s="36" t="s">
        <v>5</v>
      </c>
      <c r="O6" s="36" t="s">
        <v>6</v>
      </c>
      <c r="P6" s="36" t="s">
        <v>5</v>
      </c>
      <c r="Q6" s="36" t="s">
        <v>6</v>
      </c>
      <c r="R6" s="36" t="s">
        <v>5</v>
      </c>
      <c r="S6" s="82" t="s">
        <v>6</v>
      </c>
      <c r="T6" s="169"/>
      <c r="U6" s="170"/>
      <c r="V6" s="170"/>
      <c r="W6" s="170"/>
      <c r="X6" s="170"/>
      <c r="Y6" s="171"/>
      <c r="Z6" s="20" t="s">
        <v>5</v>
      </c>
      <c r="AA6" s="15" t="s">
        <v>6</v>
      </c>
      <c r="AB6" s="172"/>
      <c r="AC6" s="136"/>
      <c r="AD6" s="138"/>
      <c r="AE6" s="140"/>
      <c r="AF6" s="148"/>
      <c r="AG6" s="71">
        <v>20</v>
      </c>
      <c r="AH6" s="56"/>
    </row>
    <row r="7" spans="1:34" ht="35.25" thickBot="1" x14ac:dyDescent="1">
      <c r="A7" s="159" t="s">
        <v>46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1"/>
      <c r="AE7" s="160"/>
      <c r="AF7" s="162"/>
      <c r="AG7" s="71">
        <v>6</v>
      </c>
    </row>
    <row r="8" spans="1:34" s="6" customFormat="1" ht="26.25" customHeight="1" x14ac:dyDescent="0.95">
      <c r="A8" s="141" t="s">
        <v>9</v>
      </c>
      <c r="B8" s="143" t="s">
        <v>16</v>
      </c>
      <c r="C8" s="145" t="s">
        <v>15</v>
      </c>
      <c r="D8" s="163"/>
      <c r="E8" s="164"/>
      <c r="F8" s="164"/>
      <c r="G8" s="165"/>
      <c r="H8" s="149" t="s">
        <v>44</v>
      </c>
      <c r="I8" s="150"/>
      <c r="J8" s="150" t="s">
        <v>73</v>
      </c>
      <c r="K8" s="150"/>
      <c r="L8" s="150" t="s">
        <v>74</v>
      </c>
      <c r="M8" s="150"/>
      <c r="N8" s="150" t="s">
        <v>75</v>
      </c>
      <c r="O8" s="150"/>
      <c r="P8" s="150" t="s">
        <v>76</v>
      </c>
      <c r="Q8" s="150"/>
      <c r="R8" s="150" t="s">
        <v>77</v>
      </c>
      <c r="S8" s="158"/>
      <c r="T8" s="163"/>
      <c r="U8" s="164"/>
      <c r="V8" s="164"/>
      <c r="W8" s="164"/>
      <c r="X8" s="164"/>
      <c r="Y8" s="165"/>
      <c r="Z8" s="149" t="s">
        <v>78</v>
      </c>
      <c r="AA8" s="150"/>
      <c r="AB8" s="133" t="s">
        <v>7</v>
      </c>
      <c r="AC8" s="135" t="s">
        <v>17</v>
      </c>
      <c r="AD8" s="137" t="s">
        <v>23</v>
      </c>
      <c r="AE8" s="139" t="s">
        <v>24</v>
      </c>
      <c r="AF8" s="147" t="s">
        <v>24</v>
      </c>
      <c r="AG8" s="71">
        <v>19</v>
      </c>
      <c r="AH8" s="56"/>
    </row>
    <row r="9" spans="1:34" s="6" customFormat="1" ht="27" customHeight="1" thickBot="1" x14ac:dyDescent="1">
      <c r="A9" s="142"/>
      <c r="B9" s="144"/>
      <c r="C9" s="146"/>
      <c r="D9" s="166"/>
      <c r="E9" s="167"/>
      <c r="F9" s="167"/>
      <c r="G9" s="168"/>
      <c r="H9" s="27" t="s">
        <v>5</v>
      </c>
      <c r="I9" s="36" t="s">
        <v>6</v>
      </c>
      <c r="J9" s="36" t="s">
        <v>5</v>
      </c>
      <c r="K9" s="36" t="s">
        <v>6</v>
      </c>
      <c r="L9" s="36" t="s">
        <v>5</v>
      </c>
      <c r="M9" s="36" t="s">
        <v>6</v>
      </c>
      <c r="N9" s="36" t="s">
        <v>5</v>
      </c>
      <c r="O9" s="36" t="s">
        <v>6</v>
      </c>
      <c r="P9" s="36" t="s">
        <v>5</v>
      </c>
      <c r="Q9" s="36" t="s">
        <v>6</v>
      </c>
      <c r="R9" s="36" t="s">
        <v>5</v>
      </c>
      <c r="S9" s="82" t="s">
        <v>6</v>
      </c>
      <c r="T9" s="166"/>
      <c r="U9" s="167"/>
      <c r="V9" s="167"/>
      <c r="W9" s="167"/>
      <c r="X9" s="167"/>
      <c r="Y9" s="168"/>
      <c r="Z9" s="27" t="s">
        <v>5</v>
      </c>
      <c r="AA9" s="36" t="s">
        <v>6</v>
      </c>
      <c r="AB9" s="134"/>
      <c r="AC9" s="136"/>
      <c r="AD9" s="138"/>
      <c r="AE9" s="140"/>
      <c r="AF9" s="148"/>
      <c r="AG9" s="71">
        <v>20</v>
      </c>
      <c r="AH9" s="56"/>
    </row>
    <row r="10" spans="1:34" ht="31.15" customHeight="1" thickBot="1" x14ac:dyDescent="1">
      <c r="A10" s="130" t="s">
        <v>47</v>
      </c>
      <c r="B10" s="49" t="s">
        <v>48</v>
      </c>
      <c r="C10" s="110" t="s">
        <v>53</v>
      </c>
      <c r="D10" s="94"/>
      <c r="E10" s="95"/>
      <c r="F10" s="95"/>
      <c r="G10" s="9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94"/>
      <c r="U10" s="95"/>
      <c r="V10" s="95"/>
      <c r="W10" s="95"/>
      <c r="X10" s="95"/>
      <c r="Y10" s="96"/>
      <c r="Z10" s="84"/>
      <c r="AA10" s="84"/>
      <c r="AB10" s="37">
        <f t="shared" ref="AB10:AB16" si="0">SUM(D10:AA10)</f>
        <v>0</v>
      </c>
      <c r="AC10" s="111" t="str">
        <f>CONCATENATE(IF(H11&gt;H10," * No. screened for HTS eligibility "&amp;$H$8&amp;" "&amp;$H$9&amp;" is more than No of clients seen  Monthly Workload "&amp;CHAR(10),""),IF(I11&gt;I10," * No. screened for HTS eligibility "&amp;$H$8&amp;" "&amp;$I$9&amp;" is more than No of clients seen  Monthly Workload "&amp;CHAR(10),""),IF(J11&gt;J10," * No. screened for HTS eligibility "&amp;$J$8&amp;" "&amp;$J$9&amp;" is more than No of clients seen  Monthly Workload "&amp;CHAR(10),""),IF(K11&gt;K10," * No. screened for HTS eligibility "&amp;$J$8&amp;" "&amp;$K$9&amp;" is more than No of clients seen  Monthly Workload "&amp;CHAR(10),""),IF(L11&gt;L10," * No. screened for HTS eligibility "&amp;$L$8&amp;" "&amp;$L$9&amp;" is more than No of clients seen  Monthly Workload "&amp;CHAR(10),""),IF(M11&gt;M10," * No. screened for HTS eligibility "&amp;$L$8&amp;" "&amp;$M$9&amp;" is more than No of clients seen  Monthly Workload "&amp;CHAR(10),""),IF(N11&gt;N10," * No. screened for HTS eligibility "&amp;$N$8&amp;" "&amp;$N$9&amp;" is more than No of clients seen  Monthly Workload "&amp;CHAR(10),""),IF(O11&gt;O10," * No. screened for HTS eligibility "&amp;$N$8&amp;" "&amp;$O$9&amp;" is more than No of clients seen  Monthly Workload "&amp;CHAR(10),""),IF(P11&gt;P10," * No. screened for HTS eligibility "&amp;$P$8&amp;" "&amp;$P$9&amp;" is more than No of clients seen  Monthly Workload "&amp;CHAR(10),""),IF(Q11&gt;Q10," * No. screened for HTS eligibility "&amp;$P$8&amp;" "&amp;$Q$9&amp;" is more than No of clients seen  Monthly Workload "&amp;CHAR(10),""),IF(R11&gt;R10," * No. screened for HTS eligibility "&amp;$R$8&amp;" "&amp;$R$9&amp;" is more than No of clients seen  Monthly Workload "&amp;CHAR(10),""),IF(S11&gt;S10," * No. screened for HTS eligibility "&amp;$R$8&amp;" "&amp;$S$9&amp;" is more than No of clients seen  Monthly Workload "&amp;CHAR(10),""),IF(Z11&gt;Z10," * No. screened for HTS eligibility "&amp;$Z$8&amp;" "&amp;$Z$9&amp;" is more than No of clients seen  Monthly Workload "&amp;CHAR(10),""),IF(AA11&gt;AA10," * No. screened for HTS eligibility "&amp;$Z$8&amp;" "&amp;$AA$9&amp;" is more than No of clients seen  Monthly Workload "&amp;CHAR(10),""))</f>
        <v/>
      </c>
      <c r="AD10" s="154" t="str">
        <f>CONCATENATE(AC10,AC11,AC12,AC16,AC17,AC18,AC19,AC20,AC21,AC13,AC14,AC15)</f>
        <v/>
      </c>
      <c r="AE10" s="16"/>
      <c r="AF10" s="156" t="str">
        <f>CONCATENATE(AE10,AE11,AE12,AE16,AE17,AE18,AE19,AE20,AE21)</f>
        <v/>
      </c>
      <c r="AG10" s="71">
        <v>7</v>
      </c>
    </row>
    <row r="11" spans="1:34" ht="31.5" thickBot="1" x14ac:dyDescent="1">
      <c r="A11" s="131"/>
      <c r="B11" s="48" t="s">
        <v>33</v>
      </c>
      <c r="C11" s="102" t="s">
        <v>54</v>
      </c>
      <c r="D11" s="97"/>
      <c r="E11" s="80"/>
      <c r="F11" s="80"/>
      <c r="G11" s="98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97"/>
      <c r="U11" s="80"/>
      <c r="V11" s="80"/>
      <c r="W11" s="80"/>
      <c r="X11" s="80"/>
      <c r="Y11" s="98"/>
      <c r="Z11" s="81"/>
      <c r="AA11" s="81"/>
      <c r="AB11" s="38">
        <f t="shared" si="0"/>
        <v>0</v>
      </c>
      <c r="AC11" s="111" t="str">
        <f>CONCATENATE(IF(H12&gt;H11," * No. eligible for HTS testing "&amp;$H$8&amp;" "&amp;$H$9&amp;" is more than No. screened for HTS eligibility "&amp;CHAR(10),""),IF(I12&gt;I11," * No. eligible for HTS testing "&amp;$H$8&amp;" "&amp;$I$9&amp;" is more than No. screened for HTS eligibility "&amp;CHAR(10),""),IF(J12&gt;J11," * No. eligible for HTS testing "&amp;$J$8&amp;" "&amp;$J$9&amp;" is more than No. screened for HTS eligibility "&amp;CHAR(10),""),IF(K12&gt;K11," * No. eligible for HTS testing "&amp;$J$8&amp;" "&amp;$K$9&amp;" is more than No. screened for HTS eligibility "&amp;CHAR(10),""),IF(L12&gt;L11," * No. eligible for HTS testing "&amp;$L$8&amp;" "&amp;$L$9&amp;" is more than No. screened for HTS eligibility "&amp;CHAR(10),""),IF(M12&gt;M11," * No. eligible for HTS testing "&amp;$L$8&amp;" "&amp;$M$9&amp;" is more than No. screened for HTS eligibility "&amp;CHAR(10),""),IF(N12&gt;N11," * No. eligible for HTS testing "&amp;$N$8&amp;" "&amp;$N$9&amp;" is more than No. screened for HTS eligibility "&amp;CHAR(10),""),IF(O12&gt;O11," * No. eligible for HTS testing "&amp;$N$8&amp;" "&amp;$O$9&amp;" is more than No. screened for HTS eligibility "&amp;CHAR(10),""),IF(P12&gt;P11," * No. eligible for HTS testing "&amp;$P$8&amp;" "&amp;$P$9&amp;" is more than No. screened for HTS eligibility "&amp;CHAR(10),""),IF(Q12&gt;Q11," * No. eligible for HTS testing "&amp;$P$8&amp;" "&amp;$Q$9&amp;" is more than No. screened for HTS eligibility "&amp;CHAR(10),""),IF(R12&gt;R11," * No. eligible for HTS testing "&amp;$R$8&amp;" "&amp;$R$9&amp;" is more than No. screened for HTS eligibility "&amp;CHAR(10),""),IF(S12&gt;S11," * No. eligible for HTS testing "&amp;$R$8&amp;" "&amp;$S$9&amp;" is more than No. screened for HTS eligibility "&amp;CHAR(10),""),IF(Z12&gt;Z11," * No. eligible for HTS testing "&amp;$Z$8&amp;" "&amp;$Z$9&amp;" is more than No. screened for HTS eligibility "&amp;CHAR(10),""),IF(AA12&gt;AA11," * No. eligible for HTS testing "&amp;$Z$8&amp;" "&amp;$AA$9&amp;" is more than No. screened for HTS eligibility "&amp;CHAR(10),""))</f>
        <v/>
      </c>
      <c r="AD11" s="155"/>
      <c r="AE11" s="16"/>
      <c r="AF11" s="157"/>
      <c r="AG11" s="71">
        <v>8</v>
      </c>
    </row>
    <row r="12" spans="1:34" ht="31.5" thickBot="1" x14ac:dyDescent="1">
      <c r="A12" s="131"/>
      <c r="B12" s="48" t="s">
        <v>32</v>
      </c>
      <c r="C12" s="102" t="s">
        <v>55</v>
      </c>
      <c r="D12" s="97"/>
      <c r="E12" s="80"/>
      <c r="F12" s="80"/>
      <c r="G12" s="98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97"/>
      <c r="U12" s="80"/>
      <c r="V12" s="80"/>
      <c r="W12" s="80"/>
      <c r="X12" s="80"/>
      <c r="Y12" s="98"/>
      <c r="Z12" s="81"/>
      <c r="AA12" s="81"/>
      <c r="AB12" s="38">
        <f t="shared" si="0"/>
        <v>0</v>
      </c>
      <c r="AC12" s="111" t="str">
        <f>CONCATENATE(IF(H13&gt;H12," * Tested For HTS "&amp;$H$8&amp;" "&amp;$H$9&amp;" is more than No. eligible for HTS testing "&amp;CHAR(10),""),IF(I13&gt;I12," * Tested For HTS "&amp;$H$8&amp;" "&amp;$I$9&amp;" is more than No. eligible for HTS testing "&amp;CHAR(10),""),IF(J13&gt;J12," * Tested For HTS "&amp;$J$8&amp;" "&amp;$J$9&amp;" is more than No. eligible for HTS testing "&amp;CHAR(10),""),IF(K13&gt;K12," * Tested For HTS "&amp;$J$8&amp;" "&amp;$K$9&amp;" is more than No. eligible for HTS testing "&amp;CHAR(10),""),IF(L13&gt;L12," * Tested For HTS "&amp;$L$8&amp;" "&amp;$L$9&amp;" is more than No. eligible for HTS testing "&amp;CHAR(10),""),IF(M13&gt;M12," * Tested For HTS "&amp;$L$8&amp;" "&amp;$M$9&amp;" is more than No. eligible for HTS testing "&amp;CHAR(10),""),IF(N13&gt;N12," * Tested For HTS "&amp;$N$8&amp;" "&amp;$N$9&amp;" is more than No. eligible for HTS testing "&amp;CHAR(10),""),IF(O13&gt;O12," * Tested For HTS "&amp;$N$8&amp;" "&amp;$O$9&amp;" is more than No. eligible for HTS testing "&amp;CHAR(10),""),IF(P13&gt;P12," * Tested For HTS "&amp;$P$8&amp;" "&amp;$P$9&amp;" is more than No. eligible for HTS testing "&amp;CHAR(10),""),IF(Q13&gt;Q12," * Tested For HTS "&amp;$P$8&amp;" "&amp;$Q$9&amp;" is more than No. eligible for HTS testing "&amp;CHAR(10),""),IF(R13&gt;R12," * Tested For HTS "&amp;$R$8&amp;" "&amp;$R$9&amp;" is more than No. eligible for HTS testing "&amp;CHAR(10),""),IF(S13&gt;S12," * Tested For HTS "&amp;$R$8&amp;" "&amp;$S$9&amp;" is more than No. eligible for HTS testing "&amp;CHAR(10),""),IF(Z13&gt;Z12," * Tested For HTS "&amp;$Z$8&amp;" "&amp;$Z$9&amp;" is more than No. eligible for HTS testing "&amp;CHAR(10),""),IF(AA13&gt;AA12," * Tested For HTS "&amp;$Z$8&amp;" "&amp;$AA$9&amp;" is more than No. eligible for HTS testing "&amp;CHAR(10),""))</f>
        <v/>
      </c>
      <c r="AD12" s="155"/>
      <c r="AE12" s="16"/>
      <c r="AF12" s="157"/>
      <c r="AG12" s="71">
        <v>9</v>
      </c>
    </row>
    <row r="13" spans="1:34" s="32" customFormat="1" ht="31.5" thickBot="1" x14ac:dyDescent="1">
      <c r="A13" s="131"/>
      <c r="B13" s="83" t="s">
        <v>49</v>
      </c>
      <c r="C13" s="102" t="s">
        <v>56</v>
      </c>
      <c r="D13" s="97"/>
      <c r="E13" s="80"/>
      <c r="F13" s="80"/>
      <c r="G13" s="98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97"/>
      <c r="U13" s="80"/>
      <c r="V13" s="80"/>
      <c r="W13" s="80"/>
      <c r="X13" s="80"/>
      <c r="Y13" s="98"/>
      <c r="Z13" s="81"/>
      <c r="AA13" s="81"/>
      <c r="AB13" s="38">
        <f t="shared" si="0"/>
        <v>0</v>
      </c>
      <c r="AC13" s="111" t="str">
        <f>CONCATENATE(IF(H14&gt;H13," * Testing Positive "&amp;$H$8&amp;" "&amp;$H$9&amp;" is more than Tested For HTS "&amp;CHAR(10),""),IF(I14&gt;I13," * Testing Positive "&amp;$H$8&amp;" "&amp;$I$9&amp;" is more than Tested For HTS "&amp;CHAR(10),""),IF(J14&gt;J13," * Testing Positive "&amp;$J$8&amp;" "&amp;$J$9&amp;" is more than Tested For HTS "&amp;CHAR(10),""),IF(K14&gt;K13," * Testing Positive "&amp;$J$8&amp;" "&amp;$K$9&amp;" is more than Tested For HTS "&amp;CHAR(10),""),IF(L14&gt;L13," * Testing Positive "&amp;$L$8&amp;" "&amp;$L$9&amp;" is more than Tested For HTS "&amp;CHAR(10),""),IF(M14&gt;M13," * Testing Positive "&amp;$L$8&amp;" "&amp;$M$9&amp;" is more than Tested For HTS "&amp;CHAR(10),""),IF(N14&gt;N13," * Testing Positive "&amp;$N$8&amp;" "&amp;$N$9&amp;" is more than Tested For HTS "&amp;CHAR(10),""),IF(O14&gt;O13," * Testing Positive "&amp;$N$8&amp;" "&amp;$O$9&amp;" is more than Tested For HTS "&amp;CHAR(10),""),IF(P14&gt;P13," * Testing Positive "&amp;$P$8&amp;" "&amp;$P$9&amp;" is more than Tested For HTS "&amp;CHAR(10),""),IF(Q14&gt;Q13," * Testing Positive "&amp;$P$8&amp;" "&amp;$Q$9&amp;" is more than Tested For HTS "&amp;CHAR(10),""),IF(R14&gt;R13," * Testing Positive "&amp;$R$8&amp;" "&amp;$R$9&amp;" is more than Tested For HTS "&amp;CHAR(10),""),IF(S14&gt;S13," * Testing Positive "&amp;$R$8&amp;" "&amp;$S$9&amp;" is more than Tested For HTS "&amp;CHAR(10),""),IF(Z14&gt;Z13," * Testing Positive "&amp;$Z$8&amp;" "&amp;$Z$9&amp;" is more than Tested For HTS "&amp;CHAR(10),""),IF(AA14&gt;AA13," * Testing Positive "&amp;$Z$8&amp;" "&amp;$AA$9&amp;" is more than Tested For HTS "&amp;CHAR(10),""))</f>
        <v/>
      </c>
      <c r="AD13" s="155"/>
      <c r="AE13" s="40"/>
      <c r="AF13" s="157"/>
      <c r="AG13" s="71"/>
      <c r="AH13" s="56"/>
    </row>
    <row r="14" spans="1:34" s="32" customFormat="1" ht="31.5" thickBot="1" x14ac:dyDescent="1">
      <c r="A14" s="131"/>
      <c r="B14" s="83" t="s">
        <v>50</v>
      </c>
      <c r="C14" s="102" t="s">
        <v>57</v>
      </c>
      <c r="D14" s="97"/>
      <c r="E14" s="80"/>
      <c r="F14" s="80"/>
      <c r="G14" s="98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97"/>
      <c r="U14" s="80"/>
      <c r="V14" s="80"/>
      <c r="W14" s="80"/>
      <c r="X14" s="80"/>
      <c r="Y14" s="98"/>
      <c r="Z14" s="81"/>
      <c r="AA14" s="81"/>
      <c r="AB14" s="38">
        <f t="shared" si="0"/>
        <v>0</v>
      </c>
      <c r="AC14" s="111" t="str">
        <f>CONCATENATE(IF(H15&gt;H14," * Linked to ART "&amp;$H$8&amp;" "&amp;$H$9&amp;" is more than Testing Positive "&amp;CHAR(10),""),IF(I15&gt;I14," * Linked to ART "&amp;$H$8&amp;" "&amp;$I$9&amp;" is more than Testing Positive "&amp;CHAR(10),""),IF(J15&gt;J14," * Linked to ART "&amp;$J$8&amp;" "&amp;$J$9&amp;" is more than Testing Positive "&amp;CHAR(10),""),IF(K15&gt;K14," * Linked to ART "&amp;$J$8&amp;" "&amp;$K$9&amp;" is more than Testing Positive "&amp;CHAR(10),""),IF(L15&gt;L14," * Linked to ART "&amp;$L$8&amp;" "&amp;$L$9&amp;" is more than Testing Positive "&amp;CHAR(10),""),IF(M15&gt;M14," * Linked to ART "&amp;$L$8&amp;" "&amp;$M$9&amp;" is more than Testing Positive "&amp;CHAR(10),""),IF(N15&gt;N14," * Linked to ART "&amp;$N$8&amp;" "&amp;$N$9&amp;" is more than Testing Positive "&amp;CHAR(10),""),IF(O15&gt;O14," * Linked to ART "&amp;$N$8&amp;" "&amp;$O$9&amp;" is more than Testing Positive "&amp;CHAR(10),""),IF(P15&gt;P14," * Linked to ART "&amp;$P$8&amp;" "&amp;$P$9&amp;" is more than Testing Positive "&amp;CHAR(10),""),IF(Q15&gt;Q14," * Linked to ART "&amp;$P$8&amp;" "&amp;$Q$9&amp;" is more than Testing Positive "&amp;CHAR(10),""),IF(R15&gt;R14," * Linked to ART "&amp;$R$8&amp;" "&amp;$R$9&amp;" is more than Testing Positive "&amp;CHAR(10),""),IF(S15&gt;S14," * Linked to ART "&amp;$R$8&amp;" "&amp;$S$9&amp;" is more than Testing Positive "&amp;CHAR(10),""),IF(Z15&gt;Z14," * Linked to ART "&amp;$Z$8&amp;" "&amp;$Z$9&amp;" is more than Testing Positive "&amp;CHAR(10),""),IF(AA15&gt;AA14," * Linked to ART "&amp;$Z$8&amp;" "&amp;$AA$9&amp;" is more than Testing Positive "&amp;CHAR(10),""))</f>
        <v/>
      </c>
      <c r="AD14" s="155"/>
      <c r="AE14" s="40"/>
      <c r="AF14" s="157"/>
      <c r="AG14" s="71"/>
      <c r="AH14" s="56"/>
    </row>
    <row r="15" spans="1:34" s="32" customFormat="1" ht="31.5" thickBot="1" x14ac:dyDescent="1">
      <c r="A15" s="132"/>
      <c r="B15" s="85" t="s">
        <v>51</v>
      </c>
      <c r="C15" s="103" t="s">
        <v>58</v>
      </c>
      <c r="D15" s="97"/>
      <c r="E15" s="80"/>
      <c r="F15" s="80"/>
      <c r="G15" s="98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97"/>
      <c r="U15" s="80"/>
      <c r="V15" s="80"/>
      <c r="W15" s="80"/>
      <c r="X15" s="80"/>
      <c r="Y15" s="98"/>
      <c r="Z15" s="93"/>
      <c r="AA15" s="87"/>
      <c r="AB15" s="39">
        <f t="shared" si="0"/>
        <v>0</v>
      </c>
      <c r="AC15" s="79"/>
      <c r="AD15" s="155"/>
      <c r="AE15" s="40"/>
      <c r="AF15" s="157"/>
      <c r="AG15" s="71"/>
      <c r="AH15" s="56"/>
    </row>
    <row r="16" spans="1:34" ht="31.5" thickBot="1" x14ac:dyDescent="1">
      <c r="A16" s="151" t="s">
        <v>61</v>
      </c>
      <c r="B16" s="109" t="s">
        <v>48</v>
      </c>
      <c r="C16" s="102" t="s">
        <v>63</v>
      </c>
      <c r="D16" s="97"/>
      <c r="E16" s="80"/>
      <c r="F16" s="80"/>
      <c r="G16" s="80"/>
      <c r="H16" s="114">
        <f>H10</f>
        <v>0</v>
      </c>
      <c r="I16" s="115">
        <f t="shared" ref="I16:S16" si="1">I10</f>
        <v>0</v>
      </c>
      <c r="J16" s="115">
        <f t="shared" si="1"/>
        <v>0</v>
      </c>
      <c r="K16" s="115">
        <f t="shared" si="1"/>
        <v>0</v>
      </c>
      <c r="L16" s="115">
        <f t="shared" si="1"/>
        <v>0</v>
      </c>
      <c r="M16" s="115">
        <f t="shared" si="1"/>
        <v>0</v>
      </c>
      <c r="N16" s="115">
        <f t="shared" si="1"/>
        <v>0</v>
      </c>
      <c r="O16" s="115">
        <f t="shared" si="1"/>
        <v>0</v>
      </c>
      <c r="P16" s="115">
        <f t="shared" si="1"/>
        <v>0</v>
      </c>
      <c r="Q16" s="115">
        <f t="shared" si="1"/>
        <v>0</v>
      </c>
      <c r="R16" s="115">
        <f t="shared" si="1"/>
        <v>0</v>
      </c>
      <c r="S16" s="116">
        <f t="shared" si="1"/>
        <v>0</v>
      </c>
      <c r="T16" s="80"/>
      <c r="U16" s="80"/>
      <c r="V16" s="80"/>
      <c r="W16" s="80"/>
      <c r="X16" s="80"/>
      <c r="Y16" s="98"/>
      <c r="Z16" s="37">
        <f t="shared" ref="Z16:AA16" si="2">Z10</f>
        <v>0</v>
      </c>
      <c r="AA16" s="37">
        <f t="shared" si="2"/>
        <v>0</v>
      </c>
      <c r="AB16" s="37">
        <f t="shared" si="0"/>
        <v>0</v>
      </c>
      <c r="AC16" s="111" t="str">
        <f>CONCATENATE(IF(H17&gt;H16," * No. screened for TB"&amp;$H$8&amp;" "&amp;$H$9&amp;" is more than No. of clients  seen (monthly workload) "&amp;CHAR(10),""),IF(I17&gt;I16," * No. screened for TB"&amp;$H$8&amp;" "&amp;$I$9&amp;" is more than No. of clients  seen (monthly workload) "&amp;CHAR(10),""),IF(J17&gt;J16," * No. screened for TB"&amp;$J$8&amp;" "&amp;$J$9&amp;" is more than No. of clients  seen (monthly workload) "&amp;CHAR(10),""),IF(K17&gt;K16," * No. screened for TB"&amp;$J$8&amp;" "&amp;$K$9&amp;" is more than No. of clients  seen (monthly workload) "&amp;CHAR(10),""),IF(L17&gt;L16," * No. screened for TB"&amp;$L$8&amp;" "&amp;$L$9&amp;" is more than No. of clients  seen (monthly workload) "&amp;CHAR(10),""),IF(M17&gt;M16," * No. screened for TB"&amp;$L$8&amp;" "&amp;$M$9&amp;" is more than No. of clients  seen (monthly workload) "&amp;CHAR(10),""),IF(N17&gt;N16," * No. screened for TB"&amp;$N$8&amp;" "&amp;$N$9&amp;" is more than No. of clients  seen (monthly workload) "&amp;CHAR(10),""),IF(O17&gt;O16," * No. screened for TB"&amp;$N$8&amp;" "&amp;$O$9&amp;" is more than No. of clients  seen (monthly workload) "&amp;CHAR(10),""),IF(P17&gt;P16," * No. screened for TB"&amp;$P$8&amp;" "&amp;$P$9&amp;" is more than No. of clients  seen (monthly workload) "&amp;CHAR(10),""),IF(Q17&gt;Q16," * No. screened for TB"&amp;$P$8&amp;" "&amp;$Q$9&amp;" is more than No. of clients  seen (monthly workload) "&amp;CHAR(10),""),IF(R17&gt;R16," * No. screened for TB"&amp;$R$8&amp;" "&amp;$R$9&amp;" is more than No. of clients  seen (monthly workload) "&amp;CHAR(10),""),IF(S17&gt;S16," * No. screened for TB"&amp;$R$8&amp;" "&amp;$S$9&amp;" is more than No. of clients  seen (monthly workload) "&amp;CHAR(10),""),IF(Z17&gt;Z16," * No. screened for TB"&amp;$Z$8&amp;" "&amp;$Z$9&amp;" is more than No. of clients  seen (monthly workload) "&amp;CHAR(10),""),IF(AA17&gt;AA16," * No. screened for TB"&amp;$Z$8&amp;" "&amp;$AA$9&amp;" is more than No. of clients  seen (monthly workload) "&amp;CHAR(10),""))</f>
        <v/>
      </c>
      <c r="AD16" s="155"/>
      <c r="AE16" s="16"/>
      <c r="AF16" s="157"/>
      <c r="AG16" s="71">
        <v>10</v>
      </c>
    </row>
    <row r="17" spans="1:34" ht="31.5" thickBot="1" x14ac:dyDescent="1">
      <c r="A17" s="152"/>
      <c r="B17" s="57" t="s">
        <v>59</v>
      </c>
      <c r="C17" s="102" t="s">
        <v>64</v>
      </c>
      <c r="D17" s="97"/>
      <c r="E17" s="80"/>
      <c r="F17" s="80"/>
      <c r="G17" s="98"/>
      <c r="H17" s="112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97"/>
      <c r="U17" s="80"/>
      <c r="V17" s="80"/>
      <c r="W17" s="80"/>
      <c r="X17" s="80"/>
      <c r="Y17" s="98"/>
      <c r="Z17" s="81"/>
      <c r="AA17" s="81"/>
      <c r="AB17" s="38">
        <f t="shared" ref="AB17:AB21" si="3">SUM(D17:AA17)</f>
        <v>0</v>
      </c>
      <c r="AC17" s="111" t="str">
        <f>CONCATENATE(IF(H18&gt;H17," * Presumptive TB "&amp;$H$8&amp;" "&amp;$H$9&amp;" is more than No. screened for TB "&amp;CHAR(10),""),IF(I18&gt;I17," * Presumptive TB "&amp;$H$8&amp;" "&amp;$I$9&amp;" is more than No. screened for TB "&amp;CHAR(10),""),IF(J18&gt;J17," * Presumptive TB "&amp;$J$8&amp;" "&amp;$J$9&amp;" is more than No. screened for TB "&amp;CHAR(10),""),IF(K18&gt;K17," * Presumptive TB "&amp;$J$8&amp;" "&amp;$K$9&amp;" is more than No. screened for TB "&amp;CHAR(10),""),IF(L18&gt;L17," * Presumptive TB "&amp;$L$8&amp;" "&amp;$L$9&amp;" is more than No. screened for TB "&amp;CHAR(10),""),IF(M18&gt;M17," * Presumptive TB "&amp;$L$8&amp;" "&amp;$M$9&amp;" is more than No. screened for TB "&amp;CHAR(10),""),IF(N18&gt;N17," * Presumptive TB "&amp;$N$8&amp;" "&amp;$N$9&amp;" is more than No. screened for TB "&amp;CHAR(10),""),IF(O18&gt;O17," * Presumptive TB "&amp;$N$8&amp;" "&amp;$O$9&amp;" is more than No. screened for TB "&amp;CHAR(10),""),IF(P18&gt;P17," * Presumptive TB "&amp;$P$8&amp;" "&amp;$P$9&amp;" is more than No. screened for TB "&amp;CHAR(10),""),IF(Q18&gt;Q17," * Presumptive TB "&amp;$P$8&amp;" "&amp;$Q$9&amp;" is more than No. screened for TB "&amp;CHAR(10),""),IF(R18&gt;R17," * Presumptive TB "&amp;$R$8&amp;" "&amp;$R$9&amp;" is more than No. screened for TB "&amp;CHAR(10),""),IF(S18&gt;S17," * Presumptive TB "&amp;$R$8&amp;" "&amp;$S$9&amp;" is more than No. screened for TB "&amp;CHAR(10),""),IF(Z18&gt;Z17," * Presumptive TB "&amp;$Z$8&amp;" "&amp;$Z$9&amp;" is more than No. screened for TB "&amp;CHAR(10),""),IF(AA18&gt;AA17," * Presumptive TB "&amp;$Z$8&amp;" "&amp;$AA$9&amp;" is more than No. screened for TB "&amp;CHAR(10),""))</f>
        <v/>
      </c>
      <c r="AD17" s="155"/>
      <c r="AE17" s="16"/>
      <c r="AF17" s="157"/>
      <c r="AG17" s="71">
        <v>11</v>
      </c>
    </row>
    <row r="18" spans="1:34" ht="31.5" thickBot="1" x14ac:dyDescent="1">
      <c r="A18" s="153"/>
      <c r="B18" s="52" t="s">
        <v>60</v>
      </c>
      <c r="C18" s="103" t="s">
        <v>65</v>
      </c>
      <c r="D18" s="97"/>
      <c r="E18" s="80"/>
      <c r="F18" s="80"/>
      <c r="G18" s="98"/>
      <c r="H18" s="107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97"/>
      <c r="U18" s="80"/>
      <c r="V18" s="80"/>
      <c r="W18" s="80"/>
      <c r="X18" s="80"/>
      <c r="Y18" s="98"/>
      <c r="Z18" s="93"/>
      <c r="AA18" s="87"/>
      <c r="AB18" s="39">
        <f t="shared" si="3"/>
        <v>0</v>
      </c>
      <c r="AC18" s="31"/>
      <c r="AD18" s="155"/>
      <c r="AE18" s="16"/>
      <c r="AF18" s="157"/>
      <c r="AG18" s="71">
        <v>12</v>
      </c>
    </row>
    <row r="19" spans="1:34" ht="35.25" customHeight="1" thickBot="1" x14ac:dyDescent="1">
      <c r="A19" s="130" t="s">
        <v>62</v>
      </c>
      <c r="B19" s="109" t="s">
        <v>48</v>
      </c>
      <c r="C19" s="102" t="s">
        <v>66</v>
      </c>
      <c r="D19" s="97"/>
      <c r="E19" s="80"/>
      <c r="F19" s="80"/>
      <c r="G19" s="98"/>
      <c r="H19" s="108">
        <f>H10</f>
        <v>0</v>
      </c>
      <c r="I19" s="37">
        <f t="shared" ref="I19:S19" si="4">I10</f>
        <v>0</v>
      </c>
      <c r="J19" s="37">
        <f t="shared" si="4"/>
        <v>0</v>
      </c>
      <c r="K19" s="37">
        <f t="shared" si="4"/>
        <v>0</v>
      </c>
      <c r="L19" s="37">
        <f t="shared" si="4"/>
        <v>0</v>
      </c>
      <c r="M19" s="37">
        <f t="shared" si="4"/>
        <v>0</v>
      </c>
      <c r="N19" s="37">
        <f t="shared" si="4"/>
        <v>0</v>
      </c>
      <c r="O19" s="37">
        <f t="shared" si="4"/>
        <v>0</v>
      </c>
      <c r="P19" s="37">
        <f t="shared" si="4"/>
        <v>0</v>
      </c>
      <c r="Q19" s="37">
        <f t="shared" si="4"/>
        <v>0</v>
      </c>
      <c r="R19" s="37">
        <f t="shared" si="4"/>
        <v>0</v>
      </c>
      <c r="S19" s="37">
        <f t="shared" si="4"/>
        <v>0</v>
      </c>
      <c r="T19" s="97"/>
      <c r="U19" s="80"/>
      <c r="V19" s="80"/>
      <c r="W19" s="80"/>
      <c r="X19" s="80"/>
      <c r="Y19" s="98"/>
      <c r="Z19" s="37">
        <f t="shared" ref="Z19:AA19" si="5">Z10</f>
        <v>0</v>
      </c>
      <c r="AA19" s="37">
        <f t="shared" si="5"/>
        <v>0</v>
      </c>
      <c r="AB19" s="37">
        <f t="shared" si="3"/>
        <v>0</v>
      </c>
      <c r="AC19" s="111" t="str">
        <f>CONCATENATE(IF(H20&gt;H19," * assessed for GBV "&amp;$H$8&amp;" "&amp;$H$9&amp;" is more than No. of clients seen(monthly workload)    "&amp;CHAR(10),""),IF(I20&gt;I19," * assessed for GBV "&amp;$H$8&amp;" "&amp;$I$9&amp;" is more than No. of clients seen(monthly workload)    "&amp;CHAR(10),""),IF(J20&gt;J19," * assessed for GBV "&amp;$J$8&amp;" "&amp;$J$9&amp;" is more than No. of clients seen(monthly workload)    "&amp;CHAR(10),""),IF(K20&gt;K19," * assessed for GBV "&amp;$J$8&amp;" "&amp;$K$9&amp;" is more than No. of clients seen(monthly workload)    "&amp;CHAR(10),""),IF(L20&gt;L19," * assessed for GBV "&amp;$L$8&amp;" "&amp;$L$9&amp;" is more than No. of clients seen(monthly workload)    "&amp;CHAR(10),""),IF(M20&gt;M19," * assessed for GBV "&amp;$L$8&amp;" "&amp;$M$9&amp;" is more than No. of clients seen(monthly workload)    "&amp;CHAR(10),""),IF(N20&gt;N19," * assessed for GBV "&amp;$N$8&amp;" "&amp;$N$9&amp;" is more than No. of clients seen(monthly workload)    "&amp;CHAR(10),""),IF(O20&gt;O19," * assessed for GBV "&amp;$N$8&amp;" "&amp;$O$9&amp;" is more than No. of clients seen(monthly workload)    "&amp;CHAR(10),""),IF(P20&gt;P19," * assessed for GBV "&amp;$P$8&amp;" "&amp;$P$9&amp;" is more than No. of clients seen(monthly workload)    "&amp;CHAR(10),""),IF(Q20&gt;Q19," * assessed for GBV "&amp;$P$8&amp;" "&amp;$Q$9&amp;" is more than No. of clients seen(monthly workload)    "&amp;CHAR(10),""),IF(R20&gt;R19," * assessed for GBV "&amp;$R$8&amp;" "&amp;$R$9&amp;" is more than No. of clients seen(monthly workload)    "&amp;CHAR(10),""),IF(S20&gt;S19," * assessed for GBV "&amp;$R$8&amp;" "&amp;$S$9&amp;" is more than No. of clients seen(monthly workload)    "&amp;CHAR(10),""),IF(Z20&gt;Z19," * assessed for GBV "&amp;$Z$8&amp;" "&amp;$Z$9&amp;" is more than No. of clients seen(monthly workload)    "&amp;CHAR(10),""),IF(AA20&gt;AA19," * assessed for GBV "&amp;$Z$8&amp;" "&amp;$AA$9&amp;" is more than No. of clients seen(monthly workload)    "&amp;CHAR(10),""))</f>
        <v/>
      </c>
      <c r="AD19" s="155"/>
      <c r="AE19" s="16"/>
      <c r="AF19" s="157"/>
      <c r="AG19" s="71">
        <v>14</v>
      </c>
    </row>
    <row r="20" spans="1:34" ht="31.5" thickBot="1" x14ac:dyDescent="1">
      <c r="A20" s="131"/>
      <c r="B20" s="51" t="s">
        <v>70</v>
      </c>
      <c r="C20" s="102" t="s">
        <v>67</v>
      </c>
      <c r="D20" s="97"/>
      <c r="E20" s="80"/>
      <c r="F20" s="80"/>
      <c r="G20" s="98"/>
      <c r="H20" s="106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97"/>
      <c r="U20" s="80"/>
      <c r="V20" s="80"/>
      <c r="W20" s="80"/>
      <c r="X20" s="80"/>
      <c r="Y20" s="98"/>
      <c r="Z20" s="81"/>
      <c r="AA20" s="81"/>
      <c r="AB20" s="41">
        <f t="shared" si="3"/>
        <v>0</v>
      </c>
      <c r="AC20" s="111" t="str">
        <f>CONCATENATE(IF(H21&gt;H20," * GBV Cases "&amp;$H$8&amp;" "&amp;$H$9&amp;" is more than assessed for GBV "&amp;CHAR(10),""),IF(I21&gt;I20," * GBV Cases "&amp;$H$8&amp;" "&amp;$I$9&amp;" is more than assessed for GBV "&amp;CHAR(10),""),IF(J21&gt;J20," * GBV Cases "&amp;$J$8&amp;" "&amp;$J$9&amp;" is more than assessed for GBV "&amp;CHAR(10),""),IF(K21&gt;K20," * GBV Cases "&amp;$J$8&amp;" "&amp;$K$9&amp;" is more than assessed for GBV "&amp;CHAR(10),""),IF(L21&gt;L20," * GBV Cases "&amp;$L$8&amp;" "&amp;$L$9&amp;" is more than assessed for GBV "&amp;CHAR(10),""),IF(M21&gt;M20," * GBV Cases "&amp;$L$8&amp;" "&amp;$M$9&amp;" is more than assessed for GBV "&amp;CHAR(10),""),IF(N21&gt;N20," * GBV Cases "&amp;$N$8&amp;" "&amp;$N$9&amp;" is more than assessed for GBV "&amp;CHAR(10),""),IF(O21&gt;O20," * GBV Cases "&amp;$N$8&amp;" "&amp;$O$9&amp;" is more than assessed for GBV "&amp;CHAR(10),""),IF(P21&gt;P20," * GBV Cases "&amp;$P$8&amp;" "&amp;$P$9&amp;" is more than assessed for GBV "&amp;CHAR(10),""),IF(Q21&gt;Q20," * GBV Cases "&amp;$P$8&amp;" "&amp;$Q$9&amp;" is more than assessed for GBV "&amp;CHAR(10),""),IF(R21&gt;R20," * GBV Cases "&amp;$R$8&amp;" "&amp;$R$9&amp;" is more than assessed for GBV "&amp;CHAR(10),""),IF(S21&gt;S20," * GBV Cases "&amp;$R$8&amp;" "&amp;$S$9&amp;" is more than assessed for GBV "&amp;CHAR(10),""),IF(Z21&gt;Z20," * GBV Cases "&amp;$Z$8&amp;" "&amp;$Z$9&amp;" is more than assessed for GBV "&amp;CHAR(10),""),IF(AA21&gt;AA20," * GBV Cases "&amp;$Z$8&amp;" "&amp;$AA$9&amp;" is more than assessed for GBV "&amp;CHAR(10),""))</f>
        <v/>
      </c>
      <c r="AD20" s="155"/>
      <c r="AE20" s="16"/>
      <c r="AF20" s="157"/>
      <c r="AG20" s="71">
        <v>15</v>
      </c>
    </row>
    <row r="21" spans="1:34" ht="31.5" thickBot="1" x14ac:dyDescent="1">
      <c r="A21" s="132"/>
      <c r="B21" s="52" t="s">
        <v>71</v>
      </c>
      <c r="C21" s="103" t="s">
        <v>68</v>
      </c>
      <c r="D21" s="99"/>
      <c r="E21" s="100"/>
      <c r="F21" s="100"/>
      <c r="G21" s="101"/>
      <c r="H21" s="107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99"/>
      <c r="U21" s="100"/>
      <c r="V21" s="100"/>
      <c r="W21" s="100"/>
      <c r="X21" s="100"/>
      <c r="Y21" s="101"/>
      <c r="Z21" s="86"/>
      <c r="AA21" s="86"/>
      <c r="AB21" s="58">
        <f t="shared" si="3"/>
        <v>0</v>
      </c>
      <c r="AC21" s="31"/>
      <c r="AD21" s="155"/>
      <c r="AE21" s="16"/>
      <c r="AF21" s="157"/>
      <c r="AG21" s="71">
        <v>16</v>
      </c>
    </row>
    <row r="22" spans="1:34" ht="63" customHeight="1" thickBot="1" x14ac:dyDescent="1.1499999999999999">
      <c r="A22" s="91" t="s">
        <v>31</v>
      </c>
      <c r="B22" s="88"/>
      <c r="F22" s="3"/>
      <c r="G22" s="3"/>
      <c r="I22" s="3"/>
      <c r="J22" s="3"/>
      <c r="M22" s="3"/>
      <c r="N22" s="3"/>
      <c r="O22" s="3"/>
      <c r="Q22" s="3"/>
      <c r="X22" s="3"/>
    </row>
    <row r="24" spans="1:34" ht="32.25" thickBot="1" x14ac:dyDescent="1.1499999999999999">
      <c r="A24" s="90"/>
      <c r="B24" s="34"/>
      <c r="E24" s="3"/>
      <c r="F24" s="3"/>
      <c r="G24" s="3"/>
      <c r="H24" s="3"/>
      <c r="I24" s="3"/>
      <c r="J24" s="3"/>
      <c r="K24" s="3"/>
      <c r="L24" s="3"/>
      <c r="M24" s="3"/>
    </row>
    <row r="25" spans="1:34" s="75" customFormat="1" ht="41.25" customHeight="1" thickBot="1" x14ac:dyDescent="0.5">
      <c r="A25" s="221" t="s">
        <v>41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3" t="s">
        <v>39</v>
      </c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4"/>
      <c r="AG25" s="74"/>
      <c r="AH25" s="74"/>
    </row>
    <row r="26" spans="1:34" ht="30.75" customHeight="1" x14ac:dyDescent="0.95">
      <c r="A26" s="212" t="str">
        <f>CONCATENATE(AD10)</f>
        <v/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  <c r="M26" s="225" t="str">
        <f>IF(LEN(A26)&lt;=0,"","Please ensure you solve the errors appearing on the left . However, In the cases where the errors are valid and can be explained ( We expect this to be very rare cases), Please delete this message and type the  justification for the error here)")</f>
        <v/>
      </c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7"/>
    </row>
    <row r="27" spans="1:34" ht="25.5" customHeight="1" x14ac:dyDescent="0.95">
      <c r="A27" s="215"/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217"/>
      <c r="M27" s="228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30"/>
    </row>
    <row r="28" spans="1:34" ht="30.75" customHeight="1" x14ac:dyDescent="0.95">
      <c r="A28" s="215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7"/>
      <c r="M28" s="228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30"/>
    </row>
    <row r="29" spans="1:34" ht="25.5" customHeight="1" x14ac:dyDescent="0.95">
      <c r="A29" s="215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7"/>
      <c r="M29" s="228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30"/>
    </row>
    <row r="30" spans="1:34" ht="25.5" customHeight="1" x14ac:dyDescent="0.95">
      <c r="A30" s="215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7"/>
      <c r="M30" s="228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30"/>
    </row>
    <row r="31" spans="1:34" ht="25.5" customHeight="1" x14ac:dyDescent="0.95">
      <c r="A31" s="215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7"/>
      <c r="M31" s="228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30"/>
    </row>
    <row r="32" spans="1:34" ht="25.5" customHeight="1" x14ac:dyDescent="0.95">
      <c r="A32" s="215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7"/>
      <c r="M32" s="228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30"/>
    </row>
    <row r="33" spans="1:34" ht="25.5" customHeight="1" x14ac:dyDescent="0.95">
      <c r="A33" s="215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7"/>
      <c r="M33" s="228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30"/>
    </row>
    <row r="34" spans="1:34" ht="25.5" customHeight="1" x14ac:dyDescent="0.95">
      <c r="A34" s="215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7"/>
      <c r="M34" s="228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30"/>
    </row>
    <row r="35" spans="1:34" ht="25.5" customHeight="1" x14ac:dyDescent="0.95">
      <c r="A35" s="215"/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7"/>
      <c r="M35" s="228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30"/>
    </row>
    <row r="36" spans="1:34" ht="25.5" customHeight="1" x14ac:dyDescent="0.95">
      <c r="A36" s="215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7"/>
      <c r="M36" s="228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30"/>
    </row>
    <row r="37" spans="1:34" ht="25.5" customHeight="1" x14ac:dyDescent="0.95">
      <c r="A37" s="215"/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M37" s="228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30"/>
    </row>
    <row r="38" spans="1:34" ht="25.5" customHeight="1" x14ac:dyDescent="0.95">
      <c r="A38" s="215"/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7"/>
      <c r="M38" s="228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0"/>
    </row>
    <row r="39" spans="1:34" ht="25.5" customHeight="1" x14ac:dyDescent="0.95">
      <c r="A39" s="215"/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7"/>
      <c r="M39" s="228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0"/>
    </row>
    <row r="40" spans="1:34" ht="25.5" customHeight="1" x14ac:dyDescent="0.95">
      <c r="A40" s="215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7"/>
      <c r="M40" s="228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30"/>
    </row>
    <row r="41" spans="1:34" ht="25.5" customHeight="1" x14ac:dyDescent="0.95">
      <c r="A41" s="215"/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7"/>
      <c r="M41" s="228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30"/>
    </row>
    <row r="42" spans="1:34" ht="25.5" customHeight="1" x14ac:dyDescent="0.95">
      <c r="A42" s="215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7"/>
      <c r="M42" s="228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30"/>
    </row>
    <row r="43" spans="1:34" ht="25.5" customHeight="1" x14ac:dyDescent="0.95">
      <c r="A43" s="215"/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7"/>
      <c r="M43" s="228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30"/>
    </row>
    <row r="44" spans="1:34" ht="25.5" customHeight="1" x14ac:dyDescent="0.95">
      <c r="A44" s="215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7"/>
      <c r="M44" s="228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30"/>
    </row>
    <row r="45" spans="1:34" ht="25.5" customHeight="1" x14ac:dyDescent="0.95">
      <c r="A45" s="215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7"/>
      <c r="M45" s="228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30"/>
    </row>
    <row r="46" spans="1:34" ht="26.25" customHeight="1" thickBot="1" x14ac:dyDescent="1">
      <c r="A46" s="218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20"/>
      <c r="M46" s="231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3"/>
    </row>
    <row r="47" spans="1:34" s="73" customFormat="1" ht="41.25" hidden="1" customHeight="1" thickBot="1" x14ac:dyDescent="1.55">
      <c r="A47" s="207" t="s">
        <v>38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9"/>
      <c r="M47" s="210" t="s">
        <v>40</v>
      </c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1"/>
      <c r="AG47" s="72"/>
      <c r="AH47" s="72"/>
    </row>
    <row r="48" spans="1:34" ht="30.75" hidden="1" customHeight="1" x14ac:dyDescent="0.95">
      <c r="A48" s="189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1"/>
      <c r="M48" s="198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200"/>
    </row>
    <row r="49" spans="1:32" ht="30.75" hidden="1" customHeight="1" x14ac:dyDescent="0.95">
      <c r="A49" s="192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4"/>
      <c r="M49" s="201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3"/>
    </row>
    <row r="50" spans="1:32" ht="30.75" hidden="1" customHeight="1" x14ac:dyDescent="0.95">
      <c r="A50" s="192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4"/>
      <c r="M50" s="201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3"/>
    </row>
    <row r="51" spans="1:32" ht="30.75" hidden="1" customHeight="1" x14ac:dyDescent="0.95">
      <c r="A51" s="192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4"/>
      <c r="M51" s="201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3"/>
    </row>
    <row r="52" spans="1:32" ht="30.75" hidden="1" customHeight="1" x14ac:dyDescent="0.95">
      <c r="A52" s="192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4"/>
      <c r="M52" s="201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3"/>
    </row>
    <row r="53" spans="1:32" ht="30.75" hidden="1" customHeight="1" x14ac:dyDescent="0.95">
      <c r="A53" s="192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4"/>
      <c r="M53" s="201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3"/>
    </row>
    <row r="54" spans="1:32" ht="30.75" hidden="1" customHeight="1" x14ac:dyDescent="0.95">
      <c r="A54" s="192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4"/>
      <c r="M54" s="201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3"/>
    </row>
    <row r="55" spans="1:32" ht="30.75" hidden="1" customHeight="1" x14ac:dyDescent="0.95">
      <c r="A55" s="192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4"/>
      <c r="M55" s="201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3"/>
    </row>
    <row r="56" spans="1:32" ht="30.75" hidden="1" customHeight="1" x14ac:dyDescent="0.95">
      <c r="A56" s="192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4"/>
      <c r="M56" s="201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3"/>
    </row>
    <row r="57" spans="1:32" ht="30.75" hidden="1" customHeight="1" x14ac:dyDescent="0.95">
      <c r="A57" s="192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4"/>
      <c r="M57" s="201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3"/>
    </row>
    <row r="58" spans="1:32" ht="30.75" hidden="1" customHeight="1" x14ac:dyDescent="0.95">
      <c r="A58" s="192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4"/>
      <c r="M58" s="201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3"/>
    </row>
    <row r="59" spans="1:32" ht="30.75" hidden="1" customHeight="1" x14ac:dyDescent="0.95">
      <c r="A59" s="192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4"/>
      <c r="M59" s="201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3"/>
    </row>
    <row r="60" spans="1:32" ht="30.75" hidden="1" customHeight="1" x14ac:dyDescent="0.95">
      <c r="A60" s="192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4"/>
      <c r="M60" s="201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3"/>
    </row>
    <row r="61" spans="1:32" ht="30.75" hidden="1" customHeight="1" x14ac:dyDescent="0.95">
      <c r="A61" s="192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4"/>
      <c r="M61" s="201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3"/>
    </row>
    <row r="62" spans="1:32" ht="30.75" hidden="1" customHeight="1" x14ac:dyDescent="0.95">
      <c r="A62" s="192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4"/>
      <c r="M62" s="201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3"/>
    </row>
    <row r="63" spans="1:32" ht="30.75" hidden="1" customHeight="1" x14ac:dyDescent="0.95">
      <c r="A63" s="192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4"/>
      <c r="M63" s="201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3"/>
    </row>
    <row r="64" spans="1:32" ht="30.75" hidden="1" customHeight="1" x14ac:dyDescent="0.95">
      <c r="A64" s="192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4"/>
      <c r="M64" s="201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3"/>
    </row>
    <row r="65" spans="1:32" ht="30.75" hidden="1" customHeight="1" x14ac:dyDescent="0.95">
      <c r="A65" s="192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4"/>
      <c r="M65" s="201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3"/>
    </row>
    <row r="66" spans="1:32" ht="30.75" hidden="1" customHeight="1" x14ac:dyDescent="0.95">
      <c r="A66" s="192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4"/>
      <c r="M66" s="201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3"/>
    </row>
    <row r="67" spans="1:32" ht="30.75" hidden="1" customHeight="1" x14ac:dyDescent="0.95">
      <c r="A67" s="192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4"/>
      <c r="M67" s="201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3"/>
    </row>
    <row r="68" spans="1:32" ht="30.75" hidden="1" customHeight="1" x14ac:dyDescent="0.95">
      <c r="A68" s="192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4"/>
      <c r="M68" s="201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3"/>
    </row>
    <row r="69" spans="1:32" ht="30.75" hidden="1" customHeight="1" x14ac:dyDescent="0.95">
      <c r="A69" s="192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4"/>
      <c r="M69" s="201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3"/>
    </row>
    <row r="70" spans="1:32" ht="30.75" hidden="1" customHeight="1" x14ac:dyDescent="0.95">
      <c r="A70" s="192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4"/>
      <c r="M70" s="201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3"/>
    </row>
    <row r="71" spans="1:32" ht="30.75" hidden="1" customHeight="1" x14ac:dyDescent="0.95">
      <c r="A71" s="192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4"/>
      <c r="M71" s="201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3"/>
    </row>
    <row r="72" spans="1:32" ht="30.75" hidden="1" customHeight="1" x14ac:dyDescent="0.95">
      <c r="A72" s="192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4"/>
      <c r="M72" s="201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3"/>
    </row>
    <row r="73" spans="1:32" ht="30.75" hidden="1" customHeight="1" x14ac:dyDescent="0.95">
      <c r="A73" s="192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4"/>
      <c r="M73" s="201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3"/>
    </row>
    <row r="74" spans="1:32" ht="30.75" hidden="1" customHeight="1" x14ac:dyDescent="0.95">
      <c r="A74" s="192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4"/>
      <c r="M74" s="201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3"/>
    </row>
    <row r="75" spans="1:32" ht="30.75" hidden="1" customHeight="1" x14ac:dyDescent="0.95">
      <c r="A75" s="192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4"/>
      <c r="M75" s="201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3"/>
    </row>
    <row r="76" spans="1:32" ht="30.75" hidden="1" customHeight="1" x14ac:dyDescent="0.95">
      <c r="A76" s="192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4"/>
      <c r="M76" s="201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3"/>
    </row>
    <row r="77" spans="1:32" ht="30.75" hidden="1" customHeight="1" thickBot="1" x14ac:dyDescent="1">
      <c r="A77" s="195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7"/>
      <c r="M77" s="204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6"/>
    </row>
  </sheetData>
  <sheetProtection selectLockedCells="1"/>
  <mergeCells count="62">
    <mergeCell ref="W1:X1"/>
    <mergeCell ref="AA1:AB1"/>
    <mergeCell ref="W4:AF4"/>
    <mergeCell ref="A48:L77"/>
    <mergeCell ref="M48:AF77"/>
    <mergeCell ref="A47:L47"/>
    <mergeCell ref="M47:AF47"/>
    <mergeCell ref="A26:L46"/>
    <mergeCell ref="A25:L25"/>
    <mergeCell ref="M25:AF25"/>
    <mergeCell ref="M26:AF46"/>
    <mergeCell ref="AC1:AF1"/>
    <mergeCell ref="A2:AC2"/>
    <mergeCell ref="R5:S5"/>
    <mergeCell ref="Z5:AA5"/>
    <mergeCell ref="A4:C4"/>
    <mergeCell ref="D1:E1"/>
    <mergeCell ref="F1:G1"/>
    <mergeCell ref="H1:J1"/>
    <mergeCell ref="A5:A6"/>
    <mergeCell ref="B5:B6"/>
    <mergeCell ref="C5:C6"/>
    <mergeCell ref="D4:V4"/>
    <mergeCell ref="K1:Q1"/>
    <mergeCell ref="R1:S1"/>
    <mergeCell ref="B1:C1"/>
    <mergeCell ref="H5:I5"/>
    <mergeCell ref="J5:K5"/>
    <mergeCell ref="L5:M5"/>
    <mergeCell ref="T1:V1"/>
    <mergeCell ref="A16:A18"/>
    <mergeCell ref="A19:A21"/>
    <mergeCell ref="AD10:AD21"/>
    <mergeCell ref="AF10:AF21"/>
    <mergeCell ref="AE5:AE6"/>
    <mergeCell ref="P5:Q5"/>
    <mergeCell ref="P8:Q8"/>
    <mergeCell ref="R8:S8"/>
    <mergeCell ref="Z8:AA8"/>
    <mergeCell ref="A7:AF7"/>
    <mergeCell ref="AF8:AF9"/>
    <mergeCell ref="T8:Y9"/>
    <mergeCell ref="D8:G9"/>
    <mergeCell ref="D5:G6"/>
    <mergeCell ref="T5:Y6"/>
    <mergeCell ref="AB5:AB6"/>
    <mergeCell ref="AD5:AD6"/>
    <mergeCell ref="AF5:AF6"/>
    <mergeCell ref="H8:I8"/>
    <mergeCell ref="J8:K8"/>
    <mergeCell ref="L8:M8"/>
    <mergeCell ref="N8:O8"/>
    <mergeCell ref="N5:O5"/>
    <mergeCell ref="AC5:AC6"/>
    <mergeCell ref="A10:A15"/>
    <mergeCell ref="AB8:AB9"/>
    <mergeCell ref="AC8:AC9"/>
    <mergeCell ref="AD8:AD9"/>
    <mergeCell ref="AE8:AE9"/>
    <mergeCell ref="A8:A9"/>
    <mergeCell ref="B8:B9"/>
    <mergeCell ref="C8:C9"/>
  </mergeCells>
  <phoneticPr fontId="2" type="noConversion"/>
  <conditionalFormatting sqref="A1">
    <cfRule type="cellIs" dxfId="84" priority="1490" operator="equal">
      <formula>0</formula>
    </cfRule>
  </conditionalFormatting>
  <conditionalFormatting sqref="AC15 AC18 AC21">
    <cfRule type="notContainsBlanks" dxfId="83" priority="1270">
      <formula>LEN(TRIM(AC15))&gt;0</formula>
    </cfRule>
  </conditionalFormatting>
  <conditionalFormatting sqref="AE10:AF10 AE11:AE21">
    <cfRule type="notContainsBlanks" dxfId="82" priority="1269">
      <formula>LEN(TRIM(AE10))&gt;0</formula>
    </cfRule>
  </conditionalFormatting>
  <conditionalFormatting sqref="AD10">
    <cfRule type="notContainsBlanks" dxfId="81" priority="1738">
      <formula>LEN(TRIM(AD10))&gt;0</formula>
    </cfRule>
  </conditionalFormatting>
  <conditionalFormatting sqref="AC10:AC14">
    <cfRule type="notContainsBlanks" dxfId="80" priority="982">
      <formula>LEN(TRIM(AC10))&gt;0</formula>
    </cfRule>
  </conditionalFormatting>
  <conditionalFormatting sqref="AB19:AB21">
    <cfRule type="cellIs" dxfId="79" priority="266" operator="equal">
      <formula>0</formula>
    </cfRule>
  </conditionalFormatting>
  <conditionalFormatting sqref="AB10:AB18">
    <cfRule type="cellIs" dxfId="78" priority="91" operator="equal">
      <formula>0</formula>
    </cfRule>
  </conditionalFormatting>
  <conditionalFormatting sqref="H16:S16">
    <cfRule type="cellIs" dxfId="77" priority="90" operator="equal">
      <formula>0</formula>
    </cfRule>
  </conditionalFormatting>
  <conditionalFormatting sqref="H19:S19">
    <cfRule type="cellIs" dxfId="76" priority="88" operator="equal">
      <formula>0</formula>
    </cfRule>
  </conditionalFormatting>
  <conditionalFormatting sqref="H11:S11">
    <cfRule type="expression" dxfId="75" priority="85">
      <formula>H11&gt;H10</formula>
    </cfRule>
  </conditionalFormatting>
  <conditionalFormatting sqref="H10:S10">
    <cfRule type="expression" dxfId="74" priority="84">
      <formula>H11&gt;H10</formula>
    </cfRule>
  </conditionalFormatting>
  <conditionalFormatting sqref="Z10:AA10">
    <cfRule type="expression" dxfId="73" priority="82">
      <formula>Z11&gt;Z10</formula>
    </cfRule>
  </conditionalFormatting>
  <conditionalFormatting sqref="H12:S12">
    <cfRule type="expression" dxfId="72" priority="81">
      <formula>H12&gt;H11</formula>
    </cfRule>
  </conditionalFormatting>
  <conditionalFormatting sqref="H11:S11">
    <cfRule type="expression" dxfId="71" priority="80">
      <formula>H12&gt;H11</formula>
    </cfRule>
  </conditionalFormatting>
  <conditionalFormatting sqref="H13:S13">
    <cfRule type="expression" dxfId="70" priority="78">
      <formula>H13&gt;H12</formula>
    </cfRule>
  </conditionalFormatting>
  <conditionalFormatting sqref="H12:S12">
    <cfRule type="expression" dxfId="69" priority="77">
      <formula>H13&gt;H12</formula>
    </cfRule>
  </conditionalFormatting>
  <conditionalFormatting sqref="Z11">
    <cfRule type="expression" dxfId="68" priority="70">
      <formula>Z11&gt;Z10</formula>
    </cfRule>
  </conditionalFormatting>
  <conditionalFormatting sqref="Z12">
    <cfRule type="expression" dxfId="67" priority="69">
      <formula>Z12&gt;Z11</formula>
    </cfRule>
  </conditionalFormatting>
  <conditionalFormatting sqref="Z11">
    <cfRule type="expression" dxfId="66" priority="68">
      <formula>Z12&gt;Z11</formula>
    </cfRule>
  </conditionalFormatting>
  <conditionalFormatting sqref="Z12">
    <cfRule type="expression" dxfId="65" priority="67">
      <formula>Z13&gt;Z12</formula>
    </cfRule>
  </conditionalFormatting>
  <conditionalFormatting sqref="AA11">
    <cfRule type="expression" dxfId="64" priority="66">
      <formula>AA11&gt;AA10</formula>
    </cfRule>
  </conditionalFormatting>
  <conditionalFormatting sqref="AA12">
    <cfRule type="expression" dxfId="63" priority="65">
      <formula>AA12&gt;AA11</formula>
    </cfRule>
  </conditionalFormatting>
  <conditionalFormatting sqref="AA11">
    <cfRule type="expression" dxfId="62" priority="64">
      <formula>AA12&gt;AA11</formula>
    </cfRule>
  </conditionalFormatting>
  <conditionalFormatting sqref="AA12">
    <cfRule type="expression" dxfId="61" priority="63">
      <formula>AA13&gt;AA12</formula>
    </cfRule>
  </conditionalFormatting>
  <conditionalFormatting sqref="H14">
    <cfRule type="expression" dxfId="60" priority="62">
      <formula>H14&gt;H13</formula>
    </cfRule>
  </conditionalFormatting>
  <conditionalFormatting sqref="H13:S13">
    <cfRule type="expression" dxfId="59" priority="61">
      <formula>H14&gt;H13</formula>
    </cfRule>
  </conditionalFormatting>
  <conditionalFormatting sqref="Z13">
    <cfRule type="expression" dxfId="58" priority="60">
      <formula>Z13&gt;Z12</formula>
    </cfRule>
  </conditionalFormatting>
  <conditionalFormatting sqref="Z14">
    <cfRule type="expression" dxfId="57" priority="59">
      <formula>Z14&gt;Z13</formula>
    </cfRule>
  </conditionalFormatting>
  <conditionalFormatting sqref="Z13">
    <cfRule type="expression" dxfId="56" priority="58">
      <formula>Z14&gt;Z13</formula>
    </cfRule>
  </conditionalFormatting>
  <conditionalFormatting sqref="AA13">
    <cfRule type="expression" dxfId="55" priority="57">
      <formula>AA13&gt;AA12</formula>
    </cfRule>
  </conditionalFormatting>
  <conditionalFormatting sqref="AA14">
    <cfRule type="expression" dxfId="54" priority="56">
      <formula>AA14&gt;AA13</formula>
    </cfRule>
  </conditionalFormatting>
  <conditionalFormatting sqref="AA13">
    <cfRule type="expression" dxfId="53" priority="55">
      <formula>AA14&gt;AA13</formula>
    </cfRule>
  </conditionalFormatting>
  <conditionalFormatting sqref="H17:S17">
    <cfRule type="expression" dxfId="52" priority="54">
      <formula>H17&gt;H16</formula>
    </cfRule>
  </conditionalFormatting>
  <conditionalFormatting sqref="H16:S16">
    <cfRule type="expression" dxfId="51" priority="53">
      <formula>H17&gt;H16</formula>
    </cfRule>
  </conditionalFormatting>
  <conditionalFormatting sqref="Z17:AA17">
    <cfRule type="expression" dxfId="50" priority="52">
      <formula>Z17&gt;Z16</formula>
    </cfRule>
  </conditionalFormatting>
  <conditionalFormatting sqref="Z16:AA16">
    <cfRule type="cellIs" dxfId="49" priority="51" operator="equal">
      <formula>0</formula>
    </cfRule>
  </conditionalFormatting>
  <conditionalFormatting sqref="Z16:AA16">
    <cfRule type="expression" dxfId="48" priority="50">
      <formula>Z17&gt;Z16</formula>
    </cfRule>
  </conditionalFormatting>
  <conditionalFormatting sqref="H18:S18">
    <cfRule type="expression" dxfId="47" priority="49">
      <formula>H18&gt;H17</formula>
    </cfRule>
  </conditionalFormatting>
  <conditionalFormatting sqref="H17:S17">
    <cfRule type="expression" dxfId="46" priority="48">
      <formula>H18&gt;H17</formula>
    </cfRule>
  </conditionalFormatting>
  <conditionalFormatting sqref="H20:S20">
    <cfRule type="expression" dxfId="45" priority="47">
      <formula>H20&gt;H19</formula>
    </cfRule>
  </conditionalFormatting>
  <conditionalFormatting sqref="H19:S19">
    <cfRule type="expression" dxfId="44" priority="46">
      <formula>H20&gt;H19</formula>
    </cfRule>
  </conditionalFormatting>
  <conditionalFormatting sqref="Z19:AA19">
    <cfRule type="cellIs" dxfId="43" priority="45" operator="equal">
      <formula>0</formula>
    </cfRule>
  </conditionalFormatting>
  <conditionalFormatting sqref="Z19:AA19">
    <cfRule type="expression" dxfId="42" priority="43">
      <formula>Z20&gt;Z19</formula>
    </cfRule>
  </conditionalFormatting>
  <conditionalFormatting sqref="H21:S21">
    <cfRule type="expression" dxfId="41" priority="42">
      <formula>H21&gt;H20</formula>
    </cfRule>
  </conditionalFormatting>
  <conditionalFormatting sqref="H20:S20">
    <cfRule type="expression" dxfId="40" priority="41">
      <formula>H21&gt;H20</formula>
    </cfRule>
  </conditionalFormatting>
  <conditionalFormatting sqref="Z20:AA20">
    <cfRule type="expression" dxfId="39" priority="40">
      <formula>Z20&gt;Z19</formula>
    </cfRule>
  </conditionalFormatting>
  <conditionalFormatting sqref="Z21:AA21">
    <cfRule type="expression" dxfId="38" priority="39">
      <formula>Z21&gt;Z20</formula>
    </cfRule>
  </conditionalFormatting>
  <conditionalFormatting sqref="Z20:AA20">
    <cfRule type="expression" dxfId="37" priority="38">
      <formula>Z21&gt;Z20</formula>
    </cfRule>
  </conditionalFormatting>
  <conditionalFormatting sqref="H15">
    <cfRule type="expression" dxfId="36" priority="37">
      <formula>H15&gt;H14</formula>
    </cfRule>
  </conditionalFormatting>
  <conditionalFormatting sqref="H14">
    <cfRule type="expression" dxfId="35" priority="36">
      <formula>H15&gt;H14</formula>
    </cfRule>
  </conditionalFormatting>
  <conditionalFormatting sqref="I14">
    <cfRule type="expression" dxfId="34" priority="35">
      <formula>I14&gt;I13</formula>
    </cfRule>
  </conditionalFormatting>
  <conditionalFormatting sqref="I15">
    <cfRule type="expression" dxfId="33" priority="34">
      <formula>I15&gt;I14</formula>
    </cfRule>
  </conditionalFormatting>
  <conditionalFormatting sqref="I14">
    <cfRule type="expression" dxfId="32" priority="33">
      <formula>I15&gt;I14</formula>
    </cfRule>
  </conditionalFormatting>
  <conditionalFormatting sqref="J14">
    <cfRule type="expression" dxfId="31" priority="32">
      <formula>J14&gt;J13</formula>
    </cfRule>
  </conditionalFormatting>
  <conditionalFormatting sqref="J15">
    <cfRule type="expression" dxfId="30" priority="31">
      <formula>J15&gt;J14</formula>
    </cfRule>
  </conditionalFormatting>
  <conditionalFormatting sqref="J14">
    <cfRule type="expression" dxfId="29" priority="30">
      <formula>J15&gt;J14</formula>
    </cfRule>
  </conditionalFormatting>
  <conditionalFormatting sqref="K14">
    <cfRule type="expression" dxfId="28" priority="29">
      <formula>K14&gt;K13</formula>
    </cfRule>
  </conditionalFormatting>
  <conditionalFormatting sqref="K15">
    <cfRule type="expression" dxfId="27" priority="28">
      <formula>K15&gt;K14</formula>
    </cfRule>
  </conditionalFormatting>
  <conditionalFormatting sqref="K14">
    <cfRule type="expression" dxfId="26" priority="27">
      <formula>K15&gt;K14</formula>
    </cfRule>
  </conditionalFormatting>
  <conditionalFormatting sqref="L14">
    <cfRule type="expression" dxfId="25" priority="26">
      <formula>L14&gt;L13</formula>
    </cfRule>
  </conditionalFormatting>
  <conditionalFormatting sqref="L15">
    <cfRule type="expression" dxfId="24" priority="25">
      <formula>L15&gt;L14</formula>
    </cfRule>
  </conditionalFormatting>
  <conditionalFormatting sqref="L14">
    <cfRule type="expression" dxfId="23" priority="24">
      <formula>L15&gt;L14</formula>
    </cfRule>
  </conditionalFormatting>
  <conditionalFormatting sqref="M14">
    <cfRule type="expression" dxfId="22" priority="23">
      <formula>M14&gt;M13</formula>
    </cfRule>
  </conditionalFormatting>
  <conditionalFormatting sqref="M15">
    <cfRule type="expression" dxfId="21" priority="22">
      <formula>M15&gt;M14</formula>
    </cfRule>
  </conditionalFormatting>
  <conditionalFormatting sqref="M14">
    <cfRule type="expression" dxfId="20" priority="21">
      <formula>M15&gt;M14</formula>
    </cfRule>
  </conditionalFormatting>
  <conditionalFormatting sqref="N14">
    <cfRule type="expression" dxfId="19" priority="20">
      <formula>N14&gt;N13</formula>
    </cfRule>
  </conditionalFormatting>
  <conditionalFormatting sqref="N15">
    <cfRule type="expression" dxfId="18" priority="19">
      <formula>N15&gt;N14</formula>
    </cfRule>
  </conditionalFormatting>
  <conditionalFormatting sqref="N14">
    <cfRule type="expression" dxfId="17" priority="18">
      <formula>N15&gt;N14</formula>
    </cfRule>
  </conditionalFormatting>
  <conditionalFormatting sqref="O14">
    <cfRule type="expression" dxfId="16" priority="17">
      <formula>O14&gt;O13</formula>
    </cfRule>
  </conditionalFormatting>
  <conditionalFormatting sqref="O15">
    <cfRule type="expression" dxfId="15" priority="16">
      <formula>O15&gt;O14</formula>
    </cfRule>
  </conditionalFormatting>
  <conditionalFormatting sqref="O14">
    <cfRule type="expression" dxfId="14" priority="15">
      <formula>O15&gt;O14</formula>
    </cfRule>
  </conditionalFormatting>
  <conditionalFormatting sqref="P14">
    <cfRule type="expression" dxfId="13" priority="14">
      <formula>P14&gt;P13</formula>
    </cfRule>
  </conditionalFormatting>
  <conditionalFormatting sqref="P15">
    <cfRule type="expression" dxfId="12" priority="13">
      <formula>P15&gt;P14</formula>
    </cfRule>
  </conditionalFormatting>
  <conditionalFormatting sqref="P14">
    <cfRule type="expression" dxfId="11" priority="12">
      <formula>P15&gt;P14</formula>
    </cfRule>
  </conditionalFormatting>
  <conditionalFormatting sqref="Q14">
    <cfRule type="expression" dxfId="10" priority="11">
      <formula>Q14&gt;Q13</formula>
    </cfRule>
  </conditionalFormatting>
  <conditionalFormatting sqref="Q15">
    <cfRule type="expression" dxfId="9" priority="10">
      <formula>Q15&gt;Q14</formula>
    </cfRule>
  </conditionalFormatting>
  <conditionalFormatting sqref="Q14">
    <cfRule type="expression" dxfId="8" priority="9">
      <formula>Q15&gt;Q14</formula>
    </cfRule>
  </conditionalFormatting>
  <conditionalFormatting sqref="R14">
    <cfRule type="expression" dxfId="7" priority="8">
      <formula>R14&gt;R13</formula>
    </cfRule>
  </conditionalFormatting>
  <conditionalFormatting sqref="R15">
    <cfRule type="expression" dxfId="6" priority="7">
      <formula>R15&gt;R14</formula>
    </cfRule>
  </conditionalFormatting>
  <conditionalFormatting sqref="R14">
    <cfRule type="expression" dxfId="5" priority="6">
      <formula>R15&gt;R14</formula>
    </cfRule>
  </conditionalFormatting>
  <conditionalFormatting sqref="S14">
    <cfRule type="expression" dxfId="4" priority="5">
      <formula>S14&gt;S13</formula>
    </cfRule>
  </conditionalFormatting>
  <conditionalFormatting sqref="S15">
    <cfRule type="expression" dxfId="3" priority="4">
      <formula>S15&gt;S14</formula>
    </cfRule>
  </conditionalFormatting>
  <conditionalFormatting sqref="S14">
    <cfRule type="expression" dxfId="2" priority="3">
      <formula>S15&gt;S14</formula>
    </cfRule>
  </conditionalFormatting>
  <conditionalFormatting sqref="AC16:AC17">
    <cfRule type="notContainsBlanks" dxfId="1" priority="2">
      <formula>LEN(TRIM(AC16))&gt;0</formula>
    </cfRule>
  </conditionalFormatting>
  <conditionalFormatting sqref="AC19:AC20">
    <cfRule type="notContainsBlanks" dxfId="0" priority="1">
      <formula>LEN(TRIM(AC19))&gt;0</formula>
    </cfRule>
  </conditionalFormatting>
  <dataValidations count="1">
    <dataValidation type="whole" allowBlank="1" showInputMessage="1" showErrorMessage="1" errorTitle="Non-Numeric or abnormal value" error="Enter Numbers only between 0 and 99999" sqref="D10:AA21" xr:uid="{B89F7BEB-D895-441B-9690-CF40DBC25312}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31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dac3fa0a-9923-49c3-b4ba-df6390fa58ea"/>
    <ds:schemaRef ds:uri="http://purl.org/dc/terms/"/>
    <ds:schemaRef ds:uri="1ed6e237-7a44-4d6d-bfbc-e270d277b5ad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Feb</vt:lpstr>
      <vt:lpstr>Feb!Print_Area</vt:lpstr>
      <vt:lpstr>Instructions!Print_Area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Emmanuel Kaunda</cp:lastModifiedBy>
  <cp:lastPrinted>2020-06-04T19:13:43Z</cp:lastPrinted>
  <dcterms:created xsi:type="dcterms:W3CDTF">2018-10-31T09:45:26Z</dcterms:created>
  <dcterms:modified xsi:type="dcterms:W3CDTF">2021-01-07T10:56:10Z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