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eofreyNyabuto\NetbeansProjects\InternalSystem\web\"/>
    </mc:Choice>
  </mc:AlternateContent>
  <xr:revisionPtr revIDLastSave="0" documentId="13_ncr:1_{DC178322-7338-4F1F-9C9E-E065D72F4DF4}" xr6:coauthVersionLast="41" xr6:coauthVersionMax="41"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42" i="1" l="1"/>
  <c r="AC143" i="1"/>
  <c r="AC124" i="1" l="1"/>
  <c r="AC123" i="1"/>
  <c r="AC122" i="1"/>
  <c r="AC106" i="1"/>
  <c r="AF40" i="1" l="1"/>
  <c r="AF48" i="1"/>
  <c r="AF68" i="1"/>
  <c r="AF83" i="1"/>
  <c r="AF104" i="1"/>
  <c r="AF155" i="1"/>
  <c r="AE20" i="1"/>
  <c r="AE144" i="1"/>
  <c r="AE143" i="1"/>
  <c r="AE140" i="1"/>
  <c r="AE50" i="1" l="1"/>
  <c r="AE139" i="1"/>
  <c r="AD40" i="1"/>
  <c r="AD104" i="1"/>
  <c r="AD155" i="1"/>
  <c r="AC155" i="1"/>
  <c r="AC151" i="1"/>
  <c r="AC144"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E137" i="1" l="1"/>
  <c r="AF137" i="1" s="1"/>
  <c r="AC68" i="1"/>
  <c r="AD68" i="1" s="1"/>
  <c r="AC70" i="1"/>
  <c r="AE142" i="1"/>
  <c r="AE138" i="1"/>
  <c r="AE123" i="1"/>
  <c r="AC149" i="1"/>
  <c r="AC148" i="1"/>
  <c r="AD148" i="1" s="1"/>
  <c r="AC138" i="1"/>
  <c r="AC125"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<sst xmlns="http://schemas.openxmlformats.org/spreadsheetml/2006/main" count="1302" uniqueCount="642">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</sst>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3" fontId="6" fillId="0" borderId="1" xfId="0" applyNumberFormat="1" applyFont="1" applyBorder="1" applyAlignment="1" applyProtection="1">
      <alignment horizontal="center" vertical="center"/>
      <protection locked="0"/>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5" borderId="6"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26" fillId="3" borderId="3" xfId="0" applyFont="1" applyFill="1" applyBorder="1" applyAlignment="1">
      <alignment horizontal="left" vertical="center"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17" fillId="13" borderId="2" xfId="0" applyFont="1" applyFill="1" applyBorder="1" applyAlignment="1">
      <alignment horizontal="left" vertical="top" wrapText="1"/>
    </xf>
    <xf numFmtId="0" fontId="17" fillId="13" borderId="1" xfId="0" applyFont="1" applyFill="1" applyBorder="1" applyAlignment="1">
      <alignment horizontal="left" vertical="top" wrapText="1"/>
    </xf>
    <xf numFmtId="0" fontId="10" fillId="11" borderId="1" xfId="0" applyFont="1" applyFill="1" applyBorder="1" applyAlignment="1">
      <alignment horizontal="center" vertic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11" fillId="3" borderId="1" xfId="0" applyFont="1" applyFill="1" applyBorder="1" applyAlignment="1">
      <alignment horizontal="center" vertical="center"/>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5" fillId="2" borderId="1" xfId="0" applyFont="1" applyFill="1" applyBorder="1" applyAlignment="1">
      <alignment horizontal="left" vertical="top"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0" fillId="0" borderId="0" xfId="0" applyFont="1" applyAlignment="1">
      <alignment horizontal="center" wrapText="1"/>
    </xf>
    <xf numFmtId="0" fontId="17" fillId="0" borderId="19"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0" fillId="8" borderId="15"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center" vertical="center" wrapText="1"/>
    </xf>
    <xf numFmtId="0" fontId="10" fillId="0" borderId="0" xfId="0" applyFont="1" applyAlignment="1">
      <alignment horizontal="left" wrapText="1"/>
    </xf>
    <xf numFmtId="49" fontId="14" fillId="4" borderId="8" xfId="1" applyNumberFormat="1" applyFont="1" applyFill="1" applyBorder="1" applyAlignment="1">
      <alignment horizontal="center" vertical="center"/>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5" fillId="4" borderId="1" xfId="0" applyFont="1" applyFill="1" applyBorder="1" applyAlignment="1">
      <alignment horizontal="center"/>
    </xf>
    <xf numFmtId="0" fontId="15" fillId="2" borderId="1" xfId="0" applyFont="1" applyFill="1" applyBorder="1" applyAlignment="1">
      <alignment horizontal="center"/>
    </xf>
    <xf numFmtId="0" fontId="6" fillId="2" borderId="7" xfId="0" applyFont="1" applyFill="1" applyBorder="1" applyAlignment="1">
      <alignment horizontal="left" vertical="top" wrapText="1"/>
    </xf>
    <xf numFmtId="0" fontId="6" fillId="2" borderId="1" xfId="0" applyFont="1" applyFill="1" applyBorder="1" applyAlignment="1">
      <alignment horizontal="left" vertical="top" wrapText="1"/>
    </xf>
    <xf numFmtId="0" fontId="17" fillId="5" borderId="21"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53" t="s">
        <v>129</v>
      </c>
      <c r="C1" s="154"/>
      <c r="D1" s="154"/>
      <c r="E1" s="154"/>
      <c r="F1" s="154"/>
    </row>
    <row r="2" spans="2:6" s="30" customFormat="1" ht="28.5" customHeight="1" x14ac:dyDescent="0.45">
      <c r="B2" s="65" t="s">
        <v>49</v>
      </c>
      <c r="C2" s="26" t="s">
        <v>50</v>
      </c>
      <c r="D2" s="27" t="s">
        <v>180</v>
      </c>
      <c r="E2" s="28" t="s">
        <v>48</v>
      </c>
      <c r="F2" s="29" t="s">
        <v>159</v>
      </c>
    </row>
    <row r="3" spans="2:6" ht="23.25" customHeight="1" x14ac:dyDescent="0.45">
      <c r="B3" s="140" t="s">
        <v>143</v>
      </c>
      <c r="C3" s="141"/>
      <c r="D3" s="141"/>
      <c r="E3" s="142"/>
      <c r="F3" s="31"/>
    </row>
    <row r="4" spans="2:6" ht="96" customHeight="1" x14ac:dyDescent="0.45">
      <c r="B4" s="137" t="s">
        <v>141</v>
      </c>
      <c r="C4" s="32" t="s">
        <v>181</v>
      </c>
      <c r="D4" s="33" t="s">
        <v>179</v>
      </c>
      <c r="E4" s="34" t="s">
        <v>111</v>
      </c>
      <c r="F4" s="35" t="s">
        <v>449</v>
      </c>
    </row>
    <row r="5" spans="2:6" ht="96" customHeight="1" x14ac:dyDescent="0.45">
      <c r="B5" s="138"/>
      <c r="C5" s="32" t="s">
        <v>182</v>
      </c>
      <c r="D5" s="36" t="s">
        <v>183</v>
      </c>
      <c r="E5" s="34" t="s">
        <v>112</v>
      </c>
      <c r="F5" s="35" t="s">
        <v>450</v>
      </c>
    </row>
    <row r="6" spans="2:6" ht="96" customHeight="1" x14ac:dyDescent="0.45">
      <c r="B6" s="138"/>
      <c r="C6" s="32" t="s">
        <v>184</v>
      </c>
      <c r="D6" s="33" t="s">
        <v>451</v>
      </c>
      <c r="E6" s="34" t="s">
        <v>452</v>
      </c>
      <c r="F6" s="35" t="s">
        <v>453</v>
      </c>
    </row>
    <row r="7" spans="2:6" ht="61.5" customHeight="1" x14ac:dyDescent="0.45">
      <c r="B7" s="138"/>
      <c r="C7" s="32" t="s">
        <v>185</v>
      </c>
      <c r="D7" s="36" t="s">
        <v>186</v>
      </c>
      <c r="E7" s="34" t="s">
        <v>55</v>
      </c>
      <c r="F7" s="35" t="s">
        <v>454</v>
      </c>
    </row>
    <row r="8" spans="2:6" ht="51.6" customHeight="1" x14ac:dyDescent="0.45">
      <c r="B8" s="138"/>
      <c r="C8" s="32" t="s">
        <v>187</v>
      </c>
      <c r="D8" s="36" t="s">
        <v>188</v>
      </c>
      <c r="E8" s="34" t="s">
        <v>189</v>
      </c>
      <c r="F8" s="35" t="s">
        <v>455</v>
      </c>
    </row>
    <row r="9" spans="2:6" ht="73.5" customHeight="1" x14ac:dyDescent="0.45">
      <c r="B9" s="138"/>
      <c r="C9" s="32" t="s">
        <v>191</v>
      </c>
      <c r="D9" s="36" t="s">
        <v>190</v>
      </c>
      <c r="E9" s="34" t="s">
        <v>51</v>
      </c>
      <c r="F9" s="35" t="s">
        <v>506</v>
      </c>
    </row>
    <row r="10" spans="2:6" ht="63.6" customHeight="1" x14ac:dyDescent="0.45">
      <c r="B10" s="138"/>
      <c r="C10" s="32" t="s">
        <v>192</v>
      </c>
      <c r="D10" s="36" t="s">
        <v>193</v>
      </c>
      <c r="E10" s="34" t="s">
        <v>52</v>
      </c>
      <c r="F10" s="35" t="s">
        <v>456</v>
      </c>
    </row>
    <row r="11" spans="2:6" ht="52.5" customHeight="1" x14ac:dyDescent="0.45">
      <c r="B11" s="138"/>
      <c r="C11" s="32" t="s">
        <v>195</v>
      </c>
      <c r="D11" s="36" t="s">
        <v>194</v>
      </c>
      <c r="E11" s="34" t="s">
        <v>53</v>
      </c>
      <c r="F11" s="35" t="s">
        <v>457</v>
      </c>
    </row>
    <row r="12" spans="2:6" ht="44.1" customHeight="1" x14ac:dyDescent="0.45">
      <c r="B12" s="139"/>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51" t="s">
        <v>144</v>
      </c>
      <c r="C31" s="152"/>
      <c r="D31" s="152"/>
      <c r="E31" s="152"/>
      <c r="F31" s="155"/>
    </row>
    <row r="32" spans="2:6" ht="75" customHeight="1" x14ac:dyDescent="0.45">
      <c r="B32" s="134" t="s">
        <v>25</v>
      </c>
      <c r="C32" s="38" t="s">
        <v>220</v>
      </c>
      <c r="D32" s="44" t="s">
        <v>221</v>
      </c>
      <c r="E32" s="34" t="s">
        <v>56</v>
      </c>
      <c r="F32" s="156" t="s">
        <v>229</v>
      </c>
    </row>
    <row r="33" spans="2:6" ht="60" customHeight="1" x14ac:dyDescent="0.45">
      <c r="B33" s="135"/>
      <c r="C33" s="38" t="s">
        <v>222</v>
      </c>
      <c r="D33" s="44" t="s">
        <v>223</v>
      </c>
      <c r="E33" s="34" t="s">
        <v>142</v>
      </c>
      <c r="F33" s="157"/>
    </row>
    <row r="34" spans="2:6" ht="39.4" customHeight="1" x14ac:dyDescent="0.45">
      <c r="B34" s="135"/>
      <c r="C34" s="38" t="s">
        <v>227</v>
      </c>
      <c r="D34" s="44" t="s">
        <v>224</v>
      </c>
      <c r="E34" s="34" t="s">
        <v>57</v>
      </c>
      <c r="F34" s="157"/>
    </row>
    <row r="35" spans="2:6" ht="57.4" customHeight="1" x14ac:dyDescent="0.45">
      <c r="B35" s="135"/>
      <c r="C35" s="38" t="s">
        <v>228</v>
      </c>
      <c r="D35" s="44" t="s">
        <v>225</v>
      </c>
      <c r="E35" s="34" t="s">
        <v>58</v>
      </c>
      <c r="F35" s="157"/>
    </row>
    <row r="36" spans="2:6" ht="72.95" customHeight="1" x14ac:dyDescent="0.45">
      <c r="B36" s="136"/>
      <c r="C36" s="38" t="s">
        <v>230</v>
      </c>
      <c r="D36" s="44" t="s">
        <v>226</v>
      </c>
      <c r="E36" s="34" t="s">
        <v>59</v>
      </c>
      <c r="F36" s="158"/>
    </row>
    <row r="37" spans="2:6" ht="33" customHeight="1" x14ac:dyDescent="0.45">
      <c r="B37" s="159" t="s">
        <v>166</v>
      </c>
      <c r="C37" s="160"/>
      <c r="D37" s="160"/>
      <c r="E37" s="160"/>
      <c r="F37" s="161"/>
    </row>
    <row r="38" spans="2:6" ht="65.45" customHeight="1" x14ac:dyDescent="0.45">
      <c r="B38" s="134" t="s">
        <v>30</v>
      </c>
      <c r="C38" s="38" t="s">
        <v>460</v>
      </c>
      <c r="D38" s="47" t="s">
        <v>234</v>
      </c>
      <c r="E38" s="34" t="s">
        <v>61</v>
      </c>
      <c r="F38" s="35" t="s">
        <v>260</v>
      </c>
    </row>
    <row r="39" spans="2:6" ht="122.1" customHeight="1" x14ac:dyDescent="0.45">
      <c r="B39" s="135"/>
      <c r="C39" s="38" t="s">
        <v>461</v>
      </c>
      <c r="D39" s="47" t="s">
        <v>235</v>
      </c>
      <c r="E39" s="34" t="s">
        <v>60</v>
      </c>
      <c r="F39" s="35" t="s">
        <v>261</v>
      </c>
    </row>
    <row r="40" spans="2:6" ht="60.6" customHeight="1" x14ac:dyDescent="0.45">
      <c r="B40" s="135"/>
      <c r="C40" s="38" t="s">
        <v>462</v>
      </c>
      <c r="D40" s="47" t="s">
        <v>236</v>
      </c>
      <c r="E40" s="34" t="s">
        <v>140</v>
      </c>
      <c r="F40" s="35" t="s">
        <v>262</v>
      </c>
    </row>
    <row r="41" spans="2:6" ht="63" customHeight="1" x14ac:dyDescent="0.45">
      <c r="B41" s="135"/>
      <c r="C41" s="38" t="s">
        <v>237</v>
      </c>
      <c r="D41" s="47" t="s">
        <v>238</v>
      </c>
      <c r="E41" s="34" t="s">
        <v>62</v>
      </c>
      <c r="F41" s="35" t="s">
        <v>263</v>
      </c>
    </row>
    <row r="42" spans="2:6" ht="67.5" customHeight="1" x14ac:dyDescent="0.45">
      <c r="B42" s="135"/>
      <c r="C42" s="38" t="s">
        <v>463</v>
      </c>
      <c r="D42" s="47" t="s">
        <v>239</v>
      </c>
      <c r="E42" s="34" t="s">
        <v>63</v>
      </c>
      <c r="F42" s="35" t="s">
        <v>264</v>
      </c>
    </row>
    <row r="43" spans="2:6" ht="69.599999999999994" customHeight="1" x14ac:dyDescent="0.45">
      <c r="B43" s="134" t="s">
        <v>37</v>
      </c>
      <c r="C43" s="38" t="s">
        <v>240</v>
      </c>
      <c r="D43" s="47" t="s">
        <v>241</v>
      </c>
      <c r="E43" s="34" t="s">
        <v>64</v>
      </c>
      <c r="F43" s="35" t="s">
        <v>264</v>
      </c>
    </row>
    <row r="44" spans="2:6" ht="69" customHeight="1" x14ac:dyDescent="0.45">
      <c r="B44" s="135"/>
      <c r="C44" s="38" t="s">
        <v>242</v>
      </c>
      <c r="D44" s="47" t="s">
        <v>243</v>
      </c>
      <c r="E44" s="34" t="s">
        <v>65</v>
      </c>
      <c r="F44" s="35" t="s">
        <v>264</v>
      </c>
    </row>
    <row r="45" spans="2:6" ht="68.45" customHeight="1" x14ac:dyDescent="0.45">
      <c r="B45" s="136"/>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62" t="s">
        <v>134</v>
      </c>
      <c r="C53" s="32" t="s">
        <v>469</v>
      </c>
      <c r="D53" s="49" t="s">
        <v>257</v>
      </c>
      <c r="E53" s="35" t="s">
        <v>164</v>
      </c>
      <c r="F53" s="35" t="s">
        <v>270</v>
      </c>
    </row>
    <row r="54" spans="2:6" ht="92.1" customHeight="1" x14ac:dyDescent="0.45">
      <c r="B54" s="163"/>
      <c r="C54" s="32" t="s">
        <v>258</v>
      </c>
      <c r="D54" s="49" t="s">
        <v>259</v>
      </c>
      <c r="E54" s="66" t="s">
        <v>163</v>
      </c>
      <c r="F54" s="37" t="s">
        <v>271</v>
      </c>
    </row>
    <row r="55" spans="2:6" ht="47.45" customHeight="1" x14ac:dyDescent="0.45">
      <c r="B55" s="151" t="s">
        <v>165</v>
      </c>
      <c r="C55" s="152"/>
      <c r="D55" s="152"/>
      <c r="E55" s="152"/>
      <c r="F55" s="155"/>
    </row>
    <row r="56" spans="2:6" ht="66.599999999999994" customHeight="1" x14ac:dyDescent="0.45">
      <c r="B56" s="134" t="s">
        <v>31</v>
      </c>
      <c r="C56" s="38" t="s">
        <v>470</v>
      </c>
      <c r="D56" s="47" t="s">
        <v>274</v>
      </c>
      <c r="E56" s="34" t="s">
        <v>99</v>
      </c>
      <c r="F56" s="35" t="s">
        <v>272</v>
      </c>
    </row>
    <row r="57" spans="2:6" ht="66.599999999999994" customHeight="1" x14ac:dyDescent="0.45">
      <c r="B57" s="136"/>
      <c r="C57" s="38" t="s">
        <v>471</v>
      </c>
      <c r="D57" s="47" t="s">
        <v>275</v>
      </c>
      <c r="E57" s="34" t="s">
        <v>273</v>
      </c>
      <c r="F57" s="35" t="s">
        <v>272</v>
      </c>
    </row>
    <row r="58" spans="2:6" ht="66.599999999999994" customHeight="1" x14ac:dyDescent="0.45">
      <c r="B58" s="134" t="s">
        <v>32</v>
      </c>
      <c r="C58" s="38" t="s">
        <v>472</v>
      </c>
      <c r="D58" s="47" t="s">
        <v>276</v>
      </c>
      <c r="E58" s="34" t="s">
        <v>100</v>
      </c>
      <c r="F58" s="35" t="s">
        <v>272</v>
      </c>
    </row>
    <row r="59" spans="2:6" ht="66.599999999999994" customHeight="1" x14ac:dyDescent="0.45">
      <c r="B59" s="136"/>
      <c r="C59" s="38" t="s">
        <v>471</v>
      </c>
      <c r="D59" s="47" t="s">
        <v>277</v>
      </c>
      <c r="E59" s="34" t="s">
        <v>273</v>
      </c>
      <c r="F59" s="35" t="s">
        <v>272</v>
      </c>
    </row>
    <row r="60" spans="2:6" ht="66.599999999999994" customHeight="1" x14ac:dyDescent="0.45">
      <c r="B60" s="143" t="s">
        <v>38</v>
      </c>
      <c r="C60" s="50" t="s">
        <v>473</v>
      </c>
      <c r="D60" s="47" t="s">
        <v>278</v>
      </c>
      <c r="E60" s="51" t="s">
        <v>101</v>
      </c>
      <c r="F60" s="35" t="s">
        <v>272</v>
      </c>
    </row>
    <row r="61" spans="2:6" ht="66.599999999999994" customHeight="1" x14ac:dyDescent="0.45">
      <c r="B61" s="144"/>
      <c r="C61" s="50" t="s">
        <v>474</v>
      </c>
      <c r="D61" s="47" t="s">
        <v>279</v>
      </c>
      <c r="E61" s="34" t="s">
        <v>273</v>
      </c>
      <c r="F61" s="35" t="s">
        <v>272</v>
      </c>
    </row>
    <row r="62" spans="2:6" ht="62.45" customHeight="1" x14ac:dyDescent="0.45">
      <c r="B62" s="143" t="s">
        <v>39</v>
      </c>
      <c r="C62" s="50" t="s">
        <v>475</v>
      </c>
      <c r="D62" s="47" t="s">
        <v>280</v>
      </c>
      <c r="E62" s="51" t="s">
        <v>102</v>
      </c>
      <c r="F62" s="35" t="s">
        <v>272</v>
      </c>
    </row>
    <row r="63" spans="2:6" ht="61.5" customHeight="1" x14ac:dyDescent="0.45">
      <c r="B63" s="144"/>
      <c r="C63" s="50" t="s">
        <v>476</v>
      </c>
      <c r="D63" s="47" t="s">
        <v>281</v>
      </c>
      <c r="E63" s="34" t="s">
        <v>273</v>
      </c>
      <c r="F63" s="35" t="s">
        <v>272</v>
      </c>
    </row>
    <row r="64" spans="2:6" ht="64.5" customHeight="1" x14ac:dyDescent="0.45">
      <c r="B64" s="143" t="s">
        <v>40</v>
      </c>
      <c r="C64" s="50" t="s">
        <v>477</v>
      </c>
      <c r="D64" s="47" t="s">
        <v>282</v>
      </c>
      <c r="E64" s="51" t="s">
        <v>103</v>
      </c>
      <c r="F64" s="35" t="s">
        <v>272</v>
      </c>
    </row>
    <row r="65" spans="2:6" ht="64.5" customHeight="1" x14ac:dyDescent="0.45">
      <c r="B65" s="144"/>
      <c r="C65" s="50" t="s">
        <v>478</v>
      </c>
      <c r="D65" s="47" t="s">
        <v>283</v>
      </c>
      <c r="E65" s="34" t="s">
        <v>273</v>
      </c>
      <c r="F65" s="35" t="s">
        <v>272</v>
      </c>
    </row>
    <row r="66" spans="2:6" ht="57" customHeight="1" x14ac:dyDescent="0.45">
      <c r="B66" s="143" t="s">
        <v>41</v>
      </c>
      <c r="C66" s="50" t="s">
        <v>479</v>
      </c>
      <c r="D66" s="47" t="s">
        <v>284</v>
      </c>
      <c r="E66" s="51" t="s">
        <v>104</v>
      </c>
      <c r="F66" s="35" t="s">
        <v>272</v>
      </c>
    </row>
    <row r="67" spans="2:6" ht="56.1" customHeight="1" x14ac:dyDescent="0.45">
      <c r="B67" s="144"/>
      <c r="C67" s="50" t="s">
        <v>480</v>
      </c>
      <c r="D67" s="47" t="s">
        <v>285</v>
      </c>
      <c r="E67" s="34" t="s">
        <v>273</v>
      </c>
      <c r="F67" s="35" t="s">
        <v>272</v>
      </c>
    </row>
    <row r="68" spans="2:6" ht="33" customHeight="1" x14ac:dyDescent="0.45">
      <c r="B68" s="151" t="s">
        <v>167</v>
      </c>
      <c r="C68" s="152"/>
      <c r="D68" s="152"/>
      <c r="E68" s="152"/>
      <c r="F68" s="155"/>
    </row>
    <row r="69" spans="2:6" ht="91.5" customHeight="1" x14ac:dyDescent="0.45">
      <c r="B69" s="134" t="s">
        <v>43</v>
      </c>
      <c r="C69" s="38" t="s">
        <v>481</v>
      </c>
      <c r="D69" s="47" t="s">
        <v>286</v>
      </c>
      <c r="E69" s="34" t="s">
        <v>68</v>
      </c>
      <c r="F69" s="35" t="s">
        <v>290</v>
      </c>
    </row>
    <row r="70" spans="2:6" ht="67.5" customHeight="1" x14ac:dyDescent="0.45">
      <c r="B70" s="135"/>
      <c r="C70" s="38" t="s">
        <v>288</v>
      </c>
      <c r="D70" s="47" t="s">
        <v>287</v>
      </c>
      <c r="E70" s="34" t="s">
        <v>70</v>
      </c>
      <c r="F70" s="35" t="s">
        <v>291</v>
      </c>
    </row>
    <row r="71" spans="2:6" ht="63" customHeight="1" x14ac:dyDescent="0.45">
      <c r="B71" s="135"/>
      <c r="C71" s="38" t="s">
        <v>482</v>
      </c>
      <c r="D71" s="47" t="s">
        <v>289</v>
      </c>
      <c r="E71" s="34" t="s">
        <v>69</v>
      </c>
      <c r="F71" s="35" t="s">
        <v>292</v>
      </c>
    </row>
    <row r="72" spans="2:6" ht="60.6" customHeight="1" x14ac:dyDescent="0.45">
      <c r="B72" s="135"/>
      <c r="C72" s="38" t="s">
        <v>483</v>
      </c>
      <c r="D72" s="47" t="s">
        <v>293</v>
      </c>
      <c r="E72" s="34" t="s">
        <v>71</v>
      </c>
      <c r="F72" s="35" t="s">
        <v>296</v>
      </c>
    </row>
    <row r="73" spans="2:6" ht="75.95" customHeight="1" x14ac:dyDescent="0.45">
      <c r="B73" s="135"/>
      <c r="C73" s="38" t="s">
        <v>484</v>
      </c>
      <c r="D73" s="47" t="s">
        <v>294</v>
      </c>
      <c r="E73" s="34" t="s">
        <v>72</v>
      </c>
      <c r="F73" s="35" t="s">
        <v>297</v>
      </c>
    </row>
    <row r="74" spans="2:6" ht="99.95" customHeight="1" x14ac:dyDescent="0.45">
      <c r="B74" s="136"/>
      <c r="C74" s="38" t="s">
        <v>485</v>
      </c>
      <c r="D74" s="47" t="s">
        <v>295</v>
      </c>
      <c r="E74" s="34" t="s">
        <v>73</v>
      </c>
      <c r="F74" s="35" t="s">
        <v>297</v>
      </c>
    </row>
    <row r="75" spans="2:6" ht="100.5" customHeight="1" x14ac:dyDescent="0.45">
      <c r="B75" s="134" t="s">
        <v>42</v>
      </c>
      <c r="C75" s="38" t="s">
        <v>302</v>
      </c>
      <c r="D75" s="47" t="s">
        <v>301</v>
      </c>
      <c r="E75" s="34" t="s">
        <v>68</v>
      </c>
      <c r="F75" s="35" t="s">
        <v>298</v>
      </c>
    </row>
    <row r="76" spans="2:6" ht="77.099999999999994" customHeight="1" x14ac:dyDescent="0.45">
      <c r="B76" s="135"/>
      <c r="C76" s="38" t="s">
        <v>486</v>
      </c>
      <c r="D76" s="47" t="s">
        <v>303</v>
      </c>
      <c r="E76" s="34" t="s">
        <v>70</v>
      </c>
      <c r="F76" s="35" t="s">
        <v>299</v>
      </c>
    </row>
    <row r="77" spans="2:6" ht="77.099999999999994" customHeight="1" x14ac:dyDescent="0.45">
      <c r="B77" s="135"/>
      <c r="C77" s="38" t="s">
        <v>304</v>
      </c>
      <c r="D77" s="47" t="s">
        <v>305</v>
      </c>
      <c r="E77" s="34" t="s">
        <v>69</v>
      </c>
      <c r="F77" s="35" t="s">
        <v>300</v>
      </c>
    </row>
    <row r="78" spans="2:6" ht="54" customHeight="1" x14ac:dyDescent="0.45">
      <c r="B78" s="135"/>
      <c r="C78" s="38" t="s">
        <v>306</v>
      </c>
      <c r="D78" s="47" t="s">
        <v>307</v>
      </c>
      <c r="E78" s="34" t="s">
        <v>71</v>
      </c>
      <c r="F78" s="35" t="s">
        <v>311</v>
      </c>
    </row>
    <row r="79" spans="2:6" ht="59.1" customHeight="1" x14ac:dyDescent="0.45">
      <c r="B79" s="135"/>
      <c r="C79" s="38" t="s">
        <v>484</v>
      </c>
      <c r="D79" s="47" t="s">
        <v>308</v>
      </c>
      <c r="E79" s="34" t="s">
        <v>72</v>
      </c>
      <c r="F79" s="35" t="s">
        <v>312</v>
      </c>
    </row>
    <row r="80" spans="2:6" ht="96.95" customHeight="1" x14ac:dyDescent="0.45">
      <c r="B80" s="136"/>
      <c r="C80" s="38" t="s">
        <v>309</v>
      </c>
      <c r="D80" s="47" t="s">
        <v>310</v>
      </c>
      <c r="E80" s="34" t="s">
        <v>73</v>
      </c>
      <c r="F80" s="35" t="s">
        <v>312</v>
      </c>
    </row>
    <row r="81" spans="2:6" ht="68.099999999999994" customHeight="1" x14ac:dyDescent="0.45">
      <c r="B81" s="134" t="s">
        <v>33</v>
      </c>
      <c r="C81" s="38" t="s">
        <v>487</v>
      </c>
      <c r="D81" s="47" t="s">
        <v>318</v>
      </c>
      <c r="E81" s="34" t="s">
        <v>68</v>
      </c>
      <c r="F81" s="35" t="s">
        <v>313</v>
      </c>
    </row>
    <row r="82" spans="2:6" ht="72.95" customHeight="1" x14ac:dyDescent="0.45">
      <c r="B82" s="135"/>
      <c r="C82" s="38" t="s">
        <v>288</v>
      </c>
      <c r="D82" s="47" t="s">
        <v>319</v>
      </c>
      <c r="E82" s="34" t="s">
        <v>70</v>
      </c>
      <c r="F82" s="35" t="s">
        <v>314</v>
      </c>
    </row>
    <row r="83" spans="2:6" ht="72.599999999999994" customHeight="1" x14ac:dyDescent="0.45">
      <c r="B83" s="135"/>
      <c r="C83" s="38" t="s">
        <v>304</v>
      </c>
      <c r="D83" s="47" t="s">
        <v>320</v>
      </c>
      <c r="E83" s="34" t="s">
        <v>69</v>
      </c>
      <c r="F83" s="35" t="s">
        <v>315</v>
      </c>
    </row>
    <row r="84" spans="2:6" ht="50.1" customHeight="1" x14ac:dyDescent="0.45">
      <c r="B84" s="135"/>
      <c r="C84" s="38" t="s">
        <v>483</v>
      </c>
      <c r="D84" s="47" t="s">
        <v>321</v>
      </c>
      <c r="E84" s="34" t="s">
        <v>71</v>
      </c>
      <c r="F84" s="35" t="s">
        <v>317</v>
      </c>
    </row>
    <row r="85" spans="2:6" ht="66.599999999999994" customHeight="1" x14ac:dyDescent="0.45">
      <c r="B85" s="135"/>
      <c r="C85" s="38" t="s">
        <v>484</v>
      </c>
      <c r="D85" s="47" t="s">
        <v>323</v>
      </c>
      <c r="E85" s="34" t="s">
        <v>72</v>
      </c>
      <c r="F85" s="35" t="s">
        <v>316</v>
      </c>
    </row>
    <row r="86" spans="2:6" ht="64.5" customHeight="1" x14ac:dyDescent="0.45">
      <c r="B86" s="136"/>
      <c r="C86" s="38" t="s">
        <v>309</v>
      </c>
      <c r="D86" s="47" t="s">
        <v>322</v>
      </c>
      <c r="E86" s="34" t="s">
        <v>73</v>
      </c>
      <c r="F86" s="35" t="s">
        <v>316</v>
      </c>
    </row>
    <row r="87" spans="2:6" ht="64.5" customHeight="1" x14ac:dyDescent="0.45">
      <c r="B87" s="151" t="s">
        <v>168</v>
      </c>
      <c r="C87" s="152"/>
      <c r="D87" s="152"/>
      <c r="E87" s="152"/>
      <c r="F87" s="155"/>
    </row>
    <row r="88" spans="2:6" ht="57" x14ac:dyDescent="0.45">
      <c r="B88" s="134" t="s">
        <v>44</v>
      </c>
      <c r="C88" s="38" t="s">
        <v>231</v>
      </c>
      <c r="D88" s="44" t="s">
        <v>233</v>
      </c>
      <c r="E88" s="34" t="s">
        <v>352</v>
      </c>
      <c r="F88" s="35" t="s">
        <v>325</v>
      </c>
    </row>
    <row r="89" spans="2:6" ht="48.6" customHeight="1" x14ac:dyDescent="0.45">
      <c r="B89" s="136"/>
      <c r="C89" s="38" t="s">
        <v>488</v>
      </c>
      <c r="D89" s="44" t="s">
        <v>232</v>
      </c>
      <c r="E89" s="34" t="s">
        <v>77</v>
      </c>
      <c r="F89" s="35" t="s">
        <v>326</v>
      </c>
    </row>
    <row r="90" spans="2:6" ht="53.45" customHeight="1" x14ac:dyDescent="0.45">
      <c r="B90" s="134" t="s">
        <v>45</v>
      </c>
      <c r="C90" s="38" t="s">
        <v>489</v>
      </c>
      <c r="D90" s="47" t="s">
        <v>324</v>
      </c>
      <c r="E90" s="52" t="s">
        <v>441</v>
      </c>
      <c r="F90" s="35" t="s">
        <v>325</v>
      </c>
    </row>
    <row r="91" spans="2:6" ht="48.95" customHeight="1" x14ac:dyDescent="0.45">
      <c r="B91" s="136"/>
      <c r="C91" s="38" t="s">
        <v>327</v>
      </c>
      <c r="D91" s="47" t="s">
        <v>329</v>
      </c>
      <c r="E91" s="52" t="s">
        <v>74</v>
      </c>
      <c r="F91" s="35" t="s">
        <v>326</v>
      </c>
    </row>
    <row r="92" spans="2:6" ht="51.95" customHeight="1" x14ac:dyDescent="0.45">
      <c r="B92" s="134" t="s">
        <v>34</v>
      </c>
      <c r="C92" s="32" t="s">
        <v>328</v>
      </c>
      <c r="D92" s="47" t="s">
        <v>330</v>
      </c>
      <c r="E92" s="34" t="s">
        <v>75</v>
      </c>
      <c r="F92" s="35" t="s">
        <v>341</v>
      </c>
    </row>
    <row r="93" spans="2:6" ht="52.35" customHeight="1" x14ac:dyDescent="0.45">
      <c r="B93" s="135"/>
      <c r="C93" s="32" t="s">
        <v>339</v>
      </c>
      <c r="D93" s="47" t="s">
        <v>331</v>
      </c>
      <c r="E93" s="34" t="s">
        <v>78</v>
      </c>
      <c r="F93" s="35" t="s">
        <v>341</v>
      </c>
    </row>
    <row r="94" spans="2:6" ht="38.1" customHeight="1" x14ac:dyDescent="0.45">
      <c r="B94" s="135"/>
      <c r="C94" s="32" t="s">
        <v>340</v>
      </c>
      <c r="D94" s="47" t="s">
        <v>332</v>
      </c>
      <c r="E94" s="34" t="s">
        <v>76</v>
      </c>
      <c r="F94" s="35" t="s">
        <v>342</v>
      </c>
    </row>
    <row r="95" spans="2:6" ht="65.45" customHeight="1" x14ac:dyDescent="0.45">
      <c r="B95" s="135"/>
      <c r="C95" s="32" t="s">
        <v>343</v>
      </c>
      <c r="D95" s="47" t="s">
        <v>333</v>
      </c>
      <c r="E95" s="34" t="s">
        <v>347</v>
      </c>
      <c r="F95" s="35" t="s">
        <v>345</v>
      </c>
    </row>
    <row r="96" spans="2:6" ht="56.85" customHeight="1" x14ac:dyDescent="0.45">
      <c r="B96" s="135"/>
      <c r="C96" s="32" t="s">
        <v>346</v>
      </c>
      <c r="D96" s="47" t="s">
        <v>334</v>
      </c>
      <c r="E96" s="34" t="s">
        <v>348</v>
      </c>
      <c r="F96" s="35" t="s">
        <v>344</v>
      </c>
    </row>
    <row r="97" spans="2:8" ht="51.6" customHeight="1" x14ac:dyDescent="0.45">
      <c r="B97" s="135"/>
      <c r="C97" s="32" t="s">
        <v>490</v>
      </c>
      <c r="D97" s="47" t="s">
        <v>335</v>
      </c>
      <c r="E97" s="34" t="s">
        <v>79</v>
      </c>
      <c r="F97" s="35" t="s">
        <v>349</v>
      </c>
    </row>
    <row r="98" spans="2:8" ht="36.950000000000003" customHeight="1" x14ac:dyDescent="0.45">
      <c r="B98" s="136"/>
      <c r="C98" s="32" t="s">
        <v>491</v>
      </c>
      <c r="D98" s="47" t="s">
        <v>336</v>
      </c>
      <c r="E98" s="34" t="s">
        <v>80</v>
      </c>
      <c r="F98" s="35" t="s">
        <v>349</v>
      </c>
    </row>
    <row r="99" spans="2:8" s="48" customFormat="1" ht="74.45" customHeight="1" x14ac:dyDescent="0.45">
      <c r="B99" s="148" t="s">
        <v>131</v>
      </c>
      <c r="C99" s="32" t="s">
        <v>350</v>
      </c>
      <c r="D99" s="47" t="s">
        <v>337</v>
      </c>
      <c r="E99" s="53" t="s">
        <v>169</v>
      </c>
      <c r="F99" s="35" t="s">
        <v>326</v>
      </c>
    </row>
    <row r="100" spans="2:8" ht="68.099999999999994" customHeight="1" x14ac:dyDescent="0.45">
      <c r="B100" s="149"/>
      <c r="C100" s="32" t="s">
        <v>351</v>
      </c>
      <c r="D100" s="47" t="s">
        <v>338</v>
      </c>
      <c r="E100" s="53" t="s">
        <v>492</v>
      </c>
      <c r="F100" s="35" t="s">
        <v>326</v>
      </c>
    </row>
    <row r="101" spans="2:8" ht="76.5" customHeight="1" x14ac:dyDescent="0.45">
      <c r="B101" s="149"/>
      <c r="C101" s="54" t="s">
        <v>493</v>
      </c>
      <c r="D101" s="47" t="s">
        <v>442</v>
      </c>
      <c r="E101" s="55" t="s">
        <v>445</v>
      </c>
      <c r="F101" s="35" t="s">
        <v>446</v>
      </c>
    </row>
    <row r="102" spans="2:8" ht="67.5" customHeight="1" x14ac:dyDescent="0.45">
      <c r="B102" s="150"/>
      <c r="C102" s="54" t="s">
        <v>444</v>
      </c>
      <c r="D102" s="47" t="s">
        <v>443</v>
      </c>
      <c r="E102" s="55" t="s">
        <v>447</v>
      </c>
      <c r="F102" s="35" t="s">
        <v>446</v>
      </c>
    </row>
    <row r="103" spans="2:8" ht="33" customHeight="1" x14ac:dyDescent="0.45">
      <c r="B103" s="151" t="s">
        <v>355</v>
      </c>
      <c r="C103" s="152"/>
      <c r="D103" s="152"/>
      <c r="E103" s="152"/>
      <c r="F103" s="155"/>
      <c r="H103" s="25" t="s">
        <v>448</v>
      </c>
    </row>
    <row r="104" spans="2:8" ht="54.6" customHeight="1" x14ac:dyDescent="0.45">
      <c r="B104" s="56" t="s">
        <v>135</v>
      </c>
      <c r="C104" s="38" t="s">
        <v>494</v>
      </c>
      <c r="D104" s="40" t="s">
        <v>353</v>
      </c>
      <c r="E104" s="34" t="s">
        <v>82</v>
      </c>
      <c r="F104" s="35" t="s">
        <v>361</v>
      </c>
    </row>
    <row r="105" spans="2:8" ht="59.1" customHeight="1" x14ac:dyDescent="0.45">
      <c r="B105" s="134" t="s">
        <v>46</v>
      </c>
      <c r="C105" s="38" t="s">
        <v>495</v>
      </c>
      <c r="D105" s="40" t="s">
        <v>354</v>
      </c>
      <c r="E105" s="34" t="s">
        <v>81</v>
      </c>
      <c r="F105" s="35" t="s">
        <v>362</v>
      </c>
    </row>
    <row r="106" spans="2:8" ht="69" customHeight="1" x14ac:dyDescent="0.45">
      <c r="B106" s="135"/>
      <c r="C106" s="38" t="s">
        <v>359</v>
      </c>
      <c r="D106" s="40" t="s">
        <v>357</v>
      </c>
      <c r="E106" s="34" t="s">
        <v>137</v>
      </c>
      <c r="F106" s="35" t="s">
        <v>363</v>
      </c>
    </row>
    <row r="107" spans="2:8" ht="83.1" customHeight="1" x14ac:dyDescent="0.45">
      <c r="B107" s="135"/>
      <c r="C107" s="38" t="s">
        <v>360</v>
      </c>
      <c r="D107" s="40" t="s">
        <v>358</v>
      </c>
      <c r="E107" s="34" t="s">
        <v>136</v>
      </c>
      <c r="F107" s="35" t="s">
        <v>364</v>
      </c>
    </row>
    <row r="108" spans="2:8" ht="89.45" customHeight="1" x14ac:dyDescent="0.45">
      <c r="B108" s="135"/>
      <c r="C108" s="38" t="s">
        <v>496</v>
      </c>
      <c r="D108" s="40" t="s">
        <v>366</v>
      </c>
      <c r="E108" s="34" t="s">
        <v>497</v>
      </c>
      <c r="F108" s="35" t="s">
        <v>364</v>
      </c>
    </row>
    <row r="109" spans="2:8" ht="129.94999999999999" customHeight="1" x14ac:dyDescent="0.45">
      <c r="B109" s="135"/>
      <c r="C109" s="38" t="s">
        <v>365</v>
      </c>
      <c r="D109" s="40" t="s">
        <v>367</v>
      </c>
      <c r="E109" s="34" t="s">
        <v>498</v>
      </c>
      <c r="F109" s="35" t="s">
        <v>364</v>
      </c>
    </row>
    <row r="110" spans="2:8" ht="104.1" customHeight="1" x14ac:dyDescent="0.45">
      <c r="B110" s="135"/>
      <c r="C110" s="38" t="s">
        <v>371</v>
      </c>
      <c r="D110" s="40" t="s">
        <v>369</v>
      </c>
      <c r="E110" s="34" t="s">
        <v>138</v>
      </c>
      <c r="F110" s="35" t="s">
        <v>368</v>
      </c>
    </row>
    <row r="111" spans="2:8" ht="89.45" customHeight="1" x14ac:dyDescent="0.45">
      <c r="B111" s="135"/>
      <c r="C111" s="38" t="s">
        <v>372</v>
      </c>
      <c r="D111" s="40" t="s">
        <v>370</v>
      </c>
      <c r="E111" s="34" t="s">
        <v>499</v>
      </c>
      <c r="F111" s="35" t="s">
        <v>368</v>
      </c>
    </row>
    <row r="112" spans="2:8" ht="58.5" customHeight="1" x14ac:dyDescent="0.45">
      <c r="B112" s="135"/>
      <c r="C112" s="38" t="s">
        <v>374</v>
      </c>
      <c r="D112" s="40" t="s">
        <v>373</v>
      </c>
      <c r="E112" s="34" t="s">
        <v>139</v>
      </c>
      <c r="F112" s="35" t="s">
        <v>376</v>
      </c>
    </row>
    <row r="113" spans="2:6" ht="98.1" customHeight="1" x14ac:dyDescent="0.45">
      <c r="B113" s="135"/>
      <c r="C113" s="38" t="s">
        <v>375</v>
      </c>
      <c r="D113" s="40" t="s">
        <v>377</v>
      </c>
      <c r="E113" s="34" t="s">
        <v>500</v>
      </c>
      <c r="F113" s="35" t="s">
        <v>376</v>
      </c>
    </row>
    <row r="114" spans="2:6" ht="96.6" customHeight="1" x14ac:dyDescent="0.45">
      <c r="B114" s="146" t="s">
        <v>149</v>
      </c>
      <c r="C114" s="32" t="s">
        <v>380</v>
      </c>
      <c r="D114" s="40" t="s">
        <v>378</v>
      </c>
      <c r="E114" s="53" t="s">
        <v>161</v>
      </c>
      <c r="F114" s="57" t="s">
        <v>382</v>
      </c>
    </row>
    <row r="115" spans="2:6" ht="68.45" customHeight="1" x14ac:dyDescent="0.45">
      <c r="B115" s="147"/>
      <c r="C115" s="32" t="s">
        <v>381</v>
      </c>
      <c r="D115" s="40" t="s">
        <v>379</v>
      </c>
      <c r="E115" s="53" t="s">
        <v>501</v>
      </c>
      <c r="F115" s="57" t="s">
        <v>382</v>
      </c>
    </row>
    <row r="116" spans="2:6" ht="33" customHeight="1" x14ac:dyDescent="0.45">
      <c r="B116" s="151" t="s">
        <v>170</v>
      </c>
      <c r="C116" s="152"/>
      <c r="D116" s="152"/>
      <c r="E116" s="152"/>
      <c r="F116" s="152"/>
    </row>
    <row r="117" spans="2:6" ht="92.45" customHeight="1" x14ac:dyDescent="0.45">
      <c r="B117" s="134" t="s">
        <v>35</v>
      </c>
      <c r="C117" s="38" t="s">
        <v>502</v>
      </c>
      <c r="D117" s="40" t="s">
        <v>383</v>
      </c>
      <c r="E117" s="34" t="s">
        <v>83</v>
      </c>
      <c r="F117" s="35" t="s">
        <v>356</v>
      </c>
    </row>
    <row r="118" spans="2:6" ht="56.45" customHeight="1" x14ac:dyDescent="0.45">
      <c r="B118" s="135"/>
      <c r="C118" s="38" t="s">
        <v>384</v>
      </c>
      <c r="D118" s="40" t="s">
        <v>385</v>
      </c>
      <c r="E118" s="34" t="s">
        <v>84</v>
      </c>
      <c r="F118" s="35" t="s">
        <v>356</v>
      </c>
    </row>
    <row r="119" spans="2:6" ht="56.45" customHeight="1" x14ac:dyDescent="0.45">
      <c r="B119" s="135"/>
      <c r="C119" s="38" t="s">
        <v>392</v>
      </c>
      <c r="D119" s="40" t="s">
        <v>386</v>
      </c>
      <c r="E119" s="34" t="s">
        <v>171</v>
      </c>
      <c r="F119" s="57" t="s">
        <v>395</v>
      </c>
    </row>
    <row r="120" spans="2:6" ht="56.45" customHeight="1" x14ac:dyDescent="0.45">
      <c r="B120" s="135"/>
      <c r="C120" s="38" t="s">
        <v>393</v>
      </c>
      <c r="D120" s="40" t="s">
        <v>387</v>
      </c>
      <c r="E120" s="34" t="s">
        <v>172</v>
      </c>
      <c r="F120" s="57" t="s">
        <v>396</v>
      </c>
    </row>
    <row r="121" spans="2:6" ht="71.099999999999994" customHeight="1" x14ac:dyDescent="0.45">
      <c r="B121" s="136"/>
      <c r="C121" s="38" t="s">
        <v>394</v>
      </c>
      <c r="D121" s="40" t="s">
        <v>388</v>
      </c>
      <c r="E121" s="34" t="s">
        <v>397</v>
      </c>
      <c r="F121" s="57" t="s">
        <v>398</v>
      </c>
    </row>
    <row r="122" spans="2:6" ht="87.6" customHeight="1" x14ac:dyDescent="0.45">
      <c r="B122" s="145" t="s">
        <v>173</v>
      </c>
      <c r="C122" s="38" t="s">
        <v>399</v>
      </c>
      <c r="D122" s="40" t="s">
        <v>389</v>
      </c>
      <c r="E122" s="41" t="s">
        <v>400</v>
      </c>
      <c r="F122" s="57" t="s">
        <v>401</v>
      </c>
    </row>
    <row r="123" spans="2:6" ht="131.44999999999999" customHeight="1" x14ac:dyDescent="0.45">
      <c r="B123" s="146"/>
      <c r="C123" s="38" t="s">
        <v>402</v>
      </c>
      <c r="D123" s="40" t="s">
        <v>390</v>
      </c>
      <c r="E123" s="41" t="s">
        <v>174</v>
      </c>
      <c r="F123" s="57" t="s">
        <v>403</v>
      </c>
    </row>
    <row r="124" spans="2:6" ht="120.95" customHeight="1" x14ac:dyDescent="0.45">
      <c r="B124" s="147"/>
      <c r="C124" s="38" t="s">
        <v>405</v>
      </c>
      <c r="D124" s="40" t="s">
        <v>391</v>
      </c>
      <c r="E124" s="41" t="s">
        <v>175</v>
      </c>
      <c r="F124" s="57" t="s">
        <v>404</v>
      </c>
    </row>
    <row r="125" spans="2:6" ht="33" customHeight="1" x14ac:dyDescent="0.45">
      <c r="B125" s="151" t="s">
        <v>176</v>
      </c>
      <c r="C125" s="152"/>
      <c r="D125" s="152"/>
      <c r="E125" s="152"/>
      <c r="F125" s="155"/>
    </row>
    <row r="126" spans="2:6" ht="64.5" customHeight="1" x14ac:dyDescent="0.45">
      <c r="B126" s="134" t="s">
        <v>47</v>
      </c>
      <c r="C126" s="38" t="s">
        <v>406</v>
      </c>
      <c r="D126" s="40" t="s">
        <v>407</v>
      </c>
      <c r="E126" s="34" t="s">
        <v>85</v>
      </c>
      <c r="F126" s="57" t="s">
        <v>160</v>
      </c>
    </row>
    <row r="127" spans="2:6" ht="60.6" customHeight="1" x14ac:dyDescent="0.45">
      <c r="B127" s="135"/>
      <c r="C127" s="58" t="s">
        <v>409</v>
      </c>
      <c r="D127" s="59" t="s">
        <v>408</v>
      </c>
      <c r="E127" s="34" t="s">
        <v>86</v>
      </c>
      <c r="F127" s="35" t="s">
        <v>160</v>
      </c>
    </row>
    <row r="128" spans="2:6" ht="50.1" customHeight="1" x14ac:dyDescent="0.45">
      <c r="B128" s="135"/>
      <c r="C128" s="38" t="s">
        <v>503</v>
      </c>
      <c r="D128" s="40" t="s">
        <v>411</v>
      </c>
      <c r="E128" s="34" t="s">
        <v>410</v>
      </c>
      <c r="F128" s="35" t="s">
        <v>412</v>
      </c>
    </row>
    <row r="129" spans="2:6" ht="77.45" customHeight="1" x14ac:dyDescent="0.45">
      <c r="B129" s="136"/>
      <c r="C129" s="38" t="s">
        <v>414</v>
      </c>
      <c r="D129" s="40" t="s">
        <v>413</v>
      </c>
      <c r="E129" s="34" t="s">
        <v>87</v>
      </c>
      <c r="F129" s="57" t="s">
        <v>412</v>
      </c>
    </row>
    <row r="130" spans="2:6" ht="33" customHeight="1" x14ac:dyDescent="0.45">
      <c r="B130" s="151" t="s">
        <v>177</v>
      </c>
      <c r="C130" s="152"/>
      <c r="D130" s="152"/>
      <c r="E130" s="152"/>
      <c r="F130" s="155"/>
    </row>
    <row r="131" spans="2:6" ht="61.5" customHeight="1" x14ac:dyDescent="0.45">
      <c r="B131" s="134" t="s">
        <v>36</v>
      </c>
      <c r="C131" s="38" t="s">
        <v>416</v>
      </c>
      <c r="D131" s="40" t="s">
        <v>415</v>
      </c>
      <c r="E131" s="34" t="s">
        <v>88</v>
      </c>
      <c r="F131" s="35" t="s">
        <v>417</v>
      </c>
    </row>
    <row r="132" spans="2:6" ht="75.599999999999994" customHeight="1" x14ac:dyDescent="0.45">
      <c r="B132" s="135"/>
      <c r="C132" s="38" t="s">
        <v>430</v>
      </c>
      <c r="D132" s="40" t="s">
        <v>418</v>
      </c>
      <c r="E132" s="34" t="s">
        <v>89</v>
      </c>
      <c r="F132" s="35" t="s">
        <v>428</v>
      </c>
    </row>
    <row r="133" spans="2:6" ht="75" customHeight="1" x14ac:dyDescent="0.45">
      <c r="B133" s="135"/>
      <c r="C133" s="38" t="s">
        <v>431</v>
      </c>
      <c r="D133" s="40" t="s">
        <v>419</v>
      </c>
      <c r="E133" s="34" t="s">
        <v>98</v>
      </c>
      <c r="F133" s="35" t="s">
        <v>429</v>
      </c>
    </row>
    <row r="134" spans="2:6" ht="55.5" customHeight="1" x14ac:dyDescent="0.45">
      <c r="B134" s="136"/>
      <c r="C134" s="38" t="s">
        <v>504</v>
      </c>
      <c r="D134" s="40" t="s">
        <v>420</v>
      </c>
      <c r="E134" s="34" t="s">
        <v>97</v>
      </c>
      <c r="F134" s="35" t="s">
        <v>432</v>
      </c>
    </row>
    <row r="135" spans="2:6" ht="75.599999999999994" customHeight="1" x14ac:dyDescent="0.45">
      <c r="B135" s="134" t="s">
        <v>505</v>
      </c>
      <c r="C135" s="38" t="s">
        <v>434</v>
      </c>
      <c r="D135" s="40" t="s">
        <v>421</v>
      </c>
      <c r="E135" s="34" t="s">
        <v>96</v>
      </c>
      <c r="F135" s="137" t="s">
        <v>433</v>
      </c>
    </row>
    <row r="136" spans="2:6" ht="74.45" customHeight="1" x14ac:dyDescent="0.45">
      <c r="B136" s="135"/>
      <c r="C136" s="38" t="s">
        <v>435</v>
      </c>
      <c r="D136" s="40" t="s">
        <v>422</v>
      </c>
      <c r="E136" s="34" t="s">
        <v>95</v>
      </c>
      <c r="F136" s="138"/>
    </row>
    <row r="137" spans="2:6" ht="44.1" customHeight="1" x14ac:dyDescent="0.45">
      <c r="B137" s="135"/>
      <c r="C137" s="38" t="s">
        <v>436</v>
      </c>
      <c r="D137" s="40" t="s">
        <v>423</v>
      </c>
      <c r="E137" s="34" t="s">
        <v>94</v>
      </c>
      <c r="F137" s="138"/>
    </row>
    <row r="138" spans="2:6" ht="84.6" customHeight="1" x14ac:dyDescent="0.45">
      <c r="B138" s="135"/>
      <c r="C138" s="38" t="s">
        <v>437</v>
      </c>
      <c r="D138" s="40" t="s">
        <v>424</v>
      </c>
      <c r="E138" s="34" t="s">
        <v>90</v>
      </c>
      <c r="F138" s="138"/>
    </row>
    <row r="139" spans="2:6" ht="60" customHeight="1" x14ac:dyDescent="0.45">
      <c r="B139" s="135"/>
      <c r="C139" s="38" t="s">
        <v>438</v>
      </c>
      <c r="D139" s="40" t="s">
        <v>425</v>
      </c>
      <c r="E139" s="34" t="s">
        <v>91</v>
      </c>
      <c r="F139" s="138"/>
    </row>
    <row r="140" spans="2:6" ht="42.95" customHeight="1" x14ac:dyDescent="0.45">
      <c r="B140" s="135"/>
      <c r="C140" s="38" t="s">
        <v>439</v>
      </c>
      <c r="D140" s="40" t="s">
        <v>426</v>
      </c>
      <c r="E140" s="34" t="s">
        <v>92</v>
      </c>
      <c r="F140" s="138"/>
    </row>
    <row r="141" spans="2:6" ht="33" customHeight="1" thickBot="1" x14ac:dyDescent="0.5">
      <c r="B141" s="136"/>
      <c r="C141" s="60" t="s">
        <v>440</v>
      </c>
      <c r="D141" s="40" t="s">
        <v>427</v>
      </c>
      <c r="E141" s="34" t="s">
        <v>93</v>
      </c>
      <c r="F141" s="139"/>
    </row>
  </sheetData>
  <mergeCells count="38">
    <mergeCell ref="B130:F130"/>
    <mergeCell ref="F135:F141"/>
    <mergeCell ref="B125:F125"/>
    <mergeCell ref="B135:B141"/>
    <mergeCell ref="B131:B134"/>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90:B91"/>
    <mergeCell ref="B92:B98"/>
    <mergeCell ref="B105:B113"/>
    <mergeCell ref="B117:B121"/>
    <mergeCell ref="B126:B129"/>
    <mergeCell ref="B122:B124"/>
    <mergeCell ref="B99:B102"/>
    <mergeCell ref="B116:F116"/>
    <mergeCell ref="B69:B74"/>
    <mergeCell ref="B75:B80"/>
    <mergeCell ref="B58:B59"/>
    <mergeCell ref="B4:B12"/>
    <mergeCell ref="B3:E3"/>
    <mergeCell ref="B32:B36"/>
    <mergeCell ref="B56:B57"/>
    <mergeCell ref="B62:B63"/>
    <mergeCell ref="B60:B61"/>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U13" sqref="U13"/>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234.140625" style="72" customWidth="1"/>
    <col min="31" max="31" width="191.140625" style="2" hidden="1" customWidth="1"/>
    <col min="32" max="32" width="236.140625" style="2" customWidth="1"/>
    <col min="33" max="16384" width="9.140625" style="2"/>
  </cols>
  <sheetData>
    <row r="1" spans="1:32" s="23" customFormat="1" ht="260.45" customHeight="1" x14ac:dyDescent="1.35">
      <c r="A1" s="130" t="s">
        <v>630</v>
      </c>
      <c r="B1" s="195"/>
      <c r="C1" s="196"/>
      <c r="D1" s="197" t="s">
        <v>178</v>
      </c>
      <c r="E1" s="198"/>
      <c r="F1" s="199"/>
      <c r="G1" s="199"/>
      <c r="H1" s="197" t="s">
        <v>629</v>
      </c>
      <c r="I1" s="198"/>
      <c r="J1" s="198"/>
      <c r="K1" s="199"/>
      <c r="L1" s="199"/>
      <c r="M1" s="199"/>
      <c r="N1" s="199"/>
      <c r="O1" s="199"/>
      <c r="P1" s="199"/>
      <c r="Q1" s="199"/>
      <c r="R1" s="239" t="s">
        <v>640</v>
      </c>
      <c r="S1" s="239"/>
      <c r="T1" s="199"/>
      <c r="U1" s="199"/>
      <c r="V1" s="240"/>
      <c r="W1" s="241" t="s">
        <v>631</v>
      </c>
      <c r="X1" s="242"/>
      <c r="Y1" s="131"/>
      <c r="Z1" s="132" t="s">
        <v>632</v>
      </c>
      <c r="AA1" s="199"/>
      <c r="AB1" s="199"/>
      <c r="AC1" s="180" t="s">
        <v>637</v>
      </c>
      <c r="AD1" s="181"/>
      <c r="AE1" s="181"/>
      <c r="AF1" s="181"/>
    </row>
    <row r="2" spans="1:32" s="3" customFormat="1" ht="114" hidden="1" customHeight="1" x14ac:dyDescent="1.35">
      <c r="A2" s="186" t="s">
        <v>148</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67"/>
    </row>
    <row r="3" spans="1:32" s="7" customFormat="1" ht="92.25" hidden="1" customHeight="1" x14ac:dyDescent="1.35">
      <c r="A3" s="209" t="s">
        <v>0</v>
      </c>
      <c r="B3" s="209"/>
      <c r="C3" s="209"/>
      <c r="D3" s="209"/>
      <c r="E3" s="209"/>
      <c r="G3" s="7" t="s">
        <v>1</v>
      </c>
      <c r="N3" s="7" t="s">
        <v>3</v>
      </c>
      <c r="W3" s="7" t="s">
        <v>2</v>
      </c>
      <c r="AC3" s="71"/>
      <c r="AD3" s="71"/>
    </row>
    <row r="4" spans="1:32" s="1" customFormat="1" ht="80.25" customHeight="1" x14ac:dyDescent="0.45">
      <c r="A4" s="218" t="s">
        <v>641</v>
      </c>
      <c r="B4" s="219"/>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20"/>
    </row>
    <row r="5" spans="1:32" s="8" customFormat="1" ht="76.5" x14ac:dyDescent="1.1000000000000001">
      <c r="A5" s="167" t="s">
        <v>16</v>
      </c>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9"/>
    </row>
    <row r="6" spans="1:32" s="24" customFormat="1" ht="58.5" customHeight="1" x14ac:dyDescent="1.05">
      <c r="A6" s="233" t="s">
        <v>49</v>
      </c>
      <c r="B6" s="233" t="s">
        <v>594</v>
      </c>
      <c r="C6" s="232" t="s">
        <v>508</v>
      </c>
      <c r="D6" s="211" t="s">
        <v>4</v>
      </c>
      <c r="E6" s="185"/>
      <c r="F6" s="184" t="s">
        <v>5</v>
      </c>
      <c r="G6" s="185"/>
      <c r="H6" s="184" t="s">
        <v>6</v>
      </c>
      <c r="I6" s="185"/>
      <c r="J6" s="184" t="s">
        <v>7</v>
      </c>
      <c r="K6" s="185"/>
      <c r="L6" s="184" t="s">
        <v>8</v>
      </c>
      <c r="M6" s="185"/>
      <c r="N6" s="184" t="s">
        <v>9</v>
      </c>
      <c r="O6" s="185"/>
      <c r="P6" s="184" t="s">
        <v>10</v>
      </c>
      <c r="Q6" s="185"/>
      <c r="R6" s="184" t="s">
        <v>11</v>
      </c>
      <c r="S6" s="185"/>
      <c r="T6" s="184" t="s">
        <v>12</v>
      </c>
      <c r="U6" s="185"/>
      <c r="V6" s="184" t="s">
        <v>28</v>
      </c>
      <c r="W6" s="185"/>
      <c r="X6" s="184" t="s">
        <v>29</v>
      </c>
      <c r="Y6" s="185"/>
      <c r="Z6" s="184" t="s">
        <v>13</v>
      </c>
      <c r="AA6" s="185"/>
      <c r="AB6" s="194" t="s">
        <v>24</v>
      </c>
      <c r="AC6" s="192" t="s">
        <v>628</v>
      </c>
      <c r="AD6" s="176" t="s">
        <v>638</v>
      </c>
      <c r="AE6" s="166" t="s">
        <v>639</v>
      </c>
      <c r="AF6" s="166" t="s">
        <v>639</v>
      </c>
    </row>
    <row r="7" spans="1:32" s="24" customFormat="1" ht="58.5" customHeight="1" x14ac:dyDescent="1.05">
      <c r="A7" s="233"/>
      <c r="B7" s="233"/>
      <c r="C7" s="232"/>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194"/>
      <c r="AC7" s="193"/>
      <c r="AD7" s="176"/>
      <c r="AE7" s="166"/>
      <c r="AF7" s="166"/>
    </row>
    <row r="8" spans="1:32" s="10" customFormat="1" ht="114" customHeight="1" x14ac:dyDescent="0.95">
      <c r="A8" s="188" t="s">
        <v>141</v>
      </c>
      <c r="B8" s="15" t="s">
        <v>181</v>
      </c>
      <c r="C8" s="81" t="s">
        <v>179</v>
      </c>
      <c r="D8" s="120"/>
      <c r="E8" s="120"/>
      <c r="F8" s="120"/>
      <c r="G8" s="120"/>
      <c r="H8" s="120"/>
      <c r="I8" s="133"/>
      <c r="J8" s="120"/>
      <c r="K8" s="120"/>
      <c r="L8" s="120"/>
      <c r="M8" s="120"/>
      <c r="N8" s="120"/>
      <c r="O8" s="120"/>
      <c r="P8" s="120"/>
      <c r="Q8" s="120"/>
      <c r="R8" s="120"/>
      <c r="S8" s="120"/>
      <c r="T8" s="120"/>
      <c r="U8" s="120"/>
      <c r="V8" s="120"/>
      <c r="W8" s="120"/>
      <c r="X8" s="120"/>
      <c r="Y8" s="120"/>
      <c r="Z8" s="120"/>
      <c r="AA8" s="120"/>
      <c r="AB8" s="86">
        <f t="shared" ref="AB8:AB12" si="0">SUM(D8:AA8)</f>
        <v>0</v>
      </c>
      <c r="AC8" s="173"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179" t="str">
        <f>CONCATENATE(AC8,AC10,AC11,AC12,AC14,AC15,AC16,AC17,AC19,AC21,AC23,AC25,AC27,AC29,AC31,AC33,AC35)</f>
        <v/>
      </c>
      <c r="AE8" s="117"/>
      <c r="AF8" s="165" t="str">
        <f>CONCATENATE(AE8,AE9,AE10,AE11,AE12,AE13,AE14,AE15,AE16,AE17,AE18,AE19,AE20,AE21,AE22,AE23,AE24,AE25,AE26,AE27,AE28,AE29,AE30,AE31,AE32,AE33,AE34,AE35,AE36)</f>
        <v/>
      </c>
    </row>
    <row r="9" spans="1:32" s="10" customFormat="1" ht="97.5" customHeight="1" x14ac:dyDescent="0.95">
      <c r="A9" s="189"/>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174"/>
      <c r="AD9" s="179"/>
      <c r="AE9" s="117"/>
      <c r="AF9" s="165"/>
    </row>
    <row r="10" spans="1:32" s="10" customFormat="1" ht="104.25" customHeight="1" x14ac:dyDescent="0.95">
      <c r="A10" s="189"/>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179"/>
      <c r="AE10" s="117"/>
      <c r="AF10" s="165"/>
    </row>
    <row r="11" spans="1:32" s="11" customFormat="1" ht="88.5" customHeight="1" x14ac:dyDescent="0.25">
      <c r="A11" s="189"/>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179"/>
      <c r="AE11" s="117"/>
      <c r="AF11" s="165"/>
    </row>
    <row r="12" spans="1:32" s="11" customFormat="1" ht="88.5" customHeight="1" x14ac:dyDescent="0.25">
      <c r="A12" s="189"/>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173"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179"/>
      <c r="AE12" s="117" t="str">
        <f xml:space="preserve">
CONCATENATE(
IF(AND(IFERROR((AB13*100)/AB12,0)&gt;10,AB13&gt;5)," * This facility has a high positivity rate for Index Testing. Kindly confirm if this is the true reflection"&amp;CHAR(10),""),""
)</f>
        <v/>
      </c>
      <c r="AF12" s="165"/>
    </row>
    <row r="13" spans="1:32" s="11" customFormat="1" ht="88.5" customHeight="1" x14ac:dyDescent="0.25">
      <c r="A13" s="189"/>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174"/>
      <c r="AD13" s="179"/>
      <c r="AE13" s="117"/>
      <c r="AF13" s="165"/>
    </row>
    <row r="14" spans="1:32" s="11" customFormat="1" ht="88.5" customHeight="1" x14ac:dyDescent="0.25">
      <c r="A14" s="189"/>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179"/>
      <c r="AE14" s="117"/>
      <c r="AF14" s="165"/>
    </row>
    <row r="15" spans="1:32" s="11" customFormat="1" ht="88.5" customHeight="1" x14ac:dyDescent="0.25">
      <c r="A15" s="189"/>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179"/>
      <c r="AE15" s="117"/>
      <c r="AF15" s="165"/>
    </row>
    <row r="16" spans="1:32" s="11" customFormat="1" ht="88.5" customHeight="1" x14ac:dyDescent="0.25">
      <c r="A16" s="189"/>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179"/>
      <c r="AE16" s="117"/>
      <c r="AF16" s="165"/>
    </row>
    <row r="17" spans="1:32" s="11" customFormat="1" ht="88.5" customHeight="1" x14ac:dyDescent="0.25">
      <c r="A17" s="187"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173"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179"/>
      <c r="AE17" s="117" t="str">
        <f xml:space="preserve">
CONCATENATE(
IF(AND(IFERROR((AB18*100)/AB17,0)&gt;10,AB18&gt;5)," * This facility has a high positivity rate for Index Testing. Kindly confirm if this is the true reflection"&amp;CHAR(10),""),""
)</f>
        <v/>
      </c>
      <c r="AF17" s="165"/>
    </row>
    <row r="18" spans="1:32" s="11" customFormat="1" ht="88.5" customHeight="1" x14ac:dyDescent="0.25">
      <c r="A18" s="187"/>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174"/>
      <c r="AD18" s="179"/>
      <c r="AE18" s="117"/>
      <c r="AF18" s="165"/>
    </row>
    <row r="19" spans="1:32" s="11" customFormat="1" ht="88.5" customHeight="1" x14ac:dyDescent="0.25">
      <c r="A19" s="187"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173"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179"/>
      <c r="AE19" s="117" t="str">
        <f xml:space="preserve">
CONCATENATE(
IF(AND(IFERROR((AB20*100)/AB19,0)&gt;10,AB20&gt;5)," * This facility has a high positivity rate for Index Testing. Kindly confirm if this is the true reflection"&amp;CHAR(10),""),""
)</f>
        <v/>
      </c>
      <c r="AF19" s="165"/>
    </row>
    <row r="20" spans="1:32" s="11" customFormat="1" ht="88.5" customHeight="1" x14ac:dyDescent="0.25">
      <c r="A20" s="187"/>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174"/>
      <c r="AD20" s="179"/>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165"/>
    </row>
    <row r="21" spans="1:32" s="10" customFormat="1" ht="88.5" customHeight="1" x14ac:dyDescent="0.95">
      <c r="A21" s="187"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173"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179"/>
      <c r="AE21" s="117" t="str">
        <f xml:space="preserve">
CONCATENATE(
IF(AND(IFERROR((AB22*100)/AB21,0)&gt;10,AB22&gt;5)," * This facility has a high positivity rate for Index Testing. Kindly confirm if this is the true reflection"&amp;CHAR(10),""),""
)</f>
        <v/>
      </c>
      <c r="AF21" s="165"/>
    </row>
    <row r="22" spans="1:32" s="10" customFormat="1" ht="88.5" customHeight="1" x14ac:dyDescent="0.95">
      <c r="A22" s="187"/>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174"/>
      <c r="AD22" s="179"/>
      <c r="AE22" s="117"/>
      <c r="AF22" s="165"/>
    </row>
    <row r="23" spans="1:32" s="10" customFormat="1" ht="88.5" customHeight="1" x14ac:dyDescent="0.95">
      <c r="A23" s="187"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173"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179"/>
      <c r="AE23" s="117" t="str">
        <f xml:space="preserve">
CONCATENATE(
IF(AND(IFERROR((AB24*100)/AB23,0)&gt;10,AB24&gt;5)," * This facility has a high positivity rate for Index Testing. Kindly confirm if this is the true reflection"&amp;CHAR(10),""),""
)</f>
        <v/>
      </c>
      <c r="AF23" s="165"/>
    </row>
    <row r="24" spans="1:32" s="10" customFormat="1" ht="88.5" customHeight="1" x14ac:dyDescent="0.95">
      <c r="A24" s="187"/>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174"/>
      <c r="AD24" s="179"/>
      <c r="AE24" s="117"/>
      <c r="AF24" s="165"/>
    </row>
    <row r="25" spans="1:32" s="10" customFormat="1" ht="88.5" customHeight="1" x14ac:dyDescent="0.95">
      <c r="A25" s="187"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173"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179"/>
      <c r="AE25" s="117" t="str">
        <f xml:space="preserve">
CONCATENATE(
IF(AND(IFERROR((AB26*100)/AB25,0)&gt;10,AB26&gt;5)," * This facility has a high positivity rate for Index Testing. Kindly confirm if this is the true reflection"&amp;CHAR(10),""),""
)</f>
        <v/>
      </c>
      <c r="AF25" s="165"/>
    </row>
    <row r="26" spans="1:32" s="10" customFormat="1" ht="88.5" customHeight="1" x14ac:dyDescent="0.95">
      <c r="A26" s="187"/>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174"/>
      <c r="AD26" s="179"/>
      <c r="AE26" s="117"/>
      <c r="AF26" s="165"/>
    </row>
    <row r="27" spans="1:32" s="10" customFormat="1" ht="88.5" customHeight="1" x14ac:dyDescent="0.95">
      <c r="A27" s="187"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173"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179"/>
      <c r="AE27" s="117" t="str">
        <f xml:space="preserve">
CONCATENATE(
IF(AND(IFERROR((AB28*100)/AB27,0)&gt;10,AB28&gt;5)," * This facility has a high positivity rate for Index Testing. Kindly confirm if this is the true reflection"&amp;CHAR(10),""),""
)</f>
        <v/>
      </c>
      <c r="AF27" s="165"/>
    </row>
    <row r="28" spans="1:32" s="10" customFormat="1" ht="88.5" customHeight="1" x14ac:dyDescent="0.95">
      <c r="A28" s="187"/>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174"/>
      <c r="AD28" s="179"/>
      <c r="AE28" s="117"/>
      <c r="AF28" s="165"/>
    </row>
    <row r="29" spans="1:32" s="10" customFormat="1" ht="88.5" customHeight="1" x14ac:dyDescent="0.95">
      <c r="A29" s="187"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173"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179"/>
      <c r="AE29" s="117" t="str">
        <f xml:space="preserve">
CONCATENATE(
IF(AND(IFERROR((AB30*100)/AB29,0)&gt;10,AB30&gt;5)," * This facility has a high positivity rate for Index Testing. Kindly confirm if this is the true reflection"&amp;CHAR(10),""),""
)</f>
        <v/>
      </c>
      <c r="AF29" s="165"/>
    </row>
    <row r="30" spans="1:32" s="10" customFormat="1" ht="88.5" customHeight="1" x14ac:dyDescent="0.95">
      <c r="A30" s="187"/>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174"/>
      <c r="AD30" s="179"/>
      <c r="AE30" s="117"/>
      <c r="AF30" s="165"/>
    </row>
    <row r="31" spans="1:32" s="10" customFormat="1" ht="88.5" customHeight="1" x14ac:dyDescent="0.95">
      <c r="A31" s="187"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173"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179"/>
      <c r="AE31" s="117" t="str">
        <f xml:space="preserve">
CONCATENATE(
IF(AND(IFERROR((AB32*100)/AB31,0)&gt;10,AB32&gt;5)," * This facility has a high positivity rate for Index Testing. Kindly confirm if this is the true reflection"&amp;CHAR(10),""),""
)</f>
        <v/>
      </c>
      <c r="AF31" s="165"/>
    </row>
    <row r="32" spans="1:32" s="10" customFormat="1" ht="88.5" customHeight="1" x14ac:dyDescent="0.95">
      <c r="A32" s="187"/>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174"/>
      <c r="AD32" s="179"/>
      <c r="AE32" s="117"/>
      <c r="AF32" s="165"/>
    </row>
    <row r="33" spans="1:32" s="10" customFormat="1" ht="88.5" customHeight="1" x14ac:dyDescent="0.95">
      <c r="A33" s="206"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173"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179"/>
      <c r="AE33" s="117" t="str">
        <f xml:space="preserve">
CONCATENATE(
IF(AND(IFERROR((AB34*100)/AB33,0)&gt;10,AB34&gt;5)," * This facility has a high positivity rate for Index Testing. Kindly confirm if this is the true reflection"&amp;CHAR(10),""),""
)</f>
        <v/>
      </c>
      <c r="AF33" s="165"/>
    </row>
    <row r="34" spans="1:32" s="10" customFormat="1" ht="88.5" customHeight="1" x14ac:dyDescent="0.95">
      <c r="A34" s="208"/>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174"/>
      <c r="AD34" s="179"/>
      <c r="AE34" s="117"/>
      <c r="AF34" s="165"/>
    </row>
    <row r="35" spans="1:32" s="18" customFormat="1" ht="88.5" customHeight="1" x14ac:dyDescent="0.95">
      <c r="A35" s="204"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173"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179"/>
      <c r="AE35" s="118" t="str">
        <f xml:space="preserve">
CONCATENATE(
IF(AB148&gt;SUM(AB13,AB18,AB20,AB22,AB24,AB26,AB28,AB30,AB32,AB34,AB125,AB127,AB129,AB131)," * This site has more started on ART than positives"&amp;CHAR(10),""),""
)</f>
        <v/>
      </c>
      <c r="AF35" s="165"/>
    </row>
    <row r="36" spans="1:32" s="18" customFormat="1" ht="88.5" customHeight="1" x14ac:dyDescent="0.95">
      <c r="A36" s="205"/>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175"/>
      <c r="AD36" s="179"/>
      <c r="AE36" s="118" t="str">
        <f xml:space="preserve">
CONCATENATE(
IF(AND(AB148=0,SUM(AB13,AB18,AB20,AB22,AB24,AB26,AB28,AB30,AB32,AB34,AB125,AB127,AB129,AB131)&gt;0)," * This site has positives but none was started on ART"&amp;CHAR(10),""),""
)</f>
        <v/>
      </c>
      <c r="AF36" s="165"/>
    </row>
    <row r="37" spans="1:32" s="8" customFormat="1" ht="76.5" x14ac:dyDescent="1.1000000000000001">
      <c r="A37" s="170" t="s">
        <v>132</v>
      </c>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row>
    <row r="38" spans="1:32" s="9" customFormat="1" ht="58.5" customHeight="1" x14ac:dyDescent="1.05">
      <c r="A38" s="200" t="s">
        <v>49</v>
      </c>
      <c r="B38" s="200" t="s">
        <v>594</v>
      </c>
      <c r="C38" s="190" t="s">
        <v>508</v>
      </c>
      <c r="D38" s="212"/>
      <c r="E38" s="213"/>
      <c r="F38" s="213"/>
      <c r="G38" s="213"/>
      <c r="H38" s="213"/>
      <c r="I38" s="214"/>
      <c r="J38" s="210" t="s">
        <v>7</v>
      </c>
      <c r="K38" s="183"/>
      <c r="L38" s="182" t="s">
        <v>8</v>
      </c>
      <c r="M38" s="183"/>
      <c r="N38" s="182" t="s">
        <v>9</v>
      </c>
      <c r="O38" s="183"/>
      <c r="P38" s="182" t="s">
        <v>10</v>
      </c>
      <c r="Q38" s="183"/>
      <c r="R38" s="182" t="s">
        <v>11</v>
      </c>
      <c r="S38" s="183"/>
      <c r="T38" s="182" t="s">
        <v>12</v>
      </c>
      <c r="U38" s="183"/>
      <c r="V38" s="182" t="s">
        <v>28</v>
      </c>
      <c r="W38" s="183"/>
      <c r="X38" s="182" t="s">
        <v>29</v>
      </c>
      <c r="Y38" s="183"/>
      <c r="Z38" s="182" t="s">
        <v>13</v>
      </c>
      <c r="AA38" s="183"/>
      <c r="AB38" s="202" t="s">
        <v>24</v>
      </c>
      <c r="AC38" s="176" t="s">
        <v>628</v>
      </c>
      <c r="AD38" s="176" t="s">
        <v>638</v>
      </c>
      <c r="AE38" s="166" t="s">
        <v>639</v>
      </c>
      <c r="AF38" s="166" t="s">
        <v>639</v>
      </c>
    </row>
    <row r="39" spans="1:32" s="9" customFormat="1" ht="58.5" customHeight="1" x14ac:dyDescent="1.05">
      <c r="A39" s="201"/>
      <c r="B39" s="201"/>
      <c r="C39" s="191"/>
      <c r="D39" s="215"/>
      <c r="E39" s="216"/>
      <c r="F39" s="216"/>
      <c r="G39" s="216"/>
      <c r="H39" s="216"/>
      <c r="I39" s="217"/>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203"/>
      <c r="AC39" s="176"/>
      <c r="AD39" s="176"/>
      <c r="AE39" s="166"/>
      <c r="AF39" s="166"/>
    </row>
    <row r="40" spans="1:32" s="10" customFormat="1" ht="120.6" customHeight="1" x14ac:dyDescent="0.95">
      <c r="A40" s="187"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228" t="str">
        <f>CONCATENATE(AC40,AC41,AC42,AC43,AC44)</f>
        <v/>
      </c>
      <c r="AE40" s="117"/>
      <c r="AF40" s="164" t="str">
        <f>CONCATENATE(AE40,AE41,AE42,AE43,AE44)</f>
        <v/>
      </c>
    </row>
    <row r="41" spans="1:32" s="10" customFormat="1" ht="120.6" customHeight="1" x14ac:dyDescent="0.95">
      <c r="A41" s="187"/>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229"/>
      <c r="AE41" s="117"/>
      <c r="AF41" s="164"/>
    </row>
    <row r="42" spans="1:32" s="10" customFormat="1" ht="120.6" customHeight="1" x14ac:dyDescent="0.95">
      <c r="A42" s="187"/>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229"/>
      <c r="AE42" s="117"/>
      <c r="AF42" s="164"/>
    </row>
    <row r="43" spans="1:32" s="10" customFormat="1" ht="120.6" customHeight="1" x14ac:dyDescent="0.95">
      <c r="A43" s="187"/>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229"/>
      <c r="AE43" s="117"/>
      <c r="AF43" s="164"/>
    </row>
    <row r="44" spans="1:32" s="10" customFormat="1" ht="120.6" customHeight="1" x14ac:dyDescent="0.95">
      <c r="A44" s="206"/>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229"/>
      <c r="AE44" s="119"/>
      <c r="AF44" s="164"/>
    </row>
    <row r="45" spans="1:32" s="8" customFormat="1" ht="76.5" x14ac:dyDescent="1.1000000000000001">
      <c r="A45" s="170" t="s">
        <v>150</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row>
    <row r="46" spans="1:32" s="9" customFormat="1" ht="58.5" customHeight="1" x14ac:dyDescent="1.05">
      <c r="A46" s="200" t="s">
        <v>49</v>
      </c>
      <c r="B46" s="200" t="s">
        <v>594</v>
      </c>
      <c r="C46" s="190" t="s">
        <v>508</v>
      </c>
      <c r="D46" s="78"/>
      <c r="E46" s="79"/>
      <c r="F46" s="79"/>
      <c r="G46" s="79"/>
      <c r="H46" s="79"/>
      <c r="I46" s="80"/>
      <c r="J46" s="182" t="s">
        <v>7</v>
      </c>
      <c r="K46" s="183"/>
      <c r="L46" s="182" t="s">
        <v>8</v>
      </c>
      <c r="M46" s="183"/>
      <c r="N46" s="182" t="s">
        <v>9</v>
      </c>
      <c r="O46" s="183"/>
      <c r="P46" s="182" t="s">
        <v>10</v>
      </c>
      <c r="Q46" s="183"/>
      <c r="R46" s="182" t="s">
        <v>11</v>
      </c>
      <c r="S46" s="183"/>
      <c r="T46" s="182" t="s">
        <v>12</v>
      </c>
      <c r="U46" s="183"/>
      <c r="V46" s="182" t="s">
        <v>28</v>
      </c>
      <c r="W46" s="183"/>
      <c r="X46" s="182" t="s">
        <v>29</v>
      </c>
      <c r="Y46" s="183"/>
      <c r="Z46" s="182" t="s">
        <v>13</v>
      </c>
      <c r="AA46" s="183"/>
      <c r="AB46" s="202" t="s">
        <v>24</v>
      </c>
      <c r="AC46" s="176" t="s">
        <v>628</v>
      </c>
      <c r="AD46" s="176" t="s">
        <v>638</v>
      </c>
      <c r="AE46" s="166" t="s">
        <v>639</v>
      </c>
      <c r="AF46" s="166" t="s">
        <v>639</v>
      </c>
    </row>
    <row r="47" spans="1:32" s="9" customFormat="1" ht="58.5" customHeight="1" x14ac:dyDescent="1.05">
      <c r="A47" s="201"/>
      <c r="B47" s="201"/>
      <c r="C47" s="191"/>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203"/>
      <c r="AC47" s="176"/>
      <c r="AD47" s="176"/>
      <c r="AE47" s="166"/>
      <c r="AF47" s="166"/>
    </row>
    <row r="48" spans="1:32" s="10" customFormat="1" ht="88.5" customHeight="1" x14ac:dyDescent="0.95">
      <c r="A48" s="230"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171"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243" t="str">
        <f>CONCATENATE(AC48,AC50,AC51,AC52,AC53,AC55,AC56,AC57,AC58,AC59,AC60,AC61,AC62,AC63,AC64)</f>
        <v/>
      </c>
      <c r="AE48" s="117"/>
      <c r="AF48" s="164" t="str">
        <f>CONCATENATE(AE48,AE49,AE50,AE51,AE52,AE53,AE54,AE55,AE56,AE57,AE58,AE59,AE60,AE61,AE62,AE63,AE64)</f>
        <v/>
      </c>
    </row>
    <row r="49" spans="1:32" s="10" customFormat="1" ht="96" customHeight="1" x14ac:dyDescent="0.95">
      <c r="A49" s="231"/>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172"/>
      <c r="AD49" s="244"/>
      <c r="AE49" s="117"/>
      <c r="AF49" s="164"/>
    </row>
    <row r="50" spans="1:32" s="10" customFormat="1" ht="88.5" customHeight="1" x14ac:dyDescent="0.95">
      <c r="A50" s="231"/>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244"/>
      <c r="AE50" s="117" t="str">
        <f xml:space="preserve">
CONCATENATE(
IF(AB50&lt;&gt;SUM(AB63,AB64)," * Total Sum of (F02-16+F02-17) is not equal to F02-03"&amp;CHAR(10),"")
)</f>
        <v/>
      </c>
      <c r="AF50" s="164"/>
    </row>
    <row r="51" spans="1:32" s="10" customFormat="1" ht="88.5" customHeight="1" x14ac:dyDescent="0.95">
      <c r="A51" s="231"/>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244"/>
      <c r="AE51" s="117"/>
      <c r="AF51" s="164"/>
    </row>
    <row r="52" spans="1:32" s="10" customFormat="1" ht="88.5" customHeight="1" x14ac:dyDescent="0.95">
      <c r="A52" s="231"/>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244"/>
      <c r="AE52" s="117"/>
      <c r="AF52" s="164"/>
    </row>
    <row r="53" spans="1:32" s="10" customFormat="1" ht="88.5" customHeight="1" x14ac:dyDescent="0.95">
      <c r="A53" s="187"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177"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244"/>
      <c r="AE53" s="117"/>
      <c r="AF53" s="164"/>
    </row>
    <row r="54" spans="1:32" s="10" customFormat="1" ht="83.85" customHeight="1" x14ac:dyDescent="0.95">
      <c r="A54" s="187"/>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178"/>
      <c r="AD54" s="244"/>
      <c r="AE54" s="117"/>
      <c r="AF54" s="164"/>
    </row>
    <row r="55" spans="1:32" s="10" customFormat="1" ht="83.85" customHeight="1" x14ac:dyDescent="0.95">
      <c r="A55" s="187"/>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244"/>
      <c r="AE55" s="117"/>
      <c r="AF55" s="164"/>
    </row>
    <row r="56" spans="1:32" s="10" customFormat="1" ht="88.5" customHeight="1" x14ac:dyDescent="0.95">
      <c r="A56" s="206"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244"/>
      <c r="AE56" s="117"/>
      <c r="AF56" s="164"/>
    </row>
    <row r="57" spans="1:32" s="10" customFormat="1" ht="88.5" customHeight="1" x14ac:dyDescent="0.95">
      <c r="A57" s="207"/>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244"/>
      <c r="AE57" s="117"/>
      <c r="AF57" s="164"/>
    </row>
    <row r="58" spans="1:32" s="10" customFormat="1" ht="88.5" customHeight="1" x14ac:dyDescent="0.95">
      <c r="A58" s="207"/>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244"/>
      <c r="AE58" s="117"/>
      <c r="AF58" s="164"/>
    </row>
    <row r="59" spans="1:32" s="10" customFormat="1" ht="88.5" customHeight="1" x14ac:dyDescent="0.95">
      <c r="A59" s="207"/>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244"/>
      <c r="AE59" s="117"/>
      <c r="AF59" s="164"/>
    </row>
    <row r="60" spans="1:32" s="10" customFormat="1" ht="88.5" customHeight="1" x14ac:dyDescent="0.95">
      <c r="A60" s="207"/>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244"/>
      <c r="AE60" s="117"/>
      <c r="AF60" s="164"/>
    </row>
    <row r="61" spans="1:32" s="10" customFormat="1" ht="88.5" customHeight="1" x14ac:dyDescent="0.95">
      <c r="A61" s="207"/>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244"/>
      <c r="AE61" s="117"/>
      <c r="AF61" s="164"/>
    </row>
    <row r="62" spans="1:32" s="10" customFormat="1" ht="88.5" customHeight="1" x14ac:dyDescent="0.95">
      <c r="A62" s="208"/>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244"/>
      <c r="AE62" s="117"/>
      <c r="AF62" s="164"/>
    </row>
    <row r="63" spans="1:32" s="10" customFormat="1" ht="142.5" customHeight="1" x14ac:dyDescent="0.95">
      <c r="A63" s="206"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244"/>
      <c r="AE63" s="117"/>
      <c r="AF63" s="164"/>
    </row>
    <row r="64" spans="1:32" s="10" customFormat="1" ht="88.5" customHeight="1" x14ac:dyDescent="0.95">
      <c r="A64" s="207"/>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244"/>
      <c r="AE64" s="119"/>
      <c r="AF64" s="164"/>
    </row>
    <row r="65" spans="1:32" s="8" customFormat="1" ht="76.5" x14ac:dyDescent="1.1000000000000001">
      <c r="A65" s="170" t="s">
        <v>151</v>
      </c>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row>
    <row r="66" spans="1:32" s="9" customFormat="1" ht="58.5" customHeight="1" x14ac:dyDescent="1.05">
      <c r="A66" s="200" t="s">
        <v>49</v>
      </c>
      <c r="B66" s="200" t="s">
        <v>594</v>
      </c>
      <c r="C66" s="190" t="s">
        <v>508</v>
      </c>
      <c r="D66" s="210" t="s">
        <v>4</v>
      </c>
      <c r="E66" s="183"/>
      <c r="F66" s="182" t="s">
        <v>5</v>
      </c>
      <c r="G66" s="183"/>
      <c r="H66" s="182" t="s">
        <v>6</v>
      </c>
      <c r="I66" s="183"/>
      <c r="J66" s="182" t="s">
        <v>7</v>
      </c>
      <c r="K66" s="183"/>
      <c r="L66" s="182" t="s">
        <v>8</v>
      </c>
      <c r="M66" s="183"/>
      <c r="N66" s="182" t="s">
        <v>9</v>
      </c>
      <c r="O66" s="183"/>
      <c r="P66" s="182" t="s">
        <v>10</v>
      </c>
      <c r="Q66" s="183"/>
      <c r="R66" s="182" t="s">
        <v>11</v>
      </c>
      <c r="S66" s="183"/>
      <c r="T66" s="182" t="s">
        <v>12</v>
      </c>
      <c r="U66" s="183"/>
      <c r="V66" s="182" t="s">
        <v>28</v>
      </c>
      <c r="W66" s="183"/>
      <c r="X66" s="182" t="s">
        <v>29</v>
      </c>
      <c r="Y66" s="183"/>
      <c r="Z66" s="182" t="s">
        <v>13</v>
      </c>
      <c r="AA66" s="183"/>
      <c r="AB66" s="202" t="s">
        <v>24</v>
      </c>
      <c r="AC66" s="176" t="s">
        <v>628</v>
      </c>
      <c r="AD66" s="176" t="s">
        <v>638</v>
      </c>
      <c r="AE66" s="166" t="s">
        <v>639</v>
      </c>
      <c r="AF66" s="166" t="s">
        <v>639</v>
      </c>
    </row>
    <row r="67" spans="1:32" s="9" customFormat="1" ht="58.5" customHeight="1" x14ac:dyDescent="1.05">
      <c r="A67" s="201"/>
      <c r="B67" s="201"/>
      <c r="C67" s="191"/>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203"/>
      <c r="AC67" s="176"/>
      <c r="AD67" s="176"/>
      <c r="AE67" s="166"/>
      <c r="AF67" s="166"/>
    </row>
    <row r="68" spans="1:32" s="10" customFormat="1" ht="129.4" customHeight="1" x14ac:dyDescent="0.95">
      <c r="A68" s="206"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235" t="str">
        <f>CONCATENATE(AC68,AC69,AC70,AC71,AC72,AC73,AC74,AC75,AC76,AC77,AC78,AC79)</f>
        <v/>
      </c>
      <c r="AE68" s="117"/>
      <c r="AF68" s="164" t="str">
        <f>CONCATENATE(AE68,AE69,AE70,AE71,AE72,AE73,AE74,AE75,AE76,AE77,AE78,AE79)</f>
        <v/>
      </c>
    </row>
    <row r="69" spans="1:32" s="10" customFormat="1" ht="129.4" customHeight="1" x14ac:dyDescent="0.95">
      <c r="A69" s="207"/>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235"/>
      <c r="AE69" s="117"/>
      <c r="AF69" s="164"/>
    </row>
    <row r="70" spans="1:32" s="10" customFormat="1" ht="129.4" customHeight="1" x14ac:dyDescent="0.95">
      <c r="A70" s="206"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235"/>
      <c r="AE70" s="117"/>
      <c r="AF70" s="164"/>
    </row>
    <row r="71" spans="1:32" s="10" customFormat="1" ht="129.4" customHeight="1" x14ac:dyDescent="0.95">
      <c r="A71" s="207"/>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235"/>
      <c r="AE71" s="117"/>
      <c r="AF71" s="164"/>
    </row>
    <row r="72" spans="1:32" s="12" customFormat="1" ht="99.75" customHeight="1" x14ac:dyDescent="0.95">
      <c r="A72" s="221"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235"/>
      <c r="AE72" s="117"/>
      <c r="AF72" s="164"/>
    </row>
    <row r="73" spans="1:32" s="12" customFormat="1" ht="99.75" customHeight="1" x14ac:dyDescent="0.95">
      <c r="A73" s="221"/>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235"/>
      <c r="AE73" s="117"/>
      <c r="AF73" s="164"/>
    </row>
    <row r="74" spans="1:32" s="12" customFormat="1" ht="99.75" customHeight="1" x14ac:dyDescent="0.95">
      <c r="A74" s="221"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235"/>
      <c r="AE74" s="117"/>
      <c r="AF74" s="164"/>
    </row>
    <row r="75" spans="1:32" s="12" customFormat="1" ht="99.75" customHeight="1" x14ac:dyDescent="0.95">
      <c r="A75" s="221"/>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235"/>
      <c r="AE75" s="117"/>
      <c r="AF75" s="164"/>
    </row>
    <row r="76" spans="1:32" s="12" customFormat="1" ht="99.75" customHeight="1" x14ac:dyDescent="0.95">
      <c r="A76" s="221"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235"/>
      <c r="AE76" s="117"/>
      <c r="AF76" s="164"/>
    </row>
    <row r="77" spans="1:32" s="12" customFormat="1" ht="99.75" customHeight="1" x14ac:dyDescent="0.95">
      <c r="A77" s="221"/>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235"/>
      <c r="AE77" s="117"/>
      <c r="AF77" s="164"/>
    </row>
    <row r="78" spans="1:32" s="12" customFormat="1" ht="99.75" customHeight="1" x14ac:dyDescent="0.95">
      <c r="A78" s="221"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235"/>
      <c r="AE78" s="117"/>
      <c r="AF78" s="164"/>
    </row>
    <row r="79" spans="1:32" s="12" customFormat="1" ht="99.75" customHeight="1" x14ac:dyDescent="0.95">
      <c r="A79" s="222"/>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228"/>
      <c r="AE79" s="119"/>
      <c r="AF79" s="164"/>
    </row>
    <row r="80" spans="1:32" s="8" customFormat="1" ht="109.5" customHeight="1" x14ac:dyDescent="1.1000000000000001">
      <c r="A80" s="170" t="s">
        <v>152</v>
      </c>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row>
    <row r="81" spans="1:32" s="9" customFormat="1" ht="58.5" customHeight="1" x14ac:dyDescent="1.05">
      <c r="A81" s="200" t="s">
        <v>49</v>
      </c>
      <c r="B81" s="200" t="s">
        <v>594</v>
      </c>
      <c r="C81" s="190" t="s">
        <v>508</v>
      </c>
      <c r="D81" s="78"/>
      <c r="E81" s="79"/>
      <c r="F81" s="79"/>
      <c r="G81" s="79"/>
      <c r="H81" s="79"/>
      <c r="I81" s="79"/>
      <c r="J81" s="79"/>
      <c r="K81" s="80"/>
      <c r="L81" s="210" t="s">
        <v>8</v>
      </c>
      <c r="M81" s="183"/>
      <c r="N81" s="182" t="s">
        <v>9</v>
      </c>
      <c r="O81" s="183"/>
      <c r="P81" s="182" t="s">
        <v>10</v>
      </c>
      <c r="Q81" s="183"/>
      <c r="R81" s="182" t="s">
        <v>11</v>
      </c>
      <c r="S81" s="183"/>
      <c r="T81" s="182" t="s">
        <v>12</v>
      </c>
      <c r="U81" s="183"/>
      <c r="V81" s="182" t="s">
        <v>28</v>
      </c>
      <c r="W81" s="183"/>
      <c r="X81" s="182" t="s">
        <v>29</v>
      </c>
      <c r="Y81" s="183"/>
      <c r="Z81" s="182" t="s">
        <v>13</v>
      </c>
      <c r="AA81" s="183"/>
      <c r="AB81" s="202" t="s">
        <v>24</v>
      </c>
      <c r="AC81" s="176" t="s">
        <v>628</v>
      </c>
      <c r="AD81" s="176" t="s">
        <v>638</v>
      </c>
      <c r="AE81" s="166" t="s">
        <v>639</v>
      </c>
      <c r="AF81" s="166" t="s">
        <v>639</v>
      </c>
    </row>
    <row r="82" spans="1:32" s="9" customFormat="1" ht="58.5" customHeight="1" x14ac:dyDescent="1.05">
      <c r="A82" s="201"/>
      <c r="B82" s="201"/>
      <c r="C82" s="191"/>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203"/>
      <c r="AC82" s="176"/>
      <c r="AD82" s="176"/>
      <c r="AE82" s="166"/>
      <c r="AF82" s="166"/>
    </row>
    <row r="83" spans="1:32" s="10" customFormat="1" ht="73.5" customHeight="1" x14ac:dyDescent="0.95">
      <c r="A83" s="206"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235" t="str">
        <f>CONCATENATE(AC83,AC84,AC85,AC86,AC87,AC88,AC89,AC90,AC91,AC92,AC93,AC94,AC95,AC96,AC97,AC98,AC99,AC100)</f>
        <v/>
      </c>
      <c r="AE83" s="117"/>
      <c r="AF83" s="164" t="str">
        <f>CONCATENATE(AE83,AE84,AE85,AE86,AE87,AE88,AE89,AE90,AE91,AE92,AE93,AE94,AE95,AE96,AE97,AE98,AE99,AE100)</f>
        <v/>
      </c>
    </row>
    <row r="84" spans="1:32" s="10" customFormat="1" ht="79.5" customHeight="1" x14ac:dyDescent="0.95">
      <c r="A84" s="207"/>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235"/>
      <c r="AE84" s="117"/>
      <c r="AF84" s="164"/>
    </row>
    <row r="85" spans="1:32" s="10" customFormat="1" ht="79.5" customHeight="1" x14ac:dyDescent="0.95">
      <c r="A85" s="207"/>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235"/>
      <c r="AE85" s="117"/>
      <c r="AF85" s="164"/>
    </row>
    <row r="86" spans="1:32" s="10" customFormat="1" ht="79.5" customHeight="1" x14ac:dyDescent="0.95">
      <c r="A86" s="207"/>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235"/>
      <c r="AE86" s="117"/>
      <c r="AF86" s="164"/>
    </row>
    <row r="87" spans="1:32" s="10" customFormat="1" ht="79.5" customHeight="1" x14ac:dyDescent="0.95">
      <c r="A87" s="207"/>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235"/>
      <c r="AE87" s="117"/>
      <c r="AF87" s="164"/>
    </row>
    <row r="88" spans="1:32" s="10" customFormat="1" ht="79.5" customHeight="1" x14ac:dyDescent="0.95">
      <c r="A88" s="208"/>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235"/>
      <c r="AE88" s="117"/>
      <c r="AF88" s="164"/>
    </row>
    <row r="89" spans="1:32" s="10" customFormat="1" ht="79.5" customHeight="1" x14ac:dyDescent="0.95">
      <c r="A89" s="206"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235"/>
      <c r="AE89" s="117"/>
      <c r="AF89" s="164"/>
    </row>
    <row r="90" spans="1:32" s="10" customFormat="1" ht="79.5" customHeight="1" x14ac:dyDescent="0.95">
      <c r="A90" s="207"/>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235"/>
      <c r="AE90" s="117"/>
      <c r="AF90" s="164"/>
    </row>
    <row r="91" spans="1:32" s="10" customFormat="1" ht="79.5" customHeight="1" x14ac:dyDescent="0.95">
      <c r="A91" s="207"/>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235"/>
      <c r="AE91" s="117"/>
      <c r="AF91" s="164"/>
    </row>
    <row r="92" spans="1:32" s="10" customFormat="1" ht="79.5" customHeight="1" x14ac:dyDescent="0.95">
      <c r="A92" s="207"/>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235"/>
      <c r="AE92" s="117"/>
      <c r="AF92" s="164"/>
    </row>
    <row r="93" spans="1:32" s="10" customFormat="1" ht="79.5" customHeight="1" x14ac:dyDescent="0.95">
      <c r="A93" s="207"/>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235"/>
      <c r="AE93" s="117"/>
      <c r="AF93" s="164"/>
    </row>
    <row r="94" spans="1:32" s="10" customFormat="1" ht="79.5" customHeight="1" x14ac:dyDescent="0.95">
      <c r="A94" s="208"/>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235"/>
      <c r="AE94" s="117"/>
      <c r="AF94" s="164"/>
    </row>
    <row r="95" spans="1:32" s="10" customFormat="1" ht="79.5" customHeight="1" x14ac:dyDescent="0.95">
      <c r="A95" s="206"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235"/>
      <c r="AE95" s="117"/>
      <c r="AF95" s="164"/>
    </row>
    <row r="96" spans="1:32" s="10" customFormat="1" ht="79.5" customHeight="1" x14ac:dyDescent="0.95">
      <c r="A96" s="207"/>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235"/>
      <c r="AE96" s="117"/>
      <c r="AF96" s="164"/>
    </row>
    <row r="97" spans="1:32" s="10" customFormat="1" ht="79.5" customHeight="1" x14ac:dyDescent="0.95">
      <c r="A97" s="207"/>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235"/>
      <c r="AE97" s="117"/>
      <c r="AF97" s="164"/>
    </row>
    <row r="98" spans="1:32" s="10" customFormat="1" ht="79.5" customHeight="1" x14ac:dyDescent="0.95">
      <c r="A98" s="207"/>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235"/>
      <c r="AE98" s="117"/>
      <c r="AF98" s="164"/>
    </row>
    <row r="99" spans="1:32" s="10" customFormat="1" ht="79.5" customHeight="1" x14ac:dyDescent="0.95">
      <c r="A99" s="207"/>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235"/>
      <c r="AE99" s="117"/>
      <c r="AF99" s="164"/>
    </row>
    <row r="100" spans="1:32" s="10" customFormat="1" ht="79.5" customHeight="1" x14ac:dyDescent="0.95">
      <c r="A100" s="207"/>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235"/>
      <c r="AE100" s="117"/>
      <c r="AF100" s="164"/>
    </row>
    <row r="101" spans="1:32" s="8" customFormat="1" ht="76.5" x14ac:dyDescent="1.1000000000000001">
      <c r="A101" s="170" t="s">
        <v>153</v>
      </c>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row>
    <row r="102" spans="1:32" s="9" customFormat="1" ht="58.5" customHeight="1" x14ac:dyDescent="1.05">
      <c r="A102" s="200" t="s">
        <v>49</v>
      </c>
      <c r="B102" s="200" t="s">
        <v>594</v>
      </c>
      <c r="C102" s="190" t="s">
        <v>508</v>
      </c>
      <c r="D102" s="210" t="s">
        <v>4</v>
      </c>
      <c r="E102" s="183"/>
      <c r="F102" s="182" t="s">
        <v>5</v>
      </c>
      <c r="G102" s="183"/>
      <c r="H102" s="182" t="s">
        <v>6</v>
      </c>
      <c r="I102" s="183"/>
      <c r="J102" s="182" t="s">
        <v>7</v>
      </c>
      <c r="K102" s="183"/>
      <c r="L102" s="182" t="s">
        <v>8</v>
      </c>
      <c r="M102" s="183"/>
      <c r="N102" s="182" t="s">
        <v>9</v>
      </c>
      <c r="O102" s="183"/>
      <c r="P102" s="182" t="s">
        <v>10</v>
      </c>
      <c r="Q102" s="183"/>
      <c r="R102" s="182" t="s">
        <v>11</v>
      </c>
      <c r="S102" s="183"/>
      <c r="T102" s="182" t="s">
        <v>12</v>
      </c>
      <c r="U102" s="183"/>
      <c r="V102" s="182" t="s">
        <v>28</v>
      </c>
      <c r="W102" s="183"/>
      <c r="X102" s="182" t="s">
        <v>29</v>
      </c>
      <c r="Y102" s="183"/>
      <c r="Z102" s="182" t="s">
        <v>13</v>
      </c>
      <c r="AA102" s="183"/>
      <c r="AB102" s="202" t="s">
        <v>24</v>
      </c>
      <c r="AC102" s="176" t="s">
        <v>628</v>
      </c>
      <c r="AD102" s="176" t="s">
        <v>638</v>
      </c>
      <c r="AE102" s="166" t="s">
        <v>639</v>
      </c>
      <c r="AF102" s="166" t="s">
        <v>639</v>
      </c>
    </row>
    <row r="103" spans="1:32" s="9" customFormat="1" ht="58.5" customHeight="1" x14ac:dyDescent="1.05">
      <c r="A103" s="201"/>
      <c r="B103" s="201"/>
      <c r="C103" s="191"/>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203"/>
      <c r="AC103" s="176"/>
      <c r="AD103" s="176"/>
      <c r="AE103" s="166"/>
      <c r="AF103" s="166"/>
    </row>
    <row r="104" spans="1:32" s="10" customFormat="1" ht="78.95" customHeight="1" x14ac:dyDescent="0.95">
      <c r="A104" s="206"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177"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235" t="str">
        <f>CONCATENATE(AC104,AC106,AC107,AC108,AC109,AC111,AC113,AC115,AC117,AC118)</f>
        <v/>
      </c>
      <c r="AE104" s="117"/>
      <c r="AF104" s="164" t="str">
        <f>CONCATENATE(AE104,AE105,AE106,AE107,AE108,AE109,AE110,AE111,AE112,AE113,AE114,AE115,AE116,AE117,AE118)</f>
        <v/>
      </c>
    </row>
    <row r="105" spans="1:32" s="10" customFormat="1" ht="78.95" customHeight="1" x14ac:dyDescent="0.95">
      <c r="A105" s="208"/>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178"/>
      <c r="AD105" s="235"/>
      <c r="AE105" s="117"/>
      <c r="AF105" s="164"/>
    </row>
    <row r="106" spans="1:32" s="10" customFormat="1" ht="78.95" customHeight="1" x14ac:dyDescent="0.95">
      <c r="A106" s="206"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tr">
        <f xml:space="preserve">
CONCATENATE(
IF(D107&gt;D106," * F05-04 for Age " &amp;D6&amp;" "&amp; D7&amp; " is more than F05-03"&amp;CHAR(10),""),IF(E107&gt;E106," * F05-04 for Age " &amp;D6&amp;" "&amp; E7&amp; " is more than F05-03"&amp;CHAR(10),""),
IF(F107&gt;F106," * F05-04 for Age " &amp;F6&amp;" "&amp; F7&amp; " is more than F05-03"&amp;CHAR(10),""),IF(G107&gt;G106," * F05-04 for Age " &amp;F6&amp;" "&amp; G7&amp; " is more than F05-03"&amp;CHAR(10),""),
IF(H107&gt;H106," * F05-04 for Age " &amp;H6&amp;" "&amp; H7&amp; " is more than F05-03"&amp;CHAR(10),""),IF(I107&gt;I106," * F05-04 for Age " &amp;H6&amp;" "&amp; I7&amp; " is more than F05-03"&amp;CHAR(10),""),
IF(J107&gt;J106," * F05-04 for Age " &amp;J6&amp;" "&amp; J7&amp; " is more than F05-03"&amp;CHAR(10),""),IF(K107&gt;K106," * F05-04 for Age " &amp;J6&amp;" "&amp; K7&amp; " is more than F05-03"&amp;CHAR(10),""),
IF(L107&gt;L106," * F05-04 for Age " &amp;L6&amp;" "&amp; L7&amp; " is more than F05-03"&amp;CHAR(10),""),IF(M107&gt;M106," * F05-04 for Age " &amp;L6&amp;" "&amp; M7&amp; " is more than F05-03"&amp;CHAR(10),""),
IF(N107&gt;N106," * F05-04 for Age " &amp;N6&amp;" "&amp; N7&amp; " is more than F05-03"&amp;CHAR(10),""),IF(O107&gt;O106," * F05-04 for Age " &amp;N6&amp;" "&amp; O7&amp; " is more than F05-03"&amp;CHAR(10),""),
IF(P107&gt;P106," * F05-04 for Age " &amp;P6&amp;" "&amp; P7&amp; " is more than F05-03"&amp;CHAR(10),""),IF(Q107&gt;Q106," * F05-04 for Age " &amp;P6&amp;" "&amp; Q7&amp; " is more than F05-03"&amp;CHAR(10),""),
IF(R107&gt;R106," * F05-04 for Age " &amp;R6&amp;" "&amp; R7&amp; " is more than F05-03"&amp;CHAR(10),""),IF(S107&gt;S106," * F05-04 for Age " &amp;R6&amp;" "&amp; S7&amp; " is more than F05-03"&amp;CHAR(10),""),
IF(T107&gt;T106," * F05-04 for Age " &amp;T6&amp;" "&amp; T7&amp; " is more than F05-03"&amp;CHAR(10),""),IF(U107&gt;U106," * F05-04 for Age " &amp;T6&amp;" "&amp; U7&amp; " is more than F05-03"&amp;CHAR(10),""),
IF(V107&gt;V106," * F05-04 for Age " &amp;V6&amp;" "&amp; V7&amp; " is more than F05-03"&amp;CHAR(10),""),IF(W107&gt;W106," * F05-04 for Age " &amp;V6&amp;" "&amp; W7&amp; " is more than F05-03"&amp;CHAR(10),""),
IF(X107&gt;X106," * F05-04 for Age " &amp;X6&amp;" "&amp; X7&amp; " is more than F05-03"&amp;CHAR(10),""),IF(Y107&gt;Y106," * F05-04 for Age " &amp;X6&amp;" "&amp; Y7&amp; " is more than F05-03"&amp;CHAR(10),""),
IF(Z107&gt;Z106," * F05-04 for Age " &amp;Z6&amp;" "&amp; Z7&amp; " is more than F05-03"&amp;CHAR(10),""),IF(AA107&gt;AA106," * F05-04 for Age " &amp;Z6&amp;" "&amp; AA7&amp; " is more than F05-03"&amp;CHAR(10),""),
IF(AB107&gt;AB106," * Total F05-04 is more than Total F05-03"&amp;CHAR(10),"")
)</f>
        <v/>
      </c>
      <c r="AD106" s="235"/>
      <c r="AE106" s="117"/>
      <c r="AF106" s="164"/>
    </row>
    <row r="107" spans="1:32" s="10" customFormat="1" ht="78.95" customHeight="1" x14ac:dyDescent="0.95">
      <c r="A107" s="208"/>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235"/>
      <c r="AE107" s="117"/>
      <c r="AF107" s="164"/>
    </row>
    <row r="108" spans="1:32" s="12" customFormat="1" ht="78.95" customHeight="1" x14ac:dyDescent="0.95">
      <c r="A108" s="230"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235"/>
      <c r="AE108" s="117"/>
      <c r="AF108" s="164"/>
    </row>
    <row r="109" spans="1:32" s="12" customFormat="1" ht="78.95" customHeight="1" x14ac:dyDescent="0.95">
      <c r="A109" s="231"/>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177"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235"/>
      <c r="AE109" s="117"/>
      <c r="AF109" s="164"/>
    </row>
    <row r="110" spans="1:32" s="12" customFormat="1" ht="78.599999999999994" customHeight="1" x14ac:dyDescent="0.95">
      <c r="A110" s="231"/>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178"/>
      <c r="AD110" s="235"/>
      <c r="AE110" s="117"/>
      <c r="AF110" s="164"/>
    </row>
    <row r="111" spans="1:32" s="12" customFormat="1" ht="78.95" customHeight="1" x14ac:dyDescent="0.95">
      <c r="A111" s="231"/>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177"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235"/>
      <c r="AE111" s="117"/>
      <c r="AF111" s="164"/>
    </row>
    <row r="112" spans="1:32" s="12" customFormat="1" ht="78.95" customHeight="1" x14ac:dyDescent="0.95">
      <c r="A112" s="231"/>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178"/>
      <c r="AD112" s="235"/>
      <c r="AE112" s="117"/>
      <c r="AF112" s="164"/>
    </row>
    <row r="113" spans="1:32" s="12" customFormat="1" ht="90" customHeight="1" x14ac:dyDescent="0.95">
      <c r="A113" s="231"/>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177"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235"/>
      <c r="AE113" s="117"/>
      <c r="AF113" s="164"/>
    </row>
    <row r="114" spans="1:32" s="12" customFormat="1" ht="90" customHeight="1" x14ac:dyDescent="0.95">
      <c r="A114" s="236"/>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178"/>
      <c r="AD114" s="235"/>
      <c r="AE114" s="117"/>
      <c r="AF114" s="164"/>
    </row>
    <row r="115" spans="1:32" s="12" customFormat="1" ht="83.45" customHeight="1" x14ac:dyDescent="0.95">
      <c r="A115" s="230"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177"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235"/>
      <c r="AE115" s="117"/>
      <c r="AF115" s="164"/>
    </row>
    <row r="116" spans="1:32" s="12" customFormat="1" ht="73.5" customHeight="1" x14ac:dyDescent="0.95">
      <c r="A116" s="231"/>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178"/>
      <c r="AD116" s="235"/>
      <c r="AE116" s="117"/>
      <c r="AF116" s="164"/>
    </row>
    <row r="117" spans="1:32" s="12" customFormat="1" ht="73.5" customHeight="1" x14ac:dyDescent="0.95">
      <c r="A117" s="231"/>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235"/>
      <c r="AE117" s="117"/>
      <c r="AF117" s="164"/>
    </row>
    <row r="118" spans="1:32" s="12" customFormat="1" ht="73.5" customHeight="1" x14ac:dyDescent="0.95">
      <c r="A118" s="231"/>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228"/>
      <c r="AE118" s="119"/>
      <c r="AF118" s="164"/>
    </row>
    <row r="119" spans="1:32" s="8" customFormat="1" ht="76.5" x14ac:dyDescent="1.1000000000000001">
      <c r="A119" s="170" t="s">
        <v>155</v>
      </c>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row>
    <row r="120" spans="1:32" s="9" customFormat="1" ht="58.5" customHeight="1" x14ac:dyDescent="1.05">
      <c r="A120" s="200" t="s">
        <v>49</v>
      </c>
      <c r="B120" s="200" t="s">
        <v>594</v>
      </c>
      <c r="C120" s="190" t="s">
        <v>508</v>
      </c>
      <c r="D120" s="210" t="s">
        <v>4</v>
      </c>
      <c r="E120" s="183"/>
      <c r="F120" s="182" t="s">
        <v>5</v>
      </c>
      <c r="G120" s="183"/>
      <c r="H120" s="182" t="s">
        <v>6</v>
      </c>
      <c r="I120" s="183"/>
      <c r="J120" s="182" t="s">
        <v>7</v>
      </c>
      <c r="K120" s="183"/>
      <c r="L120" s="182" t="s">
        <v>8</v>
      </c>
      <c r="M120" s="183"/>
      <c r="N120" s="182" t="s">
        <v>9</v>
      </c>
      <c r="O120" s="183"/>
      <c r="P120" s="182" t="s">
        <v>10</v>
      </c>
      <c r="Q120" s="183"/>
      <c r="R120" s="182" t="s">
        <v>11</v>
      </c>
      <c r="S120" s="183"/>
      <c r="T120" s="182" t="s">
        <v>12</v>
      </c>
      <c r="U120" s="183"/>
      <c r="V120" s="182" t="s">
        <v>28</v>
      </c>
      <c r="W120" s="183"/>
      <c r="X120" s="182" t="s">
        <v>29</v>
      </c>
      <c r="Y120" s="183"/>
      <c r="Z120" s="182" t="s">
        <v>13</v>
      </c>
      <c r="AA120" s="183"/>
      <c r="AB120" s="202" t="s">
        <v>24</v>
      </c>
      <c r="AC120" s="176" t="s">
        <v>628</v>
      </c>
      <c r="AD120" s="176" t="s">
        <v>638</v>
      </c>
      <c r="AE120" s="166" t="s">
        <v>639</v>
      </c>
      <c r="AF120" s="166" t="s">
        <v>639</v>
      </c>
    </row>
    <row r="121" spans="1:32" s="9" customFormat="1" ht="58.5" customHeight="1" x14ac:dyDescent="1.05">
      <c r="A121" s="201"/>
      <c r="B121" s="201"/>
      <c r="C121" s="191"/>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203"/>
      <c r="AC121" s="176"/>
      <c r="AD121" s="176"/>
      <c r="AE121" s="166"/>
      <c r="AF121" s="166"/>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228" t="str">
        <f>CONCATENATE(AC122,AC123,AC124,AC125,AC126,AC128,AC130,AC132)</f>
        <v/>
      </c>
      <c r="AE122" s="116"/>
      <c r="AF122" s="164" t="str">
        <f>CONCATENATE(AE122,AE123,AE124,AE125,AE126,AE127,AE128,AE129,AE130,AE131,AE132,AE133)</f>
        <v/>
      </c>
    </row>
    <row r="123" spans="1:32" s="10" customFormat="1" ht="79.5" customHeight="1" x14ac:dyDescent="0.95">
      <c r="A123" s="206"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229"/>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164"/>
    </row>
    <row r="124" spans="1:32" s="10" customFormat="1" ht="79.5" customHeight="1" x14ac:dyDescent="0.95">
      <c r="A124" s="207"/>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229"/>
      <c r="AE124" s="117"/>
      <c r="AF124" s="164"/>
    </row>
    <row r="125" spans="1:32" s="10" customFormat="1" ht="79.5" customHeight="1" x14ac:dyDescent="0.95">
      <c r="A125" s="207"/>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229"/>
      <c r="AE125" s="117"/>
      <c r="AF125" s="164"/>
    </row>
    <row r="126" spans="1:32" s="10" customFormat="1" ht="79.5" customHeight="1" x14ac:dyDescent="0.95">
      <c r="A126" s="207"/>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177"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229"/>
      <c r="AE126" s="117"/>
      <c r="AF126" s="164"/>
    </row>
    <row r="127" spans="1:32" s="10" customFormat="1" ht="118.5" customHeight="1" x14ac:dyDescent="0.95">
      <c r="A127" s="207"/>
      <c r="B127" s="15" t="s">
        <v>635</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178"/>
      <c r="AD127" s="229"/>
      <c r="AE127" s="117"/>
      <c r="AF127" s="164"/>
    </row>
    <row r="128" spans="1:32" s="10" customFormat="1" ht="79.5" customHeight="1" x14ac:dyDescent="0.95">
      <c r="A128" s="207"/>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177"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229"/>
      <c r="AE128" s="117"/>
      <c r="AF128" s="164"/>
    </row>
    <row r="129" spans="1:32" s="10" customFormat="1" ht="79.5" customHeight="1" x14ac:dyDescent="0.95">
      <c r="A129" s="207"/>
      <c r="B129" s="15" t="s">
        <v>636</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178"/>
      <c r="AD129" s="229"/>
      <c r="AE129" s="117"/>
      <c r="AF129" s="164"/>
    </row>
    <row r="130" spans="1:32" s="10" customFormat="1" ht="79.5" customHeight="1" x14ac:dyDescent="0.95">
      <c r="A130" s="207"/>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177"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229"/>
      <c r="AE130" s="117"/>
      <c r="AF130" s="164"/>
    </row>
    <row r="131" spans="1:32" s="10" customFormat="1" ht="79.5" customHeight="1" x14ac:dyDescent="0.95">
      <c r="A131" s="207"/>
      <c r="B131" s="15" t="s">
        <v>634</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178"/>
      <c r="AD131" s="229"/>
      <c r="AE131" s="117"/>
      <c r="AF131" s="164"/>
    </row>
    <row r="132" spans="1:32" s="10" customFormat="1" ht="85.5" customHeight="1" x14ac:dyDescent="0.95">
      <c r="A132" s="237"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177"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229"/>
      <c r="AE132" s="117"/>
      <c r="AF132" s="164"/>
    </row>
    <row r="133" spans="1:32" s="10" customFormat="1" ht="85.5" customHeight="1" x14ac:dyDescent="0.95">
      <c r="A133" s="238"/>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27"/>
      <c r="AD133" s="229"/>
      <c r="AE133" s="119"/>
      <c r="AF133" s="164"/>
    </row>
    <row r="134" spans="1:32" s="8" customFormat="1" ht="76.5" x14ac:dyDescent="1.1000000000000001">
      <c r="A134" s="170" t="s">
        <v>154</v>
      </c>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row>
    <row r="135" spans="1:32" s="9" customFormat="1" ht="58.5" customHeight="1" x14ac:dyDescent="1.05">
      <c r="A135" s="200" t="s">
        <v>49</v>
      </c>
      <c r="B135" s="200" t="s">
        <v>594</v>
      </c>
      <c r="C135" s="190" t="s">
        <v>508</v>
      </c>
      <c r="D135" s="210" t="s">
        <v>4</v>
      </c>
      <c r="E135" s="183"/>
      <c r="F135" s="182" t="s">
        <v>5</v>
      </c>
      <c r="G135" s="183"/>
      <c r="H135" s="182" t="s">
        <v>6</v>
      </c>
      <c r="I135" s="183"/>
      <c r="J135" s="182" t="s">
        <v>7</v>
      </c>
      <c r="K135" s="183"/>
      <c r="L135" s="182" t="s">
        <v>8</v>
      </c>
      <c r="M135" s="183"/>
      <c r="N135" s="182" t="s">
        <v>9</v>
      </c>
      <c r="O135" s="183"/>
      <c r="P135" s="182" t="s">
        <v>10</v>
      </c>
      <c r="Q135" s="183"/>
      <c r="R135" s="182" t="s">
        <v>11</v>
      </c>
      <c r="S135" s="183"/>
      <c r="T135" s="182" t="s">
        <v>12</v>
      </c>
      <c r="U135" s="183"/>
      <c r="V135" s="182" t="s">
        <v>28</v>
      </c>
      <c r="W135" s="183"/>
      <c r="X135" s="182" t="s">
        <v>29</v>
      </c>
      <c r="Y135" s="183"/>
      <c r="Z135" s="182" t="s">
        <v>13</v>
      </c>
      <c r="AA135" s="183"/>
      <c r="AB135" s="202" t="s">
        <v>24</v>
      </c>
      <c r="AC135" s="176" t="s">
        <v>628</v>
      </c>
      <c r="AD135" s="176" t="s">
        <v>638</v>
      </c>
      <c r="AE135" s="166" t="s">
        <v>639</v>
      </c>
      <c r="AF135" s="166" t="s">
        <v>639</v>
      </c>
    </row>
    <row r="136" spans="1:32" s="9" customFormat="1" ht="58.5" customHeight="1" x14ac:dyDescent="1.05">
      <c r="A136" s="201"/>
      <c r="B136" s="201"/>
      <c r="C136" s="191"/>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203"/>
      <c r="AC136" s="176"/>
      <c r="AD136" s="176"/>
      <c r="AE136" s="166"/>
      <c r="AF136" s="166"/>
    </row>
    <row r="137" spans="1:32" s="10" customFormat="1" ht="90" customHeight="1" x14ac:dyDescent="0.95">
      <c r="A137" s="187"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228"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164" t="str">
        <f>CONCATENATE(AE137,AE138,AE139,AE140,AE141,AE142,AE143,AE144)</f>
        <v/>
      </c>
    </row>
    <row r="138" spans="1:32" s="10" customFormat="1" ht="90" customHeight="1" x14ac:dyDescent="0.95">
      <c r="A138" s="187"/>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229"/>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164"/>
    </row>
    <row r="139" spans="1:32" s="10" customFormat="1" ht="90" customHeight="1" x14ac:dyDescent="0.95">
      <c r="A139" s="187"/>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229"/>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164"/>
    </row>
    <row r="140" spans="1:32" s="10" customFormat="1" ht="90" customHeight="1" x14ac:dyDescent="0.95">
      <c r="A140" s="187"/>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229"/>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164"/>
    </row>
    <row r="141" spans="1:32" s="10" customFormat="1" ht="90" customHeight="1" x14ac:dyDescent="0.95">
      <c r="A141" s="187"/>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229"/>
      <c r="AE141" s="117"/>
      <c r="AF141" s="164"/>
    </row>
    <row r="142" spans="1:32" s="10" customFormat="1" ht="96" customHeight="1" x14ac:dyDescent="0.95">
      <c r="A142" s="187"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IF(D142&gt;SUM(D125,D127,D123)," * F06-18 for Age " &amp;D6&amp;" "&amp; D7&amp; " is more than (F06-02+F06-04+F06-06)"&amp;CHAR(10),""),IF(E142&gt;SUM(E125,E127,E123)," * F06-18  for Age " &amp;D6&amp;" "&amp; E7&amp; " is more than (F06-02+F06-04+F06-06)"&amp;CHAR(10),""),
IF(F142&gt;SUM(F125,F127,F123)," * F06-18  for Age " &amp;F6&amp;" "&amp; F7&amp; " is more than (F06-02+F06-04+F06-06)"&amp;CHAR(10),""),IF(G142&gt;SUM(G125,G127,G123)," * F06-18  for Age " &amp;F6&amp;" "&amp; G7&amp; " is more than (F06-02+F06-04+F06-06)"&amp;CHAR(10),""),
IF(H142&gt;SUM(H125,H127,H123)," * F06-18  for Age " &amp;H6&amp;" "&amp; H7&amp; " is more than (F06-02+F06-04+F06-06)"&amp;CHAR(10),""),IF(I142&gt;SUM(I125,I127,I123)," * F06-18  for Age " &amp;H6&amp;" "&amp; I7&amp; " is more than (F06-02+F06-04+F06-06)"&amp;CHAR(10),""),
IF(J142&gt;SUM(J125,J127,J123)," * F06-18  for Age " &amp;J6&amp;" "&amp; J7&amp; " is more than (F06-02+F06-04+F06-06)"&amp;CHAR(10),""),IF(K142&gt;SUM(K125,K127,K123)," * F06-18  for Age " &amp;J6&amp;" "&amp; K7&amp; " is more than (F06-02+F06-04+F06-06)"&amp;CHAR(10),""),
IF(L142&gt;SUM(L125,L127,L123)," * F06-18  for Age " &amp;L6&amp;" "&amp; L7&amp; " is more than (F06-02+F06-04+F06-06)"&amp;CHAR(10),""),IF(M142&gt;SUM(M125,M127,M123)," * F06-18  for Age " &amp;L6&amp;" "&amp; M7&amp; " is more than (F06-02+F06-04+F06-06)"&amp;CHAR(10),""),
IF(N142&gt;SUM(N125,N127,N123)," * F06-18  for Age " &amp;N6&amp;" "&amp; N7&amp; " is more than (F06-02+F06-04+F06-06)"&amp;CHAR(10),""),IF(O142&gt;SUM(O125,O127,O123)," * F06-18  for Age " &amp;N6&amp;" "&amp; O7&amp; " is more than (F06-02+F06-04+F06-06)"&amp;CHAR(10),""),
IF(P142&gt;SUM(P125,P127,P123)," * F06-18  for Age " &amp;P6&amp;" "&amp; P7&amp; " is more than (F06-02+F06-04+F06-06)"&amp;CHAR(10),""),IF(Q142&gt;SUM(Q125,Q127,Q123)," * F06-18  for Age " &amp;P6&amp;" "&amp; Q7&amp; " is more than (F06-02+F06-04+F06-06)"&amp;CHAR(10),""),
IF(R142&gt;SUM(R125,R127,R123)," * F06-18  for Age " &amp;R6&amp;" "&amp; R7&amp; " is more than (F06-02+F06-04+F06-06)"&amp;CHAR(10),""),IF(S142&gt;SUM(S125,S127,S123)," * F06-18  for Age " &amp;R6&amp;" "&amp; S7&amp; " is more than (F06-02+F06-04+F06-06)"&amp;CHAR(10),""),
IF(T142&gt;SUM(T125,T127,T123)," * F06-18  for Age " &amp;T6&amp;" "&amp; T7&amp; " is more than (F06-02+F06-04+F06-06)"&amp;CHAR(10),""),IF(U142&gt;SUM(U125,U127,U123)," * F06-18  for Age " &amp;T6&amp;" "&amp; U7&amp; " is more than (F06-02+F06-04+F06-06)"&amp;CHAR(10),""),
IF(V142&gt;SUM(V125,V127,V123)," * F06-18  for Age " &amp;V6&amp;" "&amp; V7&amp; " is more than (F06-02+F06-04+F06-06)"&amp;CHAR(10),""),IF(W142&gt;SUM(W125,W127,W123)," * F06-18  for Age " &amp;V6&amp;" "&amp; W7&amp; " is more than (F06-02+F06-04+F06-06)"&amp;CHAR(10),""),
IF(X142&gt;SUM(X125,X127,X123)," * F06-18  for Age " &amp;X6&amp;" "&amp; X7&amp; " is more than (F06-02+F06-04+F06-06)"&amp;CHAR(10),""),IF(Y142&gt;SUM(Y125,Y127,Y123)," * F06-18  for Age " &amp;X6&amp;" "&amp; Y7&amp; " is more than (F06-02+F06-04+F06-06)"&amp;CHAR(10),""),
IF(Z142&gt;SUM(Z125,Z127,Z123)," * F06-18  for Age " &amp;Z6&amp;" "&amp; Z7&amp; " is more than (F06-02+F06-04+F06-06)"&amp;CHAR(10),""),IF(AA142&gt;SUM(AA125,AA127,AA123)," * F06-18  for Age " &amp;Z6&amp;" "&amp; AA7&amp; " is more than (F06-02+F06-04+F06-06)"&amp;CHAR(10),""),
IF(AB142&gt;SUM(AB125,AB127,AB123)," * Total F06-18  is more than (F06-02+F06-04+F06-06)"&amp;CHAR(10),"")
)</f>
        <v/>
      </c>
      <c r="AD142" s="229"/>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164"/>
    </row>
    <row r="143" spans="1:32" s="10" customFormat="1" ht="96" customHeight="1" x14ac:dyDescent="0.95">
      <c r="A143" s="187"/>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229"/>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164"/>
    </row>
    <row r="144" spans="1:32" s="10" customFormat="1" ht="96" customHeight="1" x14ac:dyDescent="0.95">
      <c r="A144" s="206"/>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229"/>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164"/>
    </row>
    <row r="145" spans="1:32" s="8" customFormat="1" ht="76.5" x14ac:dyDescent="1.1000000000000001">
      <c r="A145" s="170" t="s">
        <v>156</v>
      </c>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row>
    <row r="146" spans="1:32" s="9" customFormat="1" ht="58.5" customHeight="1" x14ac:dyDescent="1.05">
      <c r="A146" s="200" t="s">
        <v>49</v>
      </c>
      <c r="B146" s="200" t="s">
        <v>594</v>
      </c>
      <c r="C146" s="190" t="s">
        <v>508</v>
      </c>
      <c r="D146" s="210" t="s">
        <v>4</v>
      </c>
      <c r="E146" s="183"/>
      <c r="F146" s="182" t="s">
        <v>5</v>
      </c>
      <c r="G146" s="183"/>
      <c r="H146" s="182" t="s">
        <v>6</v>
      </c>
      <c r="I146" s="183"/>
      <c r="J146" s="182" t="s">
        <v>7</v>
      </c>
      <c r="K146" s="183"/>
      <c r="L146" s="182" t="s">
        <v>8</v>
      </c>
      <c r="M146" s="183"/>
      <c r="N146" s="182" t="s">
        <v>9</v>
      </c>
      <c r="O146" s="183"/>
      <c r="P146" s="182" t="s">
        <v>10</v>
      </c>
      <c r="Q146" s="183"/>
      <c r="R146" s="182" t="s">
        <v>11</v>
      </c>
      <c r="S146" s="183"/>
      <c r="T146" s="182" t="s">
        <v>12</v>
      </c>
      <c r="U146" s="183"/>
      <c r="V146" s="182" t="s">
        <v>28</v>
      </c>
      <c r="W146" s="183"/>
      <c r="X146" s="182" t="s">
        <v>29</v>
      </c>
      <c r="Y146" s="183"/>
      <c r="Z146" s="182" t="s">
        <v>13</v>
      </c>
      <c r="AA146" s="183"/>
      <c r="AB146" s="224" t="s">
        <v>24</v>
      </c>
      <c r="AC146" s="226" t="s">
        <v>628</v>
      </c>
      <c r="AD146" s="176" t="s">
        <v>638</v>
      </c>
      <c r="AE146" s="166" t="s">
        <v>639</v>
      </c>
      <c r="AF146" s="166" t="s">
        <v>639</v>
      </c>
    </row>
    <row r="147" spans="1:32" s="9" customFormat="1" ht="58.5" customHeight="1" x14ac:dyDescent="1.05">
      <c r="A147" s="201"/>
      <c r="B147" s="201"/>
      <c r="C147" s="191"/>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25"/>
      <c r="AC147" s="193"/>
      <c r="AD147" s="176"/>
      <c r="AE147" s="166"/>
      <c r="AF147" s="166"/>
    </row>
    <row r="148" spans="1:32" s="10" customFormat="1" ht="73.5" customHeight="1" x14ac:dyDescent="0.95">
      <c r="A148" s="206"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228" t="str">
        <f>CONCATENATE(AC148,AC149,AC150,AC151)</f>
        <v/>
      </c>
      <c r="AE148" s="117"/>
      <c r="AF148" s="164" t="str">
        <f>CONCATENATE(AE148,AE149,AE150,AE151)</f>
        <v/>
      </c>
    </row>
    <row r="149" spans="1:32" s="10" customFormat="1" ht="67.5" customHeight="1" x14ac:dyDescent="0.95">
      <c r="A149" s="207"/>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229"/>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164"/>
    </row>
    <row r="150" spans="1:32" s="10" customFormat="1" ht="73.5" customHeight="1" x14ac:dyDescent="0.95">
      <c r="A150" s="207"/>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229"/>
      <c r="AE150" s="117"/>
      <c r="AF150" s="164"/>
    </row>
    <row r="151" spans="1:32" s="10" customFormat="1" ht="73.5" customHeight="1" x14ac:dyDescent="0.95">
      <c r="A151" s="207"/>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229"/>
      <c r="AE151" s="119"/>
      <c r="AF151" s="164"/>
    </row>
    <row r="152" spans="1:32" s="8" customFormat="1" ht="76.5" x14ac:dyDescent="1.1000000000000001">
      <c r="A152" s="170" t="s">
        <v>158</v>
      </c>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row>
    <row r="153" spans="1:32" s="9" customFormat="1" ht="58.5" customHeight="1" x14ac:dyDescent="1.05">
      <c r="A153" s="200" t="s">
        <v>49</v>
      </c>
      <c r="B153" s="200" t="s">
        <v>594</v>
      </c>
      <c r="C153" s="190" t="s">
        <v>508</v>
      </c>
      <c r="D153" s="210" t="s">
        <v>4</v>
      </c>
      <c r="E153" s="183"/>
      <c r="F153" s="182" t="s">
        <v>5</v>
      </c>
      <c r="G153" s="183"/>
      <c r="H153" s="182" t="s">
        <v>6</v>
      </c>
      <c r="I153" s="183"/>
      <c r="J153" s="182" t="s">
        <v>7</v>
      </c>
      <c r="K153" s="183"/>
      <c r="L153" s="182" t="s">
        <v>8</v>
      </c>
      <c r="M153" s="183"/>
      <c r="N153" s="182" t="s">
        <v>9</v>
      </c>
      <c r="O153" s="183"/>
      <c r="P153" s="182" t="s">
        <v>10</v>
      </c>
      <c r="Q153" s="183"/>
      <c r="R153" s="182" t="s">
        <v>11</v>
      </c>
      <c r="S153" s="183"/>
      <c r="T153" s="182" t="s">
        <v>12</v>
      </c>
      <c r="U153" s="183"/>
      <c r="V153" s="182" t="s">
        <v>28</v>
      </c>
      <c r="W153" s="183"/>
      <c r="X153" s="182" t="s">
        <v>29</v>
      </c>
      <c r="Y153" s="183"/>
      <c r="Z153" s="182" t="s">
        <v>13</v>
      </c>
      <c r="AA153" s="183"/>
      <c r="AB153" s="224" t="s">
        <v>24</v>
      </c>
      <c r="AC153" s="226" t="s">
        <v>628</v>
      </c>
      <c r="AD153" s="176" t="s">
        <v>638</v>
      </c>
      <c r="AE153" s="166" t="s">
        <v>639</v>
      </c>
      <c r="AF153" s="166" t="s">
        <v>639</v>
      </c>
    </row>
    <row r="154" spans="1:32" s="9" customFormat="1" ht="58.5" customHeight="1" x14ac:dyDescent="1.05">
      <c r="A154" s="201"/>
      <c r="B154" s="201"/>
      <c r="C154" s="191"/>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25"/>
      <c r="AC154" s="193"/>
      <c r="AD154" s="176"/>
      <c r="AE154" s="166"/>
      <c r="AF154" s="166"/>
    </row>
    <row r="155" spans="1:32" s="10" customFormat="1" ht="73.5" customHeight="1" x14ac:dyDescent="0.95">
      <c r="A155" s="206"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228" t="str">
        <f>CONCATENATE(AC155,AC156,AC157,AC158,AC159,AC160,AC161,AC162,AC163,AC164,AC165)</f>
        <v/>
      </c>
      <c r="AE155" s="117"/>
      <c r="AF155" s="164" t="str">
        <f>CONCATENATE(AE155,AE156,AE157,AE158,AE159,AE160,AE161,AE162,AE163,AE164,AE165)</f>
        <v/>
      </c>
    </row>
    <row r="156" spans="1:32" s="10" customFormat="1" ht="127.5" customHeight="1" x14ac:dyDescent="0.95">
      <c r="A156" s="207"/>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229"/>
      <c r="AE156" s="117"/>
      <c r="AF156" s="164"/>
    </row>
    <row r="157" spans="1:32" s="10" customFormat="1" ht="108" customHeight="1" x14ac:dyDescent="0.95">
      <c r="A157" s="207"/>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229"/>
      <c r="AE157" s="117"/>
      <c r="AF157" s="164"/>
    </row>
    <row r="158" spans="1:32" s="10" customFormat="1" ht="88.35" customHeight="1" x14ac:dyDescent="0.95">
      <c r="A158" s="208"/>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229"/>
      <c r="AE158" s="117"/>
      <c r="AF158" s="164"/>
    </row>
    <row r="159" spans="1:32" s="10" customFormat="1" ht="79.5" customHeight="1" x14ac:dyDescent="0.95">
      <c r="A159" s="187"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229"/>
      <c r="AE159" s="117"/>
      <c r="AF159" s="164"/>
    </row>
    <row r="160" spans="1:32" s="10" customFormat="1" ht="161.44999999999999" customHeight="1" x14ac:dyDescent="0.95">
      <c r="A160" s="187"/>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229"/>
      <c r="AE160" s="117"/>
      <c r="AF160" s="164"/>
    </row>
    <row r="161" spans="1:32" s="10" customFormat="1" ht="83.45" customHeight="1" x14ac:dyDescent="0.95">
      <c r="A161" s="187"/>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229"/>
      <c r="AE161" s="117"/>
      <c r="AF161" s="164"/>
    </row>
    <row r="162" spans="1:32" s="10" customFormat="1" ht="158.1" customHeight="1" x14ac:dyDescent="0.95">
      <c r="A162" s="187"/>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229"/>
      <c r="AE162" s="117"/>
      <c r="AF162" s="164"/>
    </row>
    <row r="163" spans="1:32" s="10" customFormat="1" ht="73.5" customHeight="1" x14ac:dyDescent="0.95">
      <c r="A163" s="187"/>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229"/>
      <c r="AE163" s="117"/>
      <c r="AF163" s="164"/>
    </row>
    <row r="164" spans="1:32" s="10" customFormat="1" ht="73.5" customHeight="1" x14ac:dyDescent="0.95">
      <c r="A164" s="187"/>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229"/>
      <c r="AE164" s="117"/>
      <c r="AF164" s="164"/>
    </row>
    <row r="165" spans="1:32" s="10" customFormat="1" ht="73.5" customHeight="1" thickBot="1" x14ac:dyDescent="1">
      <c r="A165" s="223"/>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234"/>
      <c r="AE165" s="117"/>
      <c r="AF165" s="164"/>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645NeKhGO8x89P5gMdxc26+B2HhAAWkWraTMm+muqqGD4z7tXTPbmOwdlDiZaIU67kQ8VQ7kYgCGRPihnF3KZw==" saltValue="ERzFagixgJPKtCNWaym0vA==" spinCount="100000" sheet="1" selectLockedCells="1"/>
  <mergeCells count="293">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AD155:AD165"/>
    <mergeCell ref="AD148:AD151"/>
    <mergeCell ref="AD137:AD144"/>
    <mergeCell ref="AD135:AD136"/>
    <mergeCell ref="AD146:AD147"/>
    <mergeCell ref="AD153:AD154"/>
    <mergeCell ref="AD122:AD133"/>
    <mergeCell ref="AD120:AD121"/>
    <mergeCell ref="AD104:AD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C153:AC154"/>
    <mergeCell ref="AC146:AC147"/>
    <mergeCell ref="AC135:AC136"/>
    <mergeCell ref="AC120:AC121"/>
    <mergeCell ref="AC102:AC103"/>
    <mergeCell ref="AC130:AC131"/>
    <mergeCell ref="AC132:AC133"/>
    <mergeCell ref="AC128:AC129"/>
    <mergeCell ref="AC126:AC127"/>
    <mergeCell ref="AC109:AC110"/>
    <mergeCell ref="AC104:AC105"/>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Geofrey Nyabuto</cp:lastModifiedBy>
  <cp:lastPrinted>2019-02-21T11:39:27Z</cp:lastPrinted>
  <dcterms:created xsi:type="dcterms:W3CDTF">2018-10-31T09:45:26Z</dcterms:created>
  <dcterms:modified xsi:type="dcterms:W3CDTF">2019-03-27T08:54:34Z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