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bookViews>
    <workbookView xWindow="-120" yWindow="-120" windowWidth="29040" windowHeight="15840" activeTab="4"/>
  </bookViews>
  <sheets>
    <sheet name="source" sheetId="1" r:id="rId1"/>
    <sheet name="LiFT Validate" sheetId="2" r:id="rId2"/>
    <sheet name="MiCARE Validate" sheetId="3" r:id="rId3"/>
    <sheet name="Cascade" sheetId="4" r:id="rId4"/>
    <sheet name="MiCARE Report Output" sheetId="5" r:id="rId5"/>
    <sheet name="LiFT Report Output" sheetId="6" r:id="rId6"/>
  </sheets>
  <definedNames>
    <definedName name="_xlnm._FilterDatabase" localSheetId="5" hidden="1">'LiFT Report Output'!$A$1:$AF$1</definedName>
  </definedNames>
  <calcPr calcId="191029"/>
  <pivotCaches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7" i="5" l="1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AW36" i="5"/>
  <c r="AV36" i="5"/>
  <c r="AU36" i="5"/>
  <c r="AT36" i="5"/>
  <c r="AS36" i="5"/>
  <c r="AX36" i="5" s="1"/>
  <c r="AR36" i="5"/>
  <c r="AQ36" i="5"/>
  <c r="AW35" i="5"/>
  <c r="AX35" i="5" s="1"/>
  <c r="AV35" i="5"/>
  <c r="AU35" i="5"/>
  <c r="AT35" i="5"/>
  <c r="AS35" i="5"/>
  <c r="AR35" i="5"/>
  <c r="AQ35" i="5"/>
  <c r="AW39" i="5"/>
  <c r="AV39" i="5"/>
  <c r="AU39" i="5"/>
  <c r="AT39" i="5"/>
  <c r="AS39" i="5"/>
  <c r="AR39" i="5"/>
  <c r="AQ39" i="5"/>
  <c r="AW38" i="5"/>
  <c r="AV38" i="5"/>
  <c r="AU38" i="5"/>
  <c r="AT38" i="5"/>
  <c r="AS38" i="5"/>
  <c r="AX38" i="5" s="1"/>
  <c r="AR38" i="5"/>
  <c r="AQ38" i="5"/>
  <c r="AN39" i="5"/>
  <c r="BF39" i="5" s="1"/>
  <c r="AM39" i="5"/>
  <c r="AL39" i="5"/>
  <c r="AK39" i="5"/>
  <c r="AJ39" i="5"/>
  <c r="AI39" i="5"/>
  <c r="AO39" i="5" s="1"/>
  <c r="AH39" i="5"/>
  <c r="AN38" i="5"/>
  <c r="AM38" i="5"/>
  <c r="BE38" i="5" s="1"/>
  <c r="AL38" i="5"/>
  <c r="AK38" i="5"/>
  <c r="AJ38" i="5"/>
  <c r="AO38" i="5" s="1"/>
  <c r="AI38" i="5"/>
  <c r="AH38" i="5"/>
  <c r="AZ38" i="5" s="1"/>
  <c r="AN36" i="5"/>
  <c r="AM36" i="5"/>
  <c r="AL36" i="5"/>
  <c r="AK36" i="5"/>
  <c r="AJ36" i="5"/>
  <c r="AI36" i="5"/>
  <c r="BA36" i="5" s="1"/>
  <c r="AH36" i="5"/>
  <c r="AN35" i="5"/>
  <c r="BF35" i="5" s="1"/>
  <c r="AM35" i="5"/>
  <c r="AL35" i="5"/>
  <c r="AK35" i="5"/>
  <c r="AJ35" i="5"/>
  <c r="AI35" i="5"/>
  <c r="AH35" i="5"/>
  <c r="AZ35" i="5" s="1"/>
  <c r="AW32" i="5"/>
  <c r="AV32" i="5"/>
  <c r="BE32" i="5" s="1"/>
  <c r="AU32" i="5"/>
  <c r="AT32" i="5"/>
  <c r="AS32" i="5"/>
  <c r="AX32" i="5" s="1"/>
  <c r="AR32" i="5"/>
  <c r="AQ32" i="5"/>
  <c r="AW33" i="5"/>
  <c r="BF33" i="5" s="1"/>
  <c r="AV33" i="5"/>
  <c r="AU33" i="5"/>
  <c r="AT33" i="5"/>
  <c r="AS33" i="5"/>
  <c r="AR33" i="5"/>
  <c r="AX33" i="5" s="1"/>
  <c r="BG33" i="5" s="1"/>
  <c r="AQ33" i="5"/>
  <c r="AN33" i="5"/>
  <c r="AM33" i="5"/>
  <c r="BE33" i="5" s="1"/>
  <c r="AL33" i="5"/>
  <c r="AK33" i="5"/>
  <c r="AJ33" i="5"/>
  <c r="AI33" i="5"/>
  <c r="AH33" i="5"/>
  <c r="AZ33" i="5" s="1"/>
  <c r="AN32" i="5"/>
  <c r="AM32" i="5"/>
  <c r="AL32" i="5"/>
  <c r="AK32" i="5"/>
  <c r="AJ32" i="5"/>
  <c r="AI32" i="5"/>
  <c r="AH32" i="5"/>
  <c r="AW30" i="5"/>
  <c r="BF30" i="5" s="1"/>
  <c r="AV30" i="5"/>
  <c r="AU30" i="5"/>
  <c r="AT30" i="5"/>
  <c r="BC30" i="5" s="1"/>
  <c r="AS30" i="5"/>
  <c r="AR30" i="5"/>
  <c r="AQ30" i="5"/>
  <c r="AW29" i="5"/>
  <c r="AV29" i="5"/>
  <c r="BE29" i="5" s="1"/>
  <c r="AU29" i="5"/>
  <c r="AT29" i="5"/>
  <c r="AS29" i="5"/>
  <c r="AR29" i="5"/>
  <c r="AQ29" i="5"/>
  <c r="AX29" i="5" s="1"/>
  <c r="AN30" i="5"/>
  <c r="AM30" i="5"/>
  <c r="AL30" i="5"/>
  <c r="AK30" i="5"/>
  <c r="AJ30" i="5"/>
  <c r="AI30" i="5"/>
  <c r="BA30" i="5" s="1"/>
  <c r="AH30" i="5"/>
  <c r="AN29" i="5"/>
  <c r="BF29" i="5" s="1"/>
  <c r="AM29" i="5"/>
  <c r="AL29" i="5"/>
  <c r="AK29" i="5"/>
  <c r="AJ29" i="5"/>
  <c r="AI29" i="5"/>
  <c r="AH29" i="5"/>
  <c r="AZ29" i="5" s="1"/>
  <c r="AW27" i="5"/>
  <c r="AV27" i="5"/>
  <c r="BE27" i="5" s="1"/>
  <c r="AU27" i="5"/>
  <c r="AT27" i="5"/>
  <c r="AS27" i="5"/>
  <c r="AR27" i="5"/>
  <c r="AQ27" i="5"/>
  <c r="AW26" i="5"/>
  <c r="BF26" i="5" s="1"/>
  <c r="AV26" i="5"/>
  <c r="AU26" i="5"/>
  <c r="BD26" i="5" s="1"/>
  <c r="AT26" i="5"/>
  <c r="AS26" i="5"/>
  <c r="AR26" i="5"/>
  <c r="AX26" i="5" s="1"/>
  <c r="AQ26" i="5"/>
  <c r="AW25" i="5"/>
  <c r="AV25" i="5"/>
  <c r="AU25" i="5"/>
  <c r="AT25" i="5"/>
  <c r="AS25" i="5"/>
  <c r="AR25" i="5"/>
  <c r="AQ25" i="5"/>
  <c r="AW24" i="5"/>
  <c r="AV24" i="5"/>
  <c r="AU24" i="5"/>
  <c r="AT24" i="5"/>
  <c r="AS24" i="5"/>
  <c r="AR24" i="5"/>
  <c r="AQ24" i="5"/>
  <c r="AW23" i="5"/>
  <c r="AV23" i="5"/>
  <c r="AU23" i="5"/>
  <c r="AT23" i="5"/>
  <c r="AS23" i="5"/>
  <c r="AR23" i="5"/>
  <c r="AQ23" i="5"/>
  <c r="AW22" i="5"/>
  <c r="AV22" i="5"/>
  <c r="AU22" i="5"/>
  <c r="AT22" i="5"/>
  <c r="AS22" i="5"/>
  <c r="AR22" i="5"/>
  <c r="AQ22" i="5"/>
  <c r="AX22" i="5" s="1"/>
  <c r="AW21" i="5"/>
  <c r="AV21" i="5"/>
  <c r="AU21" i="5"/>
  <c r="AT21" i="5"/>
  <c r="AS21" i="5"/>
  <c r="AR21" i="5"/>
  <c r="AQ21" i="5"/>
  <c r="AW20" i="5"/>
  <c r="AV20" i="5"/>
  <c r="AU20" i="5"/>
  <c r="AT20" i="5"/>
  <c r="AS20" i="5"/>
  <c r="AR20" i="5"/>
  <c r="AQ20" i="5"/>
  <c r="AX20" i="5" s="1"/>
  <c r="AW19" i="5"/>
  <c r="AV19" i="5"/>
  <c r="AU19" i="5"/>
  <c r="AT19" i="5"/>
  <c r="AS19" i="5"/>
  <c r="AX19" i="5" s="1"/>
  <c r="AR19" i="5"/>
  <c r="AQ19" i="5"/>
  <c r="AW18" i="5"/>
  <c r="AV18" i="5"/>
  <c r="AU18" i="5"/>
  <c r="AT18" i="5"/>
  <c r="AS18" i="5"/>
  <c r="AR18" i="5"/>
  <c r="AX18" i="5" s="1"/>
  <c r="AQ18" i="5"/>
  <c r="AW17" i="5"/>
  <c r="AV17" i="5"/>
  <c r="AU17" i="5"/>
  <c r="AT17" i="5"/>
  <c r="BC17" i="5" s="1"/>
  <c r="AS17" i="5"/>
  <c r="AR17" i="5"/>
  <c r="AQ17" i="5"/>
  <c r="AW16" i="5"/>
  <c r="AV16" i="5"/>
  <c r="AU16" i="5"/>
  <c r="AT16" i="5"/>
  <c r="AS16" i="5"/>
  <c r="AR16" i="5"/>
  <c r="AQ16" i="5"/>
  <c r="AW15" i="5"/>
  <c r="AV15" i="5"/>
  <c r="AU15" i="5"/>
  <c r="AT15" i="5"/>
  <c r="AS15" i="5"/>
  <c r="AR15" i="5"/>
  <c r="BA15" i="5" s="1"/>
  <c r="AQ15" i="5"/>
  <c r="AW13" i="5"/>
  <c r="AV13" i="5"/>
  <c r="AU13" i="5"/>
  <c r="AT13" i="5"/>
  <c r="AS13" i="5"/>
  <c r="AR13" i="5"/>
  <c r="AQ13" i="5"/>
  <c r="AZ13" i="5" s="1"/>
  <c r="AW12" i="5"/>
  <c r="AV12" i="5"/>
  <c r="AU12" i="5"/>
  <c r="AT12" i="5"/>
  <c r="AS12" i="5"/>
  <c r="AR12" i="5"/>
  <c r="AQ12" i="5"/>
  <c r="AW11" i="5"/>
  <c r="BF11" i="5" s="1"/>
  <c r="AV11" i="5"/>
  <c r="AU11" i="5"/>
  <c r="AT11" i="5"/>
  <c r="AS11" i="5"/>
  <c r="AR11" i="5"/>
  <c r="AQ11" i="5"/>
  <c r="AX11" i="5" s="1"/>
  <c r="AW9" i="5"/>
  <c r="AV9" i="5"/>
  <c r="BE9" i="5" s="1"/>
  <c r="AU9" i="5"/>
  <c r="AT9" i="5"/>
  <c r="AS9" i="5"/>
  <c r="AR9" i="5"/>
  <c r="AQ9" i="5"/>
  <c r="AW8" i="5"/>
  <c r="AV8" i="5"/>
  <c r="AU8" i="5"/>
  <c r="BD8" i="5" s="1"/>
  <c r="AT8" i="5"/>
  <c r="AS8" i="5"/>
  <c r="AR8" i="5"/>
  <c r="AX8" i="5" s="1"/>
  <c r="AQ8" i="5"/>
  <c r="AW7" i="5"/>
  <c r="AV7" i="5"/>
  <c r="AU7" i="5"/>
  <c r="AT7" i="5"/>
  <c r="BC7" i="5" s="1"/>
  <c r="AS7" i="5"/>
  <c r="AR7" i="5"/>
  <c r="AQ7" i="5"/>
  <c r="AX7" i="5" s="1"/>
  <c r="AN27" i="5"/>
  <c r="AM27" i="5"/>
  <c r="AL27" i="5"/>
  <c r="BD27" i="5" s="1"/>
  <c r="AK27" i="5"/>
  <c r="AJ27" i="5"/>
  <c r="BB27" i="5" s="1"/>
  <c r="AI27" i="5"/>
  <c r="AH27" i="5"/>
  <c r="AN26" i="5"/>
  <c r="AM26" i="5"/>
  <c r="AL26" i="5"/>
  <c r="AK26" i="5"/>
  <c r="AJ26" i="5"/>
  <c r="AI26" i="5"/>
  <c r="AH26" i="5"/>
  <c r="AN25" i="5"/>
  <c r="AM25" i="5"/>
  <c r="BE25" i="5" s="1"/>
  <c r="AL25" i="5"/>
  <c r="AK25" i="5"/>
  <c r="AJ25" i="5"/>
  <c r="BB25" i="5" s="1"/>
  <c r="AI25" i="5"/>
  <c r="AH25" i="5"/>
  <c r="AO25" i="5" s="1"/>
  <c r="AN24" i="5"/>
  <c r="AM24" i="5"/>
  <c r="AL24" i="5"/>
  <c r="BD24" i="5" s="1"/>
  <c r="AK24" i="5"/>
  <c r="AJ24" i="5"/>
  <c r="AI24" i="5"/>
  <c r="BA24" i="5" s="1"/>
  <c r="AH24" i="5"/>
  <c r="AN23" i="5"/>
  <c r="BF23" i="5" s="1"/>
  <c r="AM23" i="5"/>
  <c r="AL23" i="5"/>
  <c r="AK23" i="5"/>
  <c r="BC23" i="5" s="1"/>
  <c r="AJ23" i="5"/>
  <c r="AI23" i="5"/>
  <c r="AH23" i="5"/>
  <c r="AZ23" i="5" s="1"/>
  <c r="AN22" i="5"/>
  <c r="AM22" i="5"/>
  <c r="BE22" i="5" s="1"/>
  <c r="AL22" i="5"/>
  <c r="AK22" i="5"/>
  <c r="AJ22" i="5"/>
  <c r="BB22" i="5" s="1"/>
  <c r="AI22" i="5"/>
  <c r="AH22" i="5"/>
  <c r="AN21" i="5"/>
  <c r="AM21" i="5"/>
  <c r="AL21" i="5"/>
  <c r="BD21" i="5" s="1"/>
  <c r="AK21" i="5"/>
  <c r="AJ21" i="5"/>
  <c r="AI21" i="5"/>
  <c r="BA21" i="5" s="1"/>
  <c r="AH21" i="5"/>
  <c r="AN20" i="5"/>
  <c r="AM20" i="5"/>
  <c r="BE20" i="5" s="1"/>
  <c r="AL20" i="5"/>
  <c r="AK20" i="5"/>
  <c r="BC20" i="5" s="1"/>
  <c r="AJ20" i="5"/>
  <c r="AI20" i="5"/>
  <c r="AH20" i="5"/>
  <c r="AN19" i="5"/>
  <c r="AM19" i="5"/>
  <c r="AL19" i="5"/>
  <c r="BD19" i="5" s="1"/>
  <c r="AK19" i="5"/>
  <c r="AJ19" i="5"/>
  <c r="AO19" i="5" s="1"/>
  <c r="AI19" i="5"/>
  <c r="AH19" i="5"/>
  <c r="AN18" i="5"/>
  <c r="BF18" i="5" s="1"/>
  <c r="AM18" i="5"/>
  <c r="AL18" i="5"/>
  <c r="AK18" i="5"/>
  <c r="BC18" i="5" s="1"/>
  <c r="AJ18" i="5"/>
  <c r="AI18" i="5"/>
  <c r="BA18" i="5" s="1"/>
  <c r="AH18" i="5"/>
  <c r="AN17" i="5"/>
  <c r="AM17" i="5"/>
  <c r="AL17" i="5"/>
  <c r="AK17" i="5"/>
  <c r="AJ17" i="5"/>
  <c r="BB17" i="5" s="1"/>
  <c r="AI17" i="5"/>
  <c r="AH17" i="5"/>
  <c r="AO17" i="5" s="1"/>
  <c r="AN16" i="5"/>
  <c r="AM16" i="5"/>
  <c r="AL16" i="5"/>
  <c r="BD16" i="5" s="1"/>
  <c r="AK16" i="5"/>
  <c r="AJ16" i="5"/>
  <c r="AI16" i="5"/>
  <c r="BA16" i="5" s="1"/>
  <c r="AH16" i="5"/>
  <c r="AN15" i="5"/>
  <c r="BF15" i="5" s="1"/>
  <c r="AM15" i="5"/>
  <c r="AL15" i="5"/>
  <c r="AK15" i="5"/>
  <c r="BC15" i="5" s="1"/>
  <c r="AJ15" i="5"/>
  <c r="AI15" i="5"/>
  <c r="AH15" i="5"/>
  <c r="AO15" i="5" s="1"/>
  <c r="AN13" i="5"/>
  <c r="AM13" i="5"/>
  <c r="BE13" i="5" s="1"/>
  <c r="AL13" i="5"/>
  <c r="AK13" i="5"/>
  <c r="AJ13" i="5"/>
  <c r="BB13" i="5" s="1"/>
  <c r="AI13" i="5"/>
  <c r="AH13" i="5"/>
  <c r="AN12" i="5"/>
  <c r="BF12" i="5" s="1"/>
  <c r="AM12" i="5"/>
  <c r="AL12" i="5"/>
  <c r="BD12" i="5" s="1"/>
  <c r="AK12" i="5"/>
  <c r="AJ12" i="5"/>
  <c r="AI12" i="5"/>
  <c r="BA12" i="5" s="1"/>
  <c r="AH12" i="5"/>
  <c r="AN11" i="5"/>
  <c r="AM11" i="5"/>
  <c r="BE11" i="5" s="1"/>
  <c r="AL11" i="5"/>
  <c r="AK11" i="5"/>
  <c r="BC11" i="5" s="1"/>
  <c r="AJ11" i="5"/>
  <c r="AI11" i="5"/>
  <c r="AH11" i="5"/>
  <c r="AZ11" i="5" s="1"/>
  <c r="AN9" i="5"/>
  <c r="AM9" i="5"/>
  <c r="AL9" i="5"/>
  <c r="AK9" i="5"/>
  <c r="AJ9" i="5"/>
  <c r="AO9" i="5" s="1"/>
  <c r="AI9" i="5"/>
  <c r="AH9" i="5"/>
  <c r="AN8" i="5"/>
  <c r="BF8" i="5" s="1"/>
  <c r="AM8" i="5"/>
  <c r="AL8" i="5"/>
  <c r="AK8" i="5"/>
  <c r="AJ8" i="5"/>
  <c r="AI8" i="5"/>
  <c r="BA8" i="5" s="1"/>
  <c r="AH8" i="5"/>
  <c r="AN7" i="5"/>
  <c r="AM7" i="5"/>
  <c r="AL7" i="5"/>
  <c r="AK7" i="5"/>
  <c r="AJ7" i="5"/>
  <c r="BB7" i="5" s="1"/>
  <c r="AI7" i="5"/>
  <c r="AP9" i="5"/>
  <c r="AY9" i="5" s="1"/>
  <c r="AP8" i="5"/>
  <c r="AY8" i="5" s="1"/>
  <c r="AP13" i="5"/>
  <c r="AP12" i="5"/>
  <c r="AP11" i="5"/>
  <c r="AP27" i="5"/>
  <c r="AP26" i="5"/>
  <c r="AP25" i="5"/>
  <c r="AP24" i="5"/>
  <c r="AX24" i="5" s="1"/>
  <c r="AP23" i="5"/>
  <c r="AP22" i="5"/>
  <c r="AP21" i="5"/>
  <c r="AP20" i="5"/>
  <c r="AP19" i="5"/>
  <c r="AP18" i="5"/>
  <c r="AP17" i="5"/>
  <c r="AP16" i="5"/>
  <c r="AX16" i="5" s="1"/>
  <c r="AP15" i="5"/>
  <c r="AY15" i="5" s="1"/>
  <c r="AP30" i="5"/>
  <c r="AP29" i="5"/>
  <c r="AP33" i="5"/>
  <c r="AP32" i="5"/>
  <c r="AP36" i="5"/>
  <c r="AP35" i="5"/>
  <c r="AP39" i="5"/>
  <c r="AY39" i="5" s="1"/>
  <c r="AP38" i="5"/>
  <c r="AG39" i="5"/>
  <c r="AG38" i="5"/>
  <c r="AY38" i="5" s="1"/>
  <c r="AG36" i="5"/>
  <c r="AG35" i="5"/>
  <c r="AY35" i="5" s="1"/>
  <c r="AG33" i="5"/>
  <c r="AG32" i="5"/>
  <c r="AG30" i="5"/>
  <c r="AO30" i="5" s="1"/>
  <c r="BG30" i="5" s="1"/>
  <c r="AG29" i="5"/>
  <c r="AY29" i="5" s="1"/>
  <c r="AG27" i="5"/>
  <c r="AG26" i="5"/>
  <c r="AG25" i="5"/>
  <c r="AY25" i="5" s="1"/>
  <c r="AG24" i="5"/>
  <c r="AG23" i="5"/>
  <c r="AG22" i="5"/>
  <c r="AG21" i="5"/>
  <c r="AO21" i="5" s="1"/>
  <c r="AG20" i="5"/>
  <c r="AY20" i="5" s="1"/>
  <c r="AG19" i="5"/>
  <c r="AG18" i="5"/>
  <c r="AG17" i="5"/>
  <c r="AG16" i="5"/>
  <c r="AY16" i="5" s="1"/>
  <c r="AG15" i="5"/>
  <c r="AG13" i="5"/>
  <c r="AG12" i="5"/>
  <c r="AY12" i="5" s="1"/>
  <c r="AG11" i="5"/>
  <c r="AY11" i="5" s="1"/>
  <c r="AG9" i="5"/>
  <c r="AG8" i="5"/>
  <c r="AH7" i="5"/>
  <c r="AP7" i="5"/>
  <c r="AG7" i="5"/>
  <c r="AY7" i="5" s="1"/>
  <c r="AX39" i="5"/>
  <c r="AX30" i="5"/>
  <c r="AX27" i="5"/>
  <c r="AX9" i="5"/>
  <c r="AO23" i="5"/>
  <c r="BE39" i="5"/>
  <c r="BD39" i="5"/>
  <c r="BC39" i="5"/>
  <c r="BB39" i="5"/>
  <c r="AZ39" i="5"/>
  <c r="BF38" i="5"/>
  <c r="BD38" i="5"/>
  <c r="BC38" i="5"/>
  <c r="BB38" i="5"/>
  <c r="BA38" i="5"/>
  <c r="BF36" i="5"/>
  <c r="BE36" i="5"/>
  <c r="BD36" i="5"/>
  <c r="BC36" i="5"/>
  <c r="BB36" i="5"/>
  <c r="AZ36" i="5"/>
  <c r="AY36" i="5"/>
  <c r="BE35" i="5"/>
  <c r="BD35" i="5"/>
  <c r="BC35" i="5"/>
  <c r="BB35" i="5"/>
  <c r="BA35" i="5"/>
  <c r="BD33" i="5"/>
  <c r="BC33" i="5"/>
  <c r="BB33" i="5"/>
  <c r="BA33" i="5"/>
  <c r="AY33" i="5"/>
  <c r="BF32" i="5"/>
  <c r="BD32" i="5"/>
  <c r="BC32" i="5"/>
  <c r="BB32" i="5"/>
  <c r="BA32" i="5"/>
  <c r="AZ32" i="5"/>
  <c r="AY32" i="5"/>
  <c r="BE30" i="5"/>
  <c r="BD30" i="5"/>
  <c r="BB30" i="5"/>
  <c r="AZ30" i="5"/>
  <c r="AY30" i="5"/>
  <c r="BD29" i="5"/>
  <c r="BC29" i="5"/>
  <c r="BB29" i="5"/>
  <c r="BA29" i="5"/>
  <c r="BF27" i="5"/>
  <c r="BC27" i="5"/>
  <c r="BA27" i="5"/>
  <c r="AZ27" i="5"/>
  <c r="AY27" i="5"/>
  <c r="BE26" i="5"/>
  <c r="BC26" i="5"/>
  <c r="BB26" i="5"/>
  <c r="BA26" i="5"/>
  <c r="AZ26" i="5"/>
  <c r="AY26" i="5"/>
  <c r="BF25" i="5"/>
  <c r="BD25" i="5"/>
  <c r="BC25" i="5"/>
  <c r="BA25" i="5"/>
  <c r="BF24" i="5"/>
  <c r="BE24" i="5"/>
  <c r="BC24" i="5"/>
  <c r="BB24" i="5"/>
  <c r="AZ24" i="5"/>
  <c r="BE23" i="5"/>
  <c r="BD23" i="5"/>
  <c r="BB23" i="5"/>
  <c r="BA23" i="5"/>
  <c r="BF22" i="5"/>
  <c r="BD22" i="5"/>
  <c r="BC22" i="5"/>
  <c r="BA22" i="5"/>
  <c r="AZ22" i="5"/>
  <c r="AY22" i="5"/>
  <c r="BF21" i="5"/>
  <c r="BE21" i="5"/>
  <c r="BC21" i="5"/>
  <c r="BB21" i="5"/>
  <c r="AZ21" i="5"/>
  <c r="AY21" i="5"/>
  <c r="BF20" i="5"/>
  <c r="BD20" i="5"/>
  <c r="BB20" i="5"/>
  <c r="BA20" i="5"/>
  <c r="AZ20" i="5"/>
  <c r="BF19" i="5"/>
  <c r="BE19" i="5"/>
  <c r="BC19" i="5"/>
  <c r="BA19" i="5"/>
  <c r="AZ19" i="5"/>
  <c r="AY19" i="5"/>
  <c r="BE18" i="5"/>
  <c r="BD18" i="5"/>
  <c r="BB18" i="5"/>
  <c r="AZ18" i="5"/>
  <c r="AY18" i="5"/>
  <c r="BF17" i="5"/>
  <c r="BE17" i="5"/>
  <c r="BD17" i="5"/>
  <c r="BA17" i="5"/>
  <c r="AY17" i="5"/>
  <c r="BF16" i="5"/>
  <c r="BE16" i="5"/>
  <c r="BC16" i="5"/>
  <c r="BB16" i="5"/>
  <c r="AZ16" i="5"/>
  <c r="BE15" i="5"/>
  <c r="BD15" i="5"/>
  <c r="BB15" i="5"/>
  <c r="BF13" i="5"/>
  <c r="BD13" i="5"/>
  <c r="BC13" i="5"/>
  <c r="BA13" i="5"/>
  <c r="AY13" i="5"/>
  <c r="BE12" i="5"/>
  <c r="BC12" i="5"/>
  <c r="BB12" i="5"/>
  <c r="AZ12" i="5"/>
  <c r="BD11" i="5"/>
  <c r="BB11" i="5"/>
  <c r="BA11" i="5"/>
  <c r="AZ8" i="5"/>
  <c r="BB8" i="5"/>
  <c r="BC8" i="5"/>
  <c r="BE8" i="5"/>
  <c r="AZ9" i="5"/>
  <c r="BA9" i="5"/>
  <c r="BC9" i="5"/>
  <c r="BD9" i="5"/>
  <c r="BF9" i="5"/>
  <c r="AZ7" i="5"/>
  <c r="BA7" i="5"/>
  <c r="BD7" i="5"/>
  <c r="BE7" i="5"/>
  <c r="BF7" i="5"/>
  <c r="Q24" i="4"/>
  <c r="P24" i="4"/>
  <c r="O24" i="4"/>
  <c r="F24" i="4"/>
  <c r="E24" i="4"/>
  <c r="D24" i="4"/>
  <c r="C24" i="4"/>
  <c r="A14" i="2"/>
  <c r="Q2" i="4"/>
  <c r="R2" i="4"/>
  <c r="P2" i="4"/>
  <c r="O2" i="4"/>
  <c r="A9" i="2"/>
  <c r="A20" i="3"/>
  <c r="A19" i="3"/>
  <c r="J2" i="4"/>
  <c r="F1" i="3"/>
  <c r="A10" i="3"/>
  <c r="A38" i="2"/>
  <c r="A17" i="3"/>
  <c r="A16" i="3"/>
  <c r="A7" i="2"/>
  <c r="A37" i="3"/>
  <c r="A34" i="3"/>
  <c r="A31" i="3"/>
  <c r="A28" i="3"/>
  <c r="A5" i="3"/>
  <c r="A24" i="3"/>
  <c r="A23" i="3"/>
  <c r="A13" i="3"/>
  <c r="A12" i="3"/>
  <c r="A11" i="3"/>
  <c r="A9" i="3"/>
  <c r="A7" i="3"/>
  <c r="A6" i="3"/>
  <c r="A28" i="2"/>
  <c r="A34" i="2"/>
  <c r="A33" i="2"/>
  <c r="A32" i="2"/>
  <c r="A30" i="2"/>
  <c r="A18" i="2"/>
  <c r="A10" i="2"/>
  <c r="A8" i="2"/>
  <c r="A6" i="2"/>
  <c r="A40" i="2"/>
  <c r="A39" i="2"/>
  <c r="A37" i="2"/>
  <c r="A36" i="2"/>
  <c r="A35" i="2"/>
  <c r="A31" i="2"/>
  <c r="A29" i="2"/>
  <c r="A27" i="2"/>
  <c r="A26" i="2"/>
  <c r="A24" i="2"/>
  <c r="A25" i="2"/>
  <c r="A21" i="2"/>
  <c r="A23" i="2"/>
  <c r="A11" i="2"/>
  <c r="A22" i="2"/>
  <c r="A20" i="2"/>
  <c r="A19" i="2"/>
  <c r="A17" i="2"/>
  <c r="A16" i="2"/>
  <c r="A15" i="2"/>
  <c r="A13" i="2"/>
  <c r="A12" i="2"/>
  <c r="A5" i="2"/>
  <c r="P25" i="4"/>
  <c r="O25" i="4"/>
  <c r="M25" i="4"/>
  <c r="N25" i="4"/>
  <c r="Q25" i="4"/>
  <c r="F25" i="4"/>
  <c r="E25" i="4"/>
  <c r="D25" i="4"/>
  <c r="C25" i="4"/>
  <c r="R3" i="4"/>
  <c r="Q3" i="4"/>
  <c r="P3" i="4"/>
  <c r="O3" i="4"/>
  <c r="N3" i="4"/>
  <c r="M3" i="4"/>
  <c r="J3" i="4"/>
  <c r="I3" i="4"/>
  <c r="H3" i="4"/>
  <c r="G3" i="4"/>
  <c r="F3" i="4"/>
  <c r="E3" i="4"/>
  <c r="D3" i="4"/>
  <c r="C3" i="4"/>
  <c r="A8" i="3"/>
  <c r="P4" i="4" l="1"/>
  <c r="Q4" i="4"/>
  <c r="R4" i="4"/>
  <c r="BG38" i="5"/>
  <c r="AZ17" i="5"/>
  <c r="AO35" i="5"/>
  <c r="BG35" i="5" s="1"/>
  <c r="AO7" i="5"/>
  <c r="BG7" i="5" s="1"/>
  <c r="AO24" i="5"/>
  <c r="BG24" i="5" s="1"/>
  <c r="AO27" i="5"/>
  <c r="BG27" i="5" s="1"/>
  <c r="AX13" i="5"/>
  <c r="BB9" i="5"/>
  <c r="AZ15" i="5"/>
  <c r="AO36" i="5"/>
  <c r="BG36" i="5" s="1"/>
  <c r="AO18" i="5"/>
  <c r="BG18" i="5" s="1"/>
  <c r="AX12" i="5"/>
  <c r="AO26" i="5"/>
  <c r="BG26" i="5" s="1"/>
  <c r="BA39" i="5"/>
  <c r="BB19" i="5"/>
  <c r="AO8" i="5"/>
  <c r="AX21" i="5"/>
  <c r="AZ25" i="5"/>
  <c r="AX23" i="5"/>
  <c r="BG23" i="5" s="1"/>
  <c r="BG21" i="5"/>
  <c r="AO13" i="5"/>
  <c r="BG13" i="5" s="1"/>
  <c r="AO22" i="5"/>
  <c r="BG22" i="5" s="1"/>
  <c r="AO32" i="5"/>
  <c r="BG32" i="5" s="1"/>
  <c r="AX17" i="5"/>
  <c r="BG17" i="5" s="1"/>
  <c r="AX25" i="5"/>
  <c r="BG25" i="5" s="1"/>
  <c r="BG8" i="5"/>
  <c r="AY23" i="5"/>
  <c r="AO11" i="5"/>
  <c r="BG11" i="5" s="1"/>
  <c r="AO20" i="5"/>
  <c r="BG20" i="5" s="1"/>
  <c r="AO29" i="5"/>
  <c r="BG29" i="5" s="1"/>
  <c r="BG9" i="5"/>
  <c r="BG19" i="5"/>
  <c r="AY24" i="5"/>
  <c r="AO12" i="5"/>
  <c r="BG12" i="5" s="1"/>
  <c r="AO16" i="5"/>
  <c r="BG16" i="5" s="1"/>
  <c r="AX15" i="5"/>
  <c r="BG15" i="5" s="1"/>
  <c r="BG39" i="5"/>
  <c r="P26" i="4"/>
  <c r="Q26" i="4"/>
  <c r="N26" i="4"/>
  <c r="O26" i="4"/>
  <c r="E26" i="4"/>
  <c r="F26" i="4"/>
  <c r="D26" i="4"/>
  <c r="N4" i="4"/>
  <c r="O4" i="4"/>
  <c r="D4" i="4"/>
  <c r="E4" i="4"/>
  <c r="F4" i="4"/>
  <c r="G4" i="4"/>
  <c r="H4" i="4"/>
  <c r="J4" i="4"/>
  <c r="I4" i="4"/>
</calcChain>
</file>

<file path=xl/sharedStrings.xml><?xml version="1.0" encoding="utf-8"?>
<sst xmlns="http://schemas.openxmlformats.org/spreadsheetml/2006/main" count="10226" uniqueCount="251">
  <si>
    <t>Implementing Partner</t>
  </si>
  <si>
    <t>County</t>
  </si>
  <si>
    <t>Facility/DICE</t>
  </si>
  <si>
    <t>MFL Code</t>
  </si>
  <si>
    <t>Month</t>
  </si>
  <si>
    <t>Typology</t>
  </si>
  <si>
    <t>Report group</t>
  </si>
  <si>
    <t>Section</t>
  </si>
  <si>
    <t>Indicator</t>
  </si>
  <si>
    <t>Order</t>
  </si>
  <si>
    <t>Code</t>
  </si>
  <si>
    <t>15-17 Yrs</t>
  </si>
  <si>
    <t>18-19 Yrs</t>
  </si>
  <si>
    <t>20-24 Yrs</t>
  </si>
  <si>
    <t>25-29 Yrs</t>
  </si>
  <si>
    <t>30-34 Yrs</t>
  </si>
  <si>
    <t>35-39 Yrs</t>
  </si>
  <si>
    <t>40-44 Yrs</t>
  </si>
  <si>
    <t>44-49 Yrs</t>
  </si>
  <si>
    <t>50 Yrs</t>
  </si>
  <si>
    <t>Total</t>
  </si>
  <si>
    <t>NORTHSTAR</t>
  </si>
  <si>
    <t>Nakuru</t>
  </si>
  <si>
    <t>Molo District Hospital</t>
  </si>
  <si>
    <t>May</t>
  </si>
  <si>
    <t>FSW</t>
  </si>
  <si>
    <t>Lift Up</t>
  </si>
  <si>
    <t xml:space="preserve">Prevention </t>
  </si>
  <si>
    <t>Key Population Size Estimates</t>
  </si>
  <si>
    <t>A0-10</t>
  </si>
  <si>
    <t xml:space="preserve">Testing </t>
  </si>
  <si>
    <t>HTS TST</t>
  </si>
  <si>
    <t>E0-110</t>
  </si>
  <si>
    <t xml:space="preserve">Treatment </t>
  </si>
  <si>
    <t xml:space="preserve">TX CURR </t>
  </si>
  <si>
    <t>F0-140</t>
  </si>
  <si>
    <t>Gender Based Violence</t>
  </si>
  <si>
    <t>Physical/Emotional Cases</t>
  </si>
  <si>
    <t>G0-180</t>
  </si>
  <si>
    <t>KP_Prev Identified within the Month</t>
  </si>
  <si>
    <t>A0-20</t>
  </si>
  <si>
    <t>Screening of Reproductive Health</t>
  </si>
  <si>
    <t xml:space="preserve">Screening for STI </t>
  </si>
  <si>
    <t>H0-250</t>
  </si>
  <si>
    <t>Provided with condoms</t>
  </si>
  <si>
    <t>H0-290</t>
  </si>
  <si>
    <t>KP_Prev Known Positives Identified within the month</t>
  </si>
  <si>
    <t>A0-30</t>
  </si>
  <si>
    <t xml:space="preserve">Provided with FP commodities </t>
  </si>
  <si>
    <t>H0-300</t>
  </si>
  <si>
    <t xml:space="preserve">Screened for cervical cancer </t>
  </si>
  <si>
    <t>H0-310</t>
  </si>
  <si>
    <t>Micare</t>
  </si>
  <si>
    <t>Mental Health Screening at the Facility Level</t>
  </si>
  <si>
    <t>Number of KVPs screened for mental health disorders (at facility level)</t>
  </si>
  <si>
    <t>J0-370</t>
  </si>
  <si>
    <t>b. PHQ-9</t>
  </si>
  <si>
    <t>J0-390</t>
  </si>
  <si>
    <t>PrEP</t>
  </si>
  <si>
    <t xml:space="preserve">PREP NEW </t>
  </si>
  <si>
    <t>B0-40</t>
  </si>
  <si>
    <t>PHQ9 - None</t>
  </si>
  <si>
    <t>J0-420</t>
  </si>
  <si>
    <t>Mental Health Summary</t>
  </si>
  <si>
    <t>Screened for Mental Health</t>
  </si>
  <si>
    <t>D0-80</t>
  </si>
  <si>
    <t>Kihingo Dispensary (CDF)</t>
  </si>
  <si>
    <t>PREP CT</t>
  </si>
  <si>
    <t>B0-50</t>
  </si>
  <si>
    <t>Mau Narok Health Centre</t>
  </si>
  <si>
    <t>Subukia Health Centre</t>
  </si>
  <si>
    <t>Eligible for VL</t>
  </si>
  <si>
    <t>F0-150</t>
  </si>
  <si>
    <t>VL samples collected</t>
  </si>
  <si>
    <t>F0-160</t>
  </si>
  <si>
    <t>Suppressed (VL &lt;1000)</t>
  </si>
  <si>
    <t>F0-170</t>
  </si>
  <si>
    <t>Njoro Health Centre</t>
  </si>
  <si>
    <t xml:space="preserve">Screened positive for STI </t>
  </si>
  <si>
    <t>H0-260</t>
  </si>
  <si>
    <t xml:space="preserve">Treated for STI </t>
  </si>
  <si>
    <t>H0-280</t>
  </si>
  <si>
    <t>Mental Health Care</t>
  </si>
  <si>
    <t>Number of KVPs reached with psychoeducation/mental health awareness messages in the community</t>
  </si>
  <si>
    <t>K0-580</t>
  </si>
  <si>
    <t>Keringet Health Centre (Kuresoi)</t>
  </si>
  <si>
    <t>Elburgon Sub-District Hospital</t>
  </si>
  <si>
    <t>Number of KVPs diagnosed with mental health issues</t>
  </si>
  <si>
    <t>J0-410</t>
  </si>
  <si>
    <t>PHQ9 - Mild</t>
  </si>
  <si>
    <t>J0-430</t>
  </si>
  <si>
    <t>Number of  health care workers trained on Mental Health screening &amp; Management</t>
  </si>
  <si>
    <t>K0-540</t>
  </si>
  <si>
    <t>A0-860</t>
  </si>
  <si>
    <t>Mental Health cases</t>
  </si>
  <si>
    <t>D0-90</t>
  </si>
  <si>
    <t>KNOTE</t>
  </si>
  <si>
    <t>Naivasha District Hospital</t>
  </si>
  <si>
    <t>Referred/Treated</t>
  </si>
  <si>
    <t>D0-100</t>
  </si>
  <si>
    <t>Mental Health Screening at community level</t>
  </si>
  <si>
    <t>Number of KVPs identified with mental health issues (at community level)</t>
  </si>
  <si>
    <t>I0-330</t>
  </si>
  <si>
    <t>PHQ9 - Servere</t>
  </si>
  <si>
    <t>J0-460</t>
  </si>
  <si>
    <t>Number of  health care workers trained on Conversion Therapy</t>
  </si>
  <si>
    <t>K0-550</t>
  </si>
  <si>
    <t>Number of peer educators sensitised on Mental Health Screening</t>
  </si>
  <si>
    <t>K0-560</t>
  </si>
  <si>
    <t>Karagita Dispensary</t>
  </si>
  <si>
    <t>Number of  SGBV survivors</t>
  </si>
  <si>
    <t>G0-190</t>
  </si>
  <si>
    <t>Number presenting within 72 hours</t>
  </si>
  <si>
    <t>G0-200</t>
  </si>
  <si>
    <t>Number of  survivors tested for HIV</t>
  </si>
  <si>
    <t>G0-210</t>
  </si>
  <si>
    <t>Number of  survivors HIV negative at 1st visit</t>
  </si>
  <si>
    <t>G0-220</t>
  </si>
  <si>
    <t>Number of  survivors initiated on PEP</t>
  </si>
  <si>
    <t>G0-230</t>
  </si>
  <si>
    <t>Number of  survivors completing PEP in the reporting month</t>
  </si>
  <si>
    <t>G0-240</t>
  </si>
  <si>
    <t>a. GAD-7</t>
  </si>
  <si>
    <t>J0-380</t>
  </si>
  <si>
    <t>Number of KVPs diagonised with mental health issues receiving Psychological First Aid</t>
  </si>
  <si>
    <t>K0-520</t>
  </si>
  <si>
    <t>Number of KVPs diagonised with mental health issues referred for specialized services (Medication, psychiatric services, etc)</t>
  </si>
  <si>
    <t>K0-530</t>
  </si>
  <si>
    <t>Number of Survivors Screened for STI</t>
  </si>
  <si>
    <t>G0-830</t>
  </si>
  <si>
    <t>Number of Survivors Screened Positive for STI</t>
  </si>
  <si>
    <t>G0-840</t>
  </si>
  <si>
    <t>Nyamathi Dispensary</t>
  </si>
  <si>
    <t>North Star Alliance VCT (Salgaa)</t>
  </si>
  <si>
    <t>Screened positive cervical cancer lesion</t>
  </si>
  <si>
    <t>H0-320</t>
  </si>
  <si>
    <t>Referred for cervical cancer treatment at another site</t>
  </si>
  <si>
    <t>H0-820</t>
  </si>
  <si>
    <t>A0-870</t>
  </si>
  <si>
    <t>Gilgil Sub-District Hospital</t>
  </si>
  <si>
    <t xml:space="preserve">HTS POS </t>
  </si>
  <si>
    <t>E0-120</t>
  </si>
  <si>
    <t xml:space="preserve">TX NEW </t>
  </si>
  <si>
    <t>F0-130</t>
  </si>
  <si>
    <t>Screened Positive with Anal Warts</t>
  </si>
  <si>
    <t>H0-270</t>
  </si>
  <si>
    <t>a. GAD-2</t>
  </si>
  <si>
    <t>I0-340</t>
  </si>
  <si>
    <t>b. PHQ-2</t>
  </si>
  <si>
    <t>I0-350</t>
  </si>
  <si>
    <t>Number of KVPs Referred for mental health services from community</t>
  </si>
  <si>
    <t>I0-360</t>
  </si>
  <si>
    <t>c. Conversion therapy</t>
  </si>
  <si>
    <t>J0-400</t>
  </si>
  <si>
    <t>PHQ9 - Moderate</t>
  </si>
  <si>
    <t>J0-440</t>
  </si>
  <si>
    <t>PHQ9 - Moderately Servere</t>
  </si>
  <si>
    <t>J0-450</t>
  </si>
  <si>
    <t>GAD7 - Minimal Anxiety</t>
  </si>
  <si>
    <t>J0-470</t>
  </si>
  <si>
    <t>GAD7 - Mild Anxiety</t>
  </si>
  <si>
    <t>J0-480</t>
  </si>
  <si>
    <t>GAD7 - Moderate Anxiety</t>
  </si>
  <si>
    <t>J0-490</t>
  </si>
  <si>
    <t>GAD7 - Servere Anxiety</t>
  </si>
  <si>
    <t>J0-500</t>
  </si>
  <si>
    <t>Experiencing Conversion Therapy</t>
  </si>
  <si>
    <t>J0-510</t>
  </si>
  <si>
    <t>Number of peer educators sensitized on Conversion Therapy</t>
  </si>
  <si>
    <t>K0-570</t>
  </si>
  <si>
    <t xml:space="preserve">Proportion of SMS made on mental health </t>
  </si>
  <si>
    <t>K0-590</t>
  </si>
  <si>
    <t>Denominator: Number of SMS received in the reporing period</t>
  </si>
  <si>
    <t>K0-600</t>
  </si>
  <si>
    <t>Numerator: Number of SMS on Mental health inquiries/reports</t>
  </si>
  <si>
    <t>K0-610</t>
  </si>
  <si>
    <t xml:space="preserve">Proportion of calls made on mental health </t>
  </si>
  <si>
    <t>K0-620</t>
  </si>
  <si>
    <t>Denominator: Number of calls received in the reporing period</t>
  </si>
  <si>
    <t>K0-630</t>
  </si>
  <si>
    <t>Numerator: Number of calls on Mental health inquiries/reports</t>
  </si>
  <si>
    <t>K0-640</t>
  </si>
  <si>
    <t>Proportion of SMS made on conversion therapy</t>
  </si>
  <si>
    <t>K0-650</t>
  </si>
  <si>
    <t>K0-660</t>
  </si>
  <si>
    <t>Numerator: Number of SMS on Conversion Therapy inquiries/reports</t>
  </si>
  <si>
    <t>K0-670</t>
  </si>
  <si>
    <t>Proportion of calls made on conversion therapy</t>
  </si>
  <si>
    <t>K0-680</t>
  </si>
  <si>
    <t>K0-690</t>
  </si>
  <si>
    <t>Numerator: Number of calls on Conversion Therapy inquiries/reports</t>
  </si>
  <si>
    <t>K0-700</t>
  </si>
  <si>
    <t>Treated for cervical cancer at current site</t>
  </si>
  <si>
    <t>H0-810</t>
  </si>
  <si>
    <t>Number of Survivors Treated for STI</t>
  </si>
  <si>
    <t>G0-850</t>
  </si>
  <si>
    <t>Kikopey Dispensary</t>
  </si>
  <si>
    <t>Kuresoi Health Centre</t>
  </si>
  <si>
    <t>Kamara Dispensary</t>
  </si>
  <si>
    <t>Olenguruone Sub-District Hospital</t>
  </si>
  <si>
    <t>Kiptagich Dispensary</t>
  </si>
  <si>
    <t>Sachangwan Dispensary</t>
  </si>
  <si>
    <t>Northstar Alliance Wellness Centre (Mai Mahiu)</t>
  </si>
  <si>
    <t>Jala DIC</t>
  </si>
  <si>
    <t>Bondeni Dispensary (Nakuru Central)</t>
  </si>
  <si>
    <t>Bondeni Maternity</t>
  </si>
  <si>
    <t>Bahati District Hospital</t>
  </si>
  <si>
    <t>FITC Dispensary</t>
  </si>
  <si>
    <t>Kapkures Dispensary (Nakuru Central)</t>
  </si>
  <si>
    <t>Rhonda Dispensary and Maternity</t>
  </si>
  <si>
    <t>NYDESO</t>
  </si>
  <si>
    <t>KYDESA Wellness Center</t>
  </si>
  <si>
    <t>MSM</t>
  </si>
  <si>
    <t>Sum of Total</t>
  </si>
  <si>
    <t>Check</t>
  </si>
  <si>
    <t>Results (#)</t>
  </si>
  <si>
    <t>Proportion (%)</t>
  </si>
  <si>
    <t>KVPs diagonised with MH issues receiving Psychological First Aid</t>
  </si>
  <si>
    <t xml:space="preserve"> KVPs reached with psychoeducation/ MH awareness messages in the community</t>
  </si>
  <si>
    <t>KVPs diagonised with MH issues referred for specialized services</t>
  </si>
  <si>
    <t>KVPs diagnosed with MH issues</t>
  </si>
  <si>
    <t>KVPs screened for MH disorders (at facility level)</t>
  </si>
  <si>
    <t>MiCARE &amp; LiFT</t>
  </si>
  <si>
    <t>LiFT</t>
  </si>
  <si>
    <t>Sum of 15-17 Yrs</t>
  </si>
  <si>
    <t>Values</t>
  </si>
  <si>
    <t>Sum of 18-19 Yrs</t>
  </si>
  <si>
    <t>Sum of 20-24 Yrs</t>
  </si>
  <si>
    <t>Sum of 25-29 Yrs</t>
  </si>
  <si>
    <t>Sum of 30-34 Yrs</t>
  </si>
  <si>
    <t>Sum of 35-39 Yrs</t>
  </si>
  <si>
    <t>Sum of 40-44 Yrs</t>
  </si>
  <si>
    <t>Sum of 44-49 Yrs</t>
  </si>
  <si>
    <t>Sum of 50 Yrs</t>
  </si>
  <si>
    <t>Transgender</t>
  </si>
  <si>
    <t>15-19 Yrs</t>
  </si>
  <si>
    <t>30-34Yrs</t>
  </si>
  <si>
    <t>35-39Yrs</t>
  </si>
  <si>
    <t>40-44Yrs</t>
  </si>
  <si>
    <t>45-49Yrs</t>
  </si>
  <si>
    <t>50+Yrs</t>
  </si>
  <si>
    <t>18-24yrs</t>
  </si>
  <si>
    <t>25+yrs</t>
  </si>
  <si>
    <t>KP_Prev_Known_Pos</t>
  </si>
  <si>
    <t xml:space="preserve">SGBV Cases </t>
  </si>
  <si>
    <t>Screened Pos with Anal Warts</t>
  </si>
  <si>
    <t>SRH</t>
  </si>
  <si>
    <t>Age</t>
  </si>
  <si>
    <t>KP_Prev</t>
  </si>
  <si>
    <t>USAID Tujenge Jamii</t>
  </si>
  <si>
    <t>15-17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</si>
</sst>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ptos Display"/>
      <family val="2"/>
    </font>
    <font>
      <sz val="10"/>
      <color indexed="8"/>
      <name val="Aptos Display"/>
      <family val="2"/>
    </font>
    <font>
      <sz val="8"/>
      <color indexed="8"/>
      <name val="Aptos Display"/>
      <family val="2"/>
    </font>
    <font>
      <sz val="10"/>
      <color indexed="8"/>
      <name val="Calibri"/>
      <family val="2"/>
      <scheme val="minor"/>
    </font>
    <font>
      <b/>
      <sz val="10"/>
      <color theme="1"/>
      <name val="Aptos Display"/>
      <family val="2"/>
    </font>
    <font>
      <sz val="10"/>
      <color rgb="FFFF0000"/>
      <name val="Aptos Display"/>
      <family val="2"/>
    </font>
    <font>
      <b/>
      <sz val="10"/>
      <color rgb="FFFF0000"/>
      <name val="Aptos Display"/>
      <family val="2"/>
    </font>
    <font>
      <b/>
      <sz val="10"/>
      <color indexed="8"/>
      <name val="Aptos Display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/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medium">
        <color rgb="FF006666"/>
      </bottom>
      <diagonal/>
    </border>
    <border>
      <left style="thin">
        <color rgb="FF006666"/>
      </left>
      <right style="thin">
        <color rgb="FF006666"/>
      </right>
      <top/>
      <bottom style="thin">
        <color rgb="FF006666"/>
      </bottom>
      <diagonal/>
    </border>
    <border>
      <left style="thin">
        <color rgb="FF006666"/>
      </left>
      <right/>
      <top style="thin">
        <color rgb="FF006666"/>
      </top>
      <bottom style="medium">
        <color rgb="FF006666"/>
      </bottom>
      <diagonal/>
    </border>
    <border>
      <left style="thin">
        <color rgb="FF006666"/>
      </left>
      <right style="thin">
        <color rgb="FF006666"/>
      </right>
      <top/>
      <bottom style="medium">
        <color rgb="FF006666"/>
      </bottom>
      <diagonal/>
    </border>
    <border>
      <left style="thin">
        <color rgb="FF006666"/>
      </left>
      <right style="thin">
        <color rgb="FF006666"/>
      </right>
      <top style="medium">
        <color rgb="FF006666"/>
      </top>
      <bottom style="medium">
        <color rgb="FF006666"/>
      </bottom>
      <diagonal/>
    </border>
    <border>
      <left style="medium">
        <color rgb="FF006666"/>
      </left>
      <right style="thin">
        <color rgb="FF006666"/>
      </right>
      <top style="medium">
        <color rgb="FF006666"/>
      </top>
      <bottom style="medium">
        <color rgb="FF006666"/>
      </bottom>
      <diagonal/>
    </border>
    <border>
      <left style="thin">
        <color rgb="FF006666"/>
      </left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medium">
        <color rgb="FF006666"/>
      </left>
      <right style="thin">
        <color rgb="FF006666"/>
      </right>
      <top/>
      <bottom style="thin">
        <color rgb="FF006666"/>
      </bottom>
      <diagonal/>
    </border>
    <border>
      <left style="thin">
        <color rgb="FF006666"/>
      </left>
      <right style="medium">
        <color rgb="FF006666"/>
      </right>
      <top/>
      <bottom style="thin">
        <color rgb="FF006666"/>
      </bottom>
      <diagonal/>
    </border>
    <border>
      <left style="medium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medium">
        <color rgb="FF006666"/>
      </right>
      <top style="thin">
        <color rgb="FF006666"/>
      </top>
      <bottom style="thin">
        <color rgb="FF006666"/>
      </bottom>
      <diagonal/>
    </border>
    <border>
      <left style="medium">
        <color rgb="FF006666"/>
      </left>
      <right style="thin">
        <color rgb="FF006666"/>
      </right>
      <top style="thin">
        <color rgb="FF006666"/>
      </top>
      <bottom style="medium">
        <color rgb="FF006666"/>
      </bottom>
      <diagonal/>
    </border>
    <border>
      <left style="thin">
        <color rgb="FF006666"/>
      </left>
      <right style="medium">
        <color rgb="FF006666"/>
      </right>
      <top style="thin">
        <color rgb="FF006666"/>
      </top>
      <bottom style="medium">
        <color rgb="FF006666"/>
      </bottom>
      <diagonal/>
    </border>
    <border>
      <left style="medium">
        <color rgb="FF006666"/>
      </left>
      <right style="thin">
        <color rgb="FF006666"/>
      </right>
      <top style="medium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medium">
        <color rgb="FF006666"/>
      </top>
      <bottom style="thin">
        <color rgb="FF006666"/>
      </bottom>
      <diagonal/>
    </border>
    <border>
      <left style="thin">
        <color rgb="FF006666"/>
      </left>
      <right style="medium">
        <color rgb="FF006666"/>
      </right>
      <top style="medium">
        <color rgb="FF006666"/>
      </top>
      <bottom style="thin">
        <color rgb="FF006666"/>
      </bottom>
      <diagonal/>
    </border>
    <border>
      <left style="thin">
        <color rgb="FF006666"/>
      </left>
      <right/>
      <top style="medium">
        <color rgb="FF006666"/>
      </top>
      <bottom style="thin">
        <color rgb="FF006666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2" borderId="0"/>
    <xf numFmtId="0" fontId="2" fillId="2" borderId="0"/>
    <xf numFmtId="9" fontId="2" fillId="2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3" borderId="4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0" borderId="0" xfId="0" applyFont="1" applyAlignment="1">
      <alignment vertical="top"/>
    </xf>
    <xf numFmtId="0" fontId="6" fillId="3" borderId="5" xfId="0" applyFont="1" applyFill="1" applyBorder="1" applyAlignment="1">
      <alignment horizontal="left" vertical="top" textRotation="90" wrapText="1"/>
    </xf>
    <xf numFmtId="0" fontId="6" fillId="3" borderId="6" xfId="0" applyFont="1" applyFill="1" applyBorder="1" applyAlignment="1">
      <alignment horizontal="left" vertical="top" textRotation="90" wrapText="1"/>
    </xf>
    <xf numFmtId="164" fontId="5" fillId="0" borderId="0" xfId="1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0" xfId="0" applyFont="1" applyBorder="1"/>
    <xf numFmtId="0" fontId="5" fillId="0" borderId="10" xfId="0" pivotButton="1" applyFont="1" applyBorder="1"/>
    <xf numFmtId="164" fontId="5" fillId="0" borderId="10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3" xfId="0" applyFont="1" applyBorder="1"/>
    <xf numFmtId="0" fontId="5" fillId="0" borderId="13" xfId="0" applyFont="1" applyBorder="1" applyAlignment="1">
      <alignment horizontal="center"/>
    </xf>
    <xf numFmtId="0" fontId="5" fillId="0" borderId="12" xfId="0" pivotButton="1" applyFont="1" applyBorder="1"/>
    <xf numFmtId="0" fontId="5" fillId="0" borderId="12" xfId="0" pivotButton="1" applyFont="1" applyBorder="1" applyAlignment="1">
      <alignment horizontal="center"/>
    </xf>
    <xf numFmtId="164" fontId="8" fillId="4" borderId="12" xfId="0" applyNumberFormat="1" applyFont="1" applyFill="1" applyBorder="1"/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10" fillId="0" borderId="10" xfId="0" applyFont="1" applyBorder="1"/>
    <xf numFmtId="164" fontId="5" fillId="0" borderId="13" xfId="0" applyNumberFormat="1" applyFont="1" applyBorder="1"/>
    <xf numFmtId="164" fontId="5" fillId="0" borderId="12" xfId="0" applyNumberFormat="1" applyFont="1" applyBorder="1"/>
    <xf numFmtId="0" fontId="5" fillId="0" borderId="15" xfId="0" applyFont="1" applyBorder="1"/>
    <xf numFmtId="164" fontId="5" fillId="0" borderId="15" xfId="0" applyNumberFormat="1" applyFont="1" applyBorder="1"/>
    <xf numFmtId="0" fontId="5" fillId="0" borderId="15" xfId="0" applyFont="1" applyBorder="1" applyAlignment="1">
      <alignment horizontal="center"/>
    </xf>
    <xf numFmtId="0" fontId="5" fillId="0" borderId="16" xfId="0" applyFont="1" applyBorder="1"/>
    <xf numFmtId="0" fontId="5" fillId="0" borderId="16" xfId="0" applyFont="1" applyBorder="1" applyAlignment="1">
      <alignment horizontal="center"/>
    </xf>
    <xf numFmtId="0" fontId="10" fillId="0" borderId="12" xfId="0" applyFont="1" applyBorder="1"/>
    <xf numFmtId="164" fontId="8" fillId="4" borderId="17" xfId="0" applyNumberFormat="1" applyFont="1" applyFill="1" applyBorder="1"/>
    <xf numFmtId="0" fontId="5" fillId="0" borderId="16" xfId="0" pivotButton="1" applyFont="1" applyBorder="1" applyAlignment="1">
      <alignment horizontal="center"/>
    </xf>
    <xf numFmtId="0" fontId="5" fillId="0" borderId="16" xfId="0" pivotButton="1" applyFont="1" applyBorder="1"/>
    <xf numFmtId="164" fontId="5" fillId="0" borderId="18" xfId="0" applyNumberFormat="1" applyFont="1" applyBorder="1"/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0" applyNumberFormat="1" applyFont="1" applyBorder="1"/>
    <xf numFmtId="0" fontId="5" fillId="0" borderId="21" xfId="0" applyFont="1" applyBorder="1" applyAlignment="1">
      <alignment horizontal="center"/>
    </xf>
    <xf numFmtId="164" fontId="5" fillId="0" borderId="22" xfId="0" applyNumberFormat="1" applyFont="1" applyBorder="1"/>
    <xf numFmtId="0" fontId="5" fillId="0" borderId="23" xfId="0" applyFont="1" applyBorder="1" applyAlignment="1">
      <alignment horizontal="center"/>
    </xf>
    <xf numFmtId="164" fontId="5" fillId="0" borderId="24" xfId="0" applyNumberFormat="1" applyFont="1" applyBorder="1"/>
    <xf numFmtId="0" fontId="9" fillId="0" borderId="13" xfId="0" applyFont="1" applyBorder="1" applyAlignment="1">
      <alignment horizontal="center"/>
    </xf>
    <xf numFmtId="0" fontId="11" fillId="0" borderId="10" xfId="0" applyFont="1" applyBorder="1"/>
    <xf numFmtId="0" fontId="4" fillId="0" borderId="13" xfId="0" applyFont="1" applyBorder="1"/>
    <xf numFmtId="164" fontId="4" fillId="0" borderId="13" xfId="1" applyNumberFormat="1" applyFont="1" applyBorder="1"/>
    <xf numFmtId="0" fontId="4" fillId="5" borderId="12" xfId="0" applyFont="1" applyFill="1" applyBorder="1" applyAlignment="1">
      <alignment horizontal="center" vertical="top" wrapText="1"/>
    </xf>
    <xf numFmtId="0" fontId="4" fillId="0" borderId="12" xfId="0" applyFont="1" applyBorder="1"/>
    <xf numFmtId="165" fontId="4" fillId="0" borderId="12" xfId="2" applyNumberFormat="1" applyFont="1" applyBorder="1"/>
    <xf numFmtId="0" fontId="4" fillId="5" borderId="12" xfId="0" applyFont="1" applyFill="1" applyBorder="1" applyAlignment="1">
      <alignment vertical="top"/>
    </xf>
    <xf numFmtId="0" fontId="5" fillId="0" borderId="10" xfId="0" applyFont="1" applyBorder="1" applyAlignment="1">
      <alignment textRotation="90"/>
    </xf>
    <xf numFmtId="0" fontId="13" fillId="0" borderId="10" xfId="3" applyFont="1" applyFill="1" applyBorder="1" applyAlignment="1">
      <alignment horizontal="center" textRotation="90"/>
    </xf>
    <xf numFmtId="0" fontId="3" fillId="2" borderId="10" xfId="3" applyFont="1" applyBorder="1" applyAlignment="1">
      <alignment horizontal="center" textRotation="90"/>
    </xf>
    <xf numFmtId="0" fontId="12" fillId="6" borderId="10" xfId="4" applyFont="1" applyFill="1" applyBorder="1" applyAlignment="1"/>
    <xf numFmtId="0" fontId="7" fillId="2" borderId="10" xfId="4" applyFont="1" applyBorder="1"/>
    <xf numFmtId="0" fontId="7" fillId="6" borderId="10" xfId="4" applyFont="1" applyFill="1" applyBorder="1" applyAlignment="1"/>
    <xf numFmtId="9" fontId="7" fillId="2" borderId="10" xfId="5" applyFont="1" applyBorder="1"/>
    <xf numFmtId="0" fontId="3" fillId="2" borderId="11" xfId="3" applyFont="1" applyBorder="1" applyAlignment="1">
      <alignment horizontal="center" textRotation="90"/>
    </xf>
    <xf numFmtId="0" fontId="12" fillId="6" borderId="11" xfId="4" applyFont="1" applyFill="1" applyBorder="1" applyAlignment="1"/>
    <xf numFmtId="0" fontId="7" fillId="2" borderId="11" xfId="4" applyFont="1" applyBorder="1"/>
    <xf numFmtId="0" fontId="7" fillId="6" borderId="11" xfId="4" applyFont="1" applyFill="1" applyBorder="1" applyAlignment="1"/>
    <xf numFmtId="9" fontId="7" fillId="2" borderId="11" xfId="5" applyFont="1" applyBorder="1"/>
    <xf numFmtId="0" fontId="3" fillId="2" borderId="21" xfId="3" applyFont="1" applyBorder="1" applyAlignment="1">
      <alignment horizontal="center" textRotation="90"/>
    </xf>
    <xf numFmtId="0" fontId="3" fillId="2" borderId="22" xfId="3" applyFont="1" applyBorder="1" applyAlignment="1">
      <alignment horizontal="center" textRotation="90"/>
    </xf>
    <xf numFmtId="0" fontId="12" fillId="6" borderId="21" xfId="4" applyFont="1" applyFill="1" applyBorder="1" applyAlignment="1"/>
    <xf numFmtId="0" fontId="12" fillId="6" borderId="22" xfId="4" applyFont="1" applyFill="1" applyBorder="1" applyAlignment="1"/>
    <xf numFmtId="0" fontId="7" fillId="2" borderId="21" xfId="4" applyFont="1" applyBorder="1"/>
    <xf numFmtId="0" fontId="7" fillId="2" borderId="22" xfId="4" applyFont="1" applyBorder="1"/>
    <xf numFmtId="0" fontId="7" fillId="6" borderId="21" xfId="4" applyFont="1" applyFill="1" applyBorder="1" applyAlignment="1"/>
    <xf numFmtId="0" fontId="7" fillId="6" borderId="22" xfId="4" applyFont="1" applyFill="1" applyBorder="1" applyAlignment="1"/>
    <xf numFmtId="9" fontId="7" fillId="2" borderId="21" xfId="5" applyFont="1" applyBorder="1"/>
    <xf numFmtId="9" fontId="7" fillId="2" borderId="22" xfId="5" applyFont="1" applyBorder="1"/>
    <xf numFmtId="0" fontId="7" fillId="2" borderId="23" xfId="4" applyFont="1" applyBorder="1"/>
    <xf numFmtId="0" fontId="7" fillId="2" borderId="12" xfId="4" applyFont="1" applyBorder="1"/>
    <xf numFmtId="0" fontId="7" fillId="2" borderId="24" xfId="4" applyFont="1" applyBorder="1"/>
    <xf numFmtId="0" fontId="13" fillId="0" borderId="21" xfId="3" applyFont="1" applyFill="1" applyBorder="1" applyAlignment="1">
      <alignment horizontal="center" textRotation="90"/>
    </xf>
    <xf numFmtId="0" fontId="13" fillId="0" borderId="11" xfId="3" applyFont="1" applyFill="1" applyBorder="1" applyAlignment="1">
      <alignment horizontal="center" textRotation="90"/>
    </xf>
    <xf numFmtId="0" fontId="7" fillId="2" borderId="14" xfId="4" applyFont="1" applyBorder="1"/>
    <xf numFmtId="164" fontId="7" fillId="2" borderId="21" xfId="4" applyNumberFormat="1" applyFont="1" applyBorder="1"/>
    <xf numFmtId="164" fontId="7" fillId="2" borderId="10" xfId="4" applyNumberFormat="1" applyFont="1" applyBorder="1"/>
    <xf numFmtId="0" fontId="11" fillId="7" borderId="10" xfId="0" applyFont="1" applyFill="1" applyBorder="1" applyAlignment="1">
      <alignment vertical="top" textRotation="90"/>
    </xf>
    <xf numFmtId="0" fontId="3" fillId="2" borderId="25" xfId="3" applyFont="1" applyBorder="1" applyAlignment="1">
      <alignment horizontal="center"/>
    </xf>
    <xf numFmtId="0" fontId="3" fillId="2" borderId="26" xfId="3" applyFont="1" applyBorder="1" applyAlignment="1">
      <alignment horizontal="center"/>
    </xf>
    <xf numFmtId="0" fontId="3" fillId="2" borderId="28" xfId="3" applyFont="1" applyBorder="1" applyAlignment="1">
      <alignment horizontal="center"/>
    </xf>
    <xf numFmtId="0" fontId="3" fillId="2" borderId="27" xfId="3" applyFont="1" applyBorder="1" applyAlignment="1">
      <alignment horizontal="center"/>
    </xf>
    <xf numFmtId="0" fontId="13" fillId="0" borderId="25" xfId="3" applyFont="1" applyFill="1" applyBorder="1" applyAlignment="1">
      <alignment horizontal="center"/>
    </xf>
    <xf numFmtId="0" fontId="13" fillId="0" borderId="26" xfId="3" applyFont="1" applyFill="1" applyBorder="1" applyAlignment="1">
      <alignment horizontal="center"/>
    </xf>
    <xf numFmtId="0" fontId="13" fillId="0" borderId="28" xfId="3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 2" xfId="4"/>
    <cellStyle name="Normal 3" xfId="3"/>
    <cellStyle name="Percent" xfId="2" builtinId="5"/>
    <cellStyle name="Percent 2" xfId="5"/>
  </cellStyles>
  <dxfs count="960">
    <dxf>
      <alignment textRotation="90"/>
    </dxf>
    <dxf>
      <alignment textRotation="90"/>
    </dxf>
    <dxf>
      <alignment horizontal="center"/>
    </dxf>
    <dxf>
      <alignment horizontal="center"/>
    </dxf>
    <dxf>
      <border>
        <bottom style="medium">
          <color rgb="FF006666"/>
        </bottom>
      </border>
    </dxf>
    <dxf>
      <alignment horizontal="center"/>
    </dxf>
    <dxf>
      <alignment horizontal="center"/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alignment horizontal="center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border>
        <bottom style="medium">
          <color rgb="FF006666"/>
        </bottom>
      </border>
    </dxf>
    <dxf>
      <alignment horizontal="center"/>
    </dxf>
    <dxf>
      <alignment horizontal="center"/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right style="thin">
          <color rgb="FF006666"/>
        </righ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alignment horizontal="center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border>
        <left style="medium">
          <color rgb="FF006666"/>
        </left>
        <right style="medium">
          <color rgb="FF006666"/>
        </right>
        <top style="medium">
          <color rgb="FF006666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bottom style="medium">
          <color rgb="FF006666"/>
        </bottom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border>
        <left style="thin">
          <color rgb="FF006666"/>
        </left>
        <top style="thin">
          <color rgb="FF006666"/>
        </top>
        <bottom style="thin">
          <color rgb="FF006666"/>
        </bottom>
        <vertical style="thin">
          <color rgb="FF006666"/>
        </vertical>
        <horizontal style="thin">
          <color rgb="FF006666"/>
        </horizontal>
      </border>
    </dxf>
    <dxf>
      <alignment horizontal="center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name val="Aptos Display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/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17"/>
        </right>
        <top style="thin">
          <color indexed="17"/>
        </top>
        <bottom style="thin">
          <color indexed="17"/>
        </bottom>
      </border>
    </dxf>
    <dxf>
      <border outline="0">
        <top style="thin">
          <color indexed="17"/>
        </top>
      </border>
    </dxf>
    <dxf>
      <border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Display"/>
        <scheme val="none"/>
      </font>
      <fill>
        <patternFill patternType="solid">
          <fgColor indexed="64"/>
          <bgColor indexed="2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/>
        <bottom/>
      </border>
    </dxf>
  </dxfs>
  <tableStyles count="0" defaultTableStyle="TableStyleMedium2" defaultPivotStyle="PivotStyleLight16"/>
  <colors>
    <mruColors>
      <color rgb="FF008080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LiFT &amp; MiCARE Cascade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Cascade!$B$3</c:f>
              <c:strCache>
                <c:ptCount val="1"/>
                <c:pt idx="0">
                  <c:v>Results (#)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367F77C-A9E5-4A49-BA20-D8EA53A9185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3010AA6-4AD2-40ED-89AB-3B205E04D33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E3-4A03-89DC-105826D4B53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3B5DB34-0F92-46C2-BF34-34E868875F3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44CF187-5BA1-4EA9-A40D-58445A7079A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E3-4A03-89DC-105826D4B53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68789FE-19B6-464F-A368-7F5D6177649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34CC14F-B76D-45AD-9312-EFADF46A6AD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E3-4A03-89DC-105826D4B53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0CD04FA-E3A9-481C-9522-4927A45ED56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A6084C8-AF38-4A2A-BE8A-D148E811A58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E3-4A03-89DC-105826D4B53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6068F26-01D8-4033-9C4C-8D1CFF3B51F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2B8BA45-230E-4D31-9933-CE7F004B151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CE3-4A03-89DC-105826D4B53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8ACB36A-19BA-4723-97EA-1FDC4449866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56507BA-A4AB-446B-9687-0F969695BF4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CE3-4A03-89DC-105826D4B53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818D439-F2F3-4FF7-831A-D9F2B81D901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1926240-A0A9-457A-8A67-37186730ACE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CE3-4A03-89DC-105826D4B53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4BD596A-AAF8-41FB-8071-96F3105B890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4BB41B7-B307-4220-ADC3-6485D0DC09E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E3-4A03-89DC-105826D4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Cascade!$C$2:$J$2</c:f>
              <c:strCache>
                <c:ptCount val="8"/>
                <c:pt idx="0">
                  <c:v>Key Population Size Estimates</c:v>
                </c:pt>
                <c:pt idx="1">
                  <c:v>KP_Prev Identified within the Month</c:v>
                </c:pt>
                <c:pt idx="2">
                  <c:v>KVPs screened for MH disorders (at facility level)</c:v>
                </c:pt>
                <c:pt idx="3">
                  <c:v>KVPs diagnosed with MH issues</c:v>
                </c:pt>
                <c:pt idx="4">
                  <c:v>KVPs diagonised with MH issues receiving Psychological First Aid</c:v>
                </c:pt>
                <c:pt idx="5">
                  <c:v>KVPs diagonised with MH issues referred for specialized services</c:v>
                </c:pt>
                <c:pt idx="6">
                  <c:v> KVPs reached with psychoeducation/ MH awareness messages in the community</c:v>
                </c:pt>
                <c:pt idx="7">
                  <c:v>Experiencing Conversion Therapy</c:v>
                </c:pt>
              </c:strCache>
            </c:strRef>
          </c:cat>
          <c:val>
            <c:numRef>
              <c:f>Cascade!$C$3:$J$3</c:f>
              <c:numCache>
                <c:formatCode>_(* #,##0_);_(* \(#,##0\);_(* "-"??_);_(@_)</c:formatCode>
                <c:ptCount val="8"/>
                <c:pt idx="0">
                  <c:v>29815</c:v>
                </c:pt>
                <c:pt idx="1">
                  <c:v>22814</c:v>
                </c:pt>
                <c:pt idx="2">
                  <c:v>4139</c:v>
                </c:pt>
                <c:pt idx="3">
                  <c:v>74</c:v>
                </c:pt>
                <c:pt idx="4">
                  <c:v>0</c:v>
                </c:pt>
                <c:pt idx="5">
                  <c:v>0</c:v>
                </c:pt>
                <c:pt idx="6">
                  <c:v>186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Cascade!$C$4:$J$4</c15:f>
                <c15:dlblRangeCache>
                  <c:ptCount val="8"/>
                  <c:pt idx="1">
                    <c:v>76.5%</c:v>
                  </c:pt>
                  <c:pt idx="2">
                    <c:v>18.1%</c:v>
                  </c:pt>
                  <c:pt idx="3">
                    <c:v>1.8%</c:v>
                  </c:pt>
                  <c:pt idx="4">
                    <c:v>0.0%</c:v>
                  </c:pt>
                  <c:pt idx="5">
                    <c:v>0.0%</c:v>
                  </c:pt>
                  <c:pt idx="6">
                    <c:v>0.8%</c:v>
                  </c:pt>
                  <c:pt idx="7">
                    <c:v>0.0%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CE3-4A03-89DC-105826D4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1513547776"/>
        <c:axId val="2054764656"/>
      </c:barChart>
      <c:catAx>
        <c:axId val="15135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54764656"/>
        <c:crosses val="autoZero"/>
        <c:auto val="1"/>
        <c:lblAlgn val="ctr"/>
        <c:lblOffset val="100"/>
        <c:noMultiLvlLbl val="0"/>
      </c:catAx>
      <c:valAx>
        <c:axId val="20547646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5135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8080"/>
      </a:solidFill>
      <a:round/>
    </a:ln>
    <a:effectLst/>
  </c:spPr>
  <c:txPr>
    <a:bodyPr/>
    <a:lstStyle/>
    <a:p>
      <a:pPr>
        <a:defRPr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LiFT Cascade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Cascade!$B$3</c:f>
              <c:strCache>
                <c:ptCount val="1"/>
                <c:pt idx="0">
                  <c:v>Results (#)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D86C18D-BA61-4635-940F-6B2F9273EB5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2430EEB-1877-43E6-A91D-8132EF286B5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C7-43EC-9D09-88B929051EC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6FD3CF1-8946-48D2-8F79-C50AB888FD8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FD3AD10-746C-44CA-872B-5BCFC5D55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AC7-43EC-9D09-88B929051EC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EB0E3A0-53FD-4C23-85F3-27096C3D77F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5DB8735-7AF7-482D-9BC8-BC666D7B0EB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AC7-43EC-9D09-88B929051ECE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18B367E-F7C6-44BE-9D32-85804FEF5EA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74FAA12-4E89-4D69-A3EE-9E8E2A1A72F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AC7-43EC-9D09-88B929051ECE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9D1317F-D67C-4DBF-8A13-AC51296CE5F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1076570-73F0-4E2D-AD45-CC6EB4DB764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AC7-43EC-9D09-88B929051ECE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B012A9E-C97D-42A6-A60C-4E732857AE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17D786B-ACCA-424F-881E-D373CD2537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AC7-43EC-9D09-88B929051EC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F6BCD9-2283-45BA-AC9C-7C8BB7ECCA5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A516356-EAAD-4CB5-8CD9-5424A64C28F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AC7-43EC-9D09-88B929051EC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CFCB92-8437-43A5-B456-2E04CB79210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5F6521-501B-429D-8F72-C8E87BBD241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AC7-43EC-9D09-88B929051E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Cascade!$M$2:$R$2</c:f>
              <c:strCache>
                <c:ptCount val="6"/>
                <c:pt idx="0">
                  <c:v>Key Population Size Estimates</c:v>
                </c:pt>
                <c:pt idx="1">
                  <c:v>KP_Prev Identified within the Month</c:v>
                </c:pt>
                <c:pt idx="2">
                  <c:v>KP_Prev Known Positives Identified within the month</c:v>
                </c:pt>
                <c:pt idx="3">
                  <c:v>Screened for Mental Health</c:v>
                </c:pt>
                <c:pt idx="4">
                  <c:v>Mental Health cases</c:v>
                </c:pt>
                <c:pt idx="5">
                  <c:v>Referred/Treated</c:v>
                </c:pt>
              </c:strCache>
            </c:strRef>
          </c:cat>
          <c:val>
            <c:numRef>
              <c:f>Cascade!$M$3:$R$3</c:f>
              <c:numCache>
                <c:formatCode>_(* #,##0_);_(* \(#,##0\);_(* "-"??_);_(@_)</c:formatCode>
                <c:ptCount val="6"/>
                <c:pt idx="0">
                  <c:v>29815</c:v>
                </c:pt>
                <c:pt idx="1">
                  <c:v>22814</c:v>
                </c:pt>
                <c:pt idx="2">
                  <c:v>560</c:v>
                </c:pt>
                <c:pt idx="3">
                  <c:v>4139</c:v>
                </c:pt>
                <c:pt idx="4">
                  <c:v>74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Cascade!$M$4:$R$4</c15:f>
                <c15:dlblRangeCache>
                  <c:ptCount val="6"/>
                  <c:pt idx="1">
                    <c:v>76.5%</c:v>
                  </c:pt>
                  <c:pt idx="2">
                    <c:v>2.5%</c:v>
                  </c:pt>
                  <c:pt idx="3">
                    <c:v>18.1%</c:v>
                  </c:pt>
                  <c:pt idx="4">
                    <c:v>1.8%</c:v>
                  </c:pt>
                  <c:pt idx="5">
                    <c:v>1.4%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AC7-43EC-9D09-88B92905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1513547776"/>
        <c:axId val="2054764656"/>
      </c:barChart>
      <c:catAx>
        <c:axId val="15135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54764656"/>
        <c:crosses val="autoZero"/>
        <c:auto val="1"/>
        <c:lblAlgn val="ctr"/>
        <c:lblOffset val="100"/>
        <c:noMultiLvlLbl val="0"/>
      </c:catAx>
      <c:valAx>
        <c:axId val="20547646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5135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8080"/>
      </a:solidFill>
      <a:round/>
    </a:ln>
    <a:effectLst/>
  </c:spPr>
  <c:txPr>
    <a:bodyPr/>
    <a:lstStyle/>
    <a:p>
      <a:pPr>
        <a:defRPr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LiFT Cascade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Cascade!$B$25</c:f>
              <c:strCache>
                <c:ptCount val="1"/>
                <c:pt idx="0">
                  <c:v>Results (#)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273F8E1-9950-4065-80CC-9BB8D37BD10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EE4F9FA-DF85-4217-BE0C-BE94F2B35FD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E-4E32-9B89-F047E73ED1A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CC7F319-4231-4C9F-AB6C-B9A59952AF7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94F4FDA-0FE8-424D-9601-2DA62D45308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E6E-4E32-9B89-F047E73ED1A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A5A2DDE-0205-4B9A-BD6B-7F9CFB14B88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1107060-96F8-418A-A32F-E379440B837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E6E-4E32-9B89-F047E73ED1A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76DB8B8-B674-4AA8-827E-AFBB82E16B4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AF0F86B-BD6C-43EC-BE2E-17AD7904962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E6E-4E32-9B89-F047E73ED1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824D42-7E4F-4328-95CC-AE44E5C51B3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AC3E87F-2BB2-48A5-867E-EE6FEA34155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E6E-4E32-9B89-F047E73ED1A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3ACAEC9-CCDF-4798-B9DC-586C76D9608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7CFC7E7-373D-4FC8-96D3-427068C378D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E6E-4E32-9B89-F047E73ED1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4237DBA-A779-493D-A250-58B7B15B327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EEA247-0661-4E4C-870A-69131ECB794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E6E-4E32-9B89-F047E73ED1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10F1BC6-69BE-410C-9D0C-C258D90F578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F6699C6-18BF-4696-9D57-04C277200EF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E6E-4E32-9B89-F047E73ED1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Cascade!$C$24:$F$24</c:f>
              <c:strCache>
                <c:ptCount val="4"/>
                <c:pt idx="0">
                  <c:v>TX CURR </c:v>
                </c:pt>
                <c:pt idx="1">
                  <c:v>Eligible for VL</c:v>
                </c:pt>
                <c:pt idx="2">
                  <c:v>VL samples collected</c:v>
                </c:pt>
                <c:pt idx="3">
                  <c:v>Suppressed (VL &lt;1000)</c:v>
                </c:pt>
              </c:strCache>
            </c:strRef>
          </c:cat>
          <c:val>
            <c:numRef>
              <c:f>Cascade!$C$25:$F$25</c:f>
              <c:numCache>
                <c:formatCode>_(* #,##0_);_(* \(#,##0\);_(* "-"??_);_(@_)</c:formatCode>
                <c:ptCount val="4"/>
                <c:pt idx="0">
                  <c:v>571</c:v>
                </c:pt>
                <c:pt idx="1">
                  <c:v>243</c:v>
                </c:pt>
                <c:pt idx="2">
                  <c:v>157</c:v>
                </c:pt>
                <c:pt idx="3">
                  <c:v>157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Cascade!$C$26:$F$26</c15:f>
                <c15:dlblRangeCache>
                  <c:ptCount val="4"/>
                  <c:pt idx="1">
                    <c:v>42.6%</c:v>
                  </c:pt>
                  <c:pt idx="2">
                    <c:v>64.6%</c:v>
                  </c:pt>
                  <c:pt idx="3">
                    <c:v>100.0%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E6E-4E32-9B89-F047E73E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1513547776"/>
        <c:axId val="2054764656"/>
      </c:barChart>
      <c:catAx>
        <c:axId val="15135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54764656"/>
        <c:crosses val="autoZero"/>
        <c:auto val="1"/>
        <c:lblAlgn val="ctr"/>
        <c:lblOffset val="100"/>
        <c:noMultiLvlLbl val="0"/>
      </c:catAx>
      <c:valAx>
        <c:axId val="20547646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5135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8080"/>
      </a:solidFill>
      <a:round/>
    </a:ln>
    <a:effectLst/>
  </c:spPr>
  <c:txPr>
    <a:bodyPr/>
    <a:lstStyle/>
    <a:p>
      <a:pPr>
        <a:defRPr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SRH Cascade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Cascade!$B$25</c:f>
              <c:strCache>
                <c:ptCount val="1"/>
                <c:pt idx="0">
                  <c:v>Results (#)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D86C18D-BA61-4635-940F-6B2F9273EB5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2430EEB-1877-43E6-A91D-8132EF286B5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6D-490D-902A-639E7E0DFE8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6FD3CF1-8946-48D2-8F79-C50AB888FD8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FD3AD10-746C-44CA-872B-5BCFC5D55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06D-490D-902A-639E7E0DFE8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EB0E3A0-53FD-4C23-85F3-27096C3D77F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5DB8735-7AF7-482D-9BC8-BC666D7B0EB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06D-490D-902A-639E7E0DFE8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18B367E-F7C6-44BE-9D32-85804FEF5EA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74FAA12-4E89-4D69-A3EE-9E8E2A1A72F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06D-490D-902A-639E7E0DFE8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9D1317F-D67C-4DBF-8A13-AC51296CE5F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1076570-73F0-4E2D-AD45-CC6EB4DB764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06D-490D-902A-639E7E0DFE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012A9E-C97D-42A6-A60C-4E732857AE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17D786B-ACCA-424F-881E-D373CD2537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06D-490D-902A-639E7E0DFE8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F6BCD9-2283-45BA-AC9C-7C8BB7ECCA5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A516356-EAAD-4CB5-8CD9-5424A64C28F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06D-490D-902A-639E7E0DFE8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CFCB92-8437-43A5-B456-2E04CB79210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5F6521-501B-429D-8F72-C8E87BBD241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06D-490D-902A-639E7E0DFE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Cascade!$M$24:$Q$24</c:f>
              <c:strCache>
                <c:ptCount val="5"/>
                <c:pt idx="0">
                  <c:v>Key Population Size Estimates</c:v>
                </c:pt>
                <c:pt idx="1">
                  <c:v>KP_Prev Identified within the Month</c:v>
                </c:pt>
                <c:pt idx="2">
                  <c:v>Screening for STI </c:v>
                </c:pt>
                <c:pt idx="3">
                  <c:v>Screened positive for STI </c:v>
                </c:pt>
                <c:pt idx="4">
                  <c:v>Treated for STI </c:v>
                </c:pt>
              </c:strCache>
            </c:strRef>
          </c:cat>
          <c:val>
            <c:numRef>
              <c:f>Cascade!$M$25:$Q$25</c:f>
              <c:numCache>
                <c:formatCode>_(* #,##0_);_(* \(#,##0\);_(* "-"??_);_(@_)</c:formatCode>
                <c:ptCount val="5"/>
                <c:pt idx="0">
                  <c:v>29815</c:v>
                </c:pt>
                <c:pt idx="1">
                  <c:v>22814</c:v>
                </c:pt>
                <c:pt idx="2">
                  <c:v>4727</c:v>
                </c:pt>
                <c:pt idx="3">
                  <c:v>164</c:v>
                </c:pt>
                <c:pt idx="4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Cascade!$M$26:$R$26</c15:f>
                <c15:dlblRangeCache>
                  <c:ptCount val="6"/>
                  <c:pt idx="1">
                    <c:v>76.5%</c:v>
                  </c:pt>
                  <c:pt idx="2">
                    <c:v>20.7%</c:v>
                  </c:pt>
                  <c:pt idx="3">
                    <c:v>0.7%</c:v>
                  </c:pt>
                  <c:pt idx="4">
                    <c:v>45.1%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406D-490D-902A-639E7E0D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1513547776"/>
        <c:axId val="2054764656"/>
      </c:barChart>
      <c:catAx>
        <c:axId val="15135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54764656"/>
        <c:crosses val="autoZero"/>
        <c:auto val="1"/>
        <c:lblAlgn val="ctr"/>
        <c:lblOffset val="100"/>
        <c:noMultiLvlLbl val="0"/>
      </c:catAx>
      <c:valAx>
        <c:axId val="20547646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5135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8080"/>
      </a:solidFill>
      <a:round/>
    </a:ln>
    <a:effectLst/>
  </c:spPr>
  <c:txPr>
    <a:bodyPr/>
    <a:lstStyle/>
    <a:p>
      <a:pPr>
        <a:defRPr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90487</xdr:rowOff>
    </xdr:from>
    <xdr:to>
      <xdr:col>10</xdr:col>
      <xdr:colOff>9525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59F43-2E64-1AB8-60C3-11A5F2444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85725</xdr:rowOff>
    </xdr:from>
    <xdr:to>
      <xdr:col>18</xdr:col>
      <xdr:colOff>38101</xdr:colOff>
      <xdr:row>21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33FD5-AE1E-45E6-959D-36B4CB04F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23813</xdr:colOff>
      <xdr:row>44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A0237-0A4F-4A00-A3AC-A9F76C61D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18</xdr:col>
      <xdr:colOff>38101</xdr:colOff>
      <xdr:row>44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F1EF17-6DF6-40EC-8902-35193574B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5454.631779166666" createdVersion="8" refreshedVersion="8" minRefreshableVersion="3" recordCount="1017">
  <cacheSource type="worksheet">
    <worksheetSource ref="A1:U1018" sheet="source"/>
  </cacheSource>
  <cacheFields count="21">
    <cacheField name="Implementing Partner" numFmtId="0">
      <sharedItems/>
    </cacheField>
    <cacheField name="County" numFmtId="0">
      <sharedItems/>
    </cacheField>
    <cacheField name="Facility/DICE" numFmtId="0">
      <sharedItems/>
    </cacheField>
    <cacheField name="MFL Code" numFmtId="0">
      <sharedItems containsSemiMixedTypes="0" containsString="0" containsNumber="1" containsInteger="1" minValue="0" maxValue="30678"/>
    </cacheField>
    <cacheField name="Month" numFmtId="0">
      <sharedItems/>
    </cacheField>
    <cacheField name="Typology" numFmtId="0">
      <sharedItems count="2">
        <s v="FSW"/>
        <s v="MSM"/>
      </sharedItems>
    </cacheField>
    <cacheField name="Report group" numFmtId="0">
      <sharedItems count="2">
        <s v="Lift Up"/>
        <s v="Micare"/>
      </sharedItems>
    </cacheField>
    <cacheField name="Section" numFmtId="0">
      <sharedItems count="10">
        <s v="Prevention "/>
        <s v="Testing "/>
        <s v="Treatment "/>
        <s v="Gender Based Violence"/>
        <s v="Screening of Reproductive Health"/>
        <s v="Mental Health Screening at the Facility Level"/>
        <s v="PrEP"/>
        <s v="Mental Health Summary"/>
        <s v="Mental Health Care"/>
        <s v="Mental Health Screening at community level"/>
      </sharedItems>
    </cacheField>
    <cacheField name="Indicator" numFmtId="0">
      <sharedItems count="71">
        <s v="Key Population Size Estimates"/>
        <s v="HTS TST"/>
        <s v="TX CURR "/>
        <s v="Physical/Emotional Cases"/>
        <s v="KP_Prev Identified within the Month"/>
        <s v="Screening for STI "/>
        <s v="Provided with condoms"/>
        <s v="KP_Prev Known Positives Identified within the month"/>
        <s v="Provided with FP commodities "/>
        <s v="Screened for cervical cancer "/>
        <s v="Number of KVPs screened for mental health disorders (at facility level)"/>
        <s v="b. PHQ-9"/>
        <s v="PREP NEW "/>
        <s v="PHQ9 - None"/>
        <s v="Screened for Mental Health"/>
        <s v="PREP CT"/>
        <s v="Eligible for VL"/>
        <s v="VL samples collected"/>
        <s v="Suppressed (VL &lt;1000)"/>
        <s v="Screened positive for STI "/>
        <s v="Treated for STI "/>
        <s v="Number of KVPs reached with psychoeducation/mental health awareness messages in the community"/>
        <s v="Number of KVPs diagnosed with mental health issues"/>
        <s v="PHQ9 - Mild"/>
        <s v="Number of  health care workers trained on Mental Health screening &amp; Management"/>
        <s v="Mental Health cases"/>
        <s v="Referred/Treated"/>
        <s v="Number of KVPs identified with mental health issues (at community level)"/>
        <s v="PHQ9 - Servere"/>
        <s v="Number of  health care workers trained on Conversion Therapy"/>
        <s v="Number of peer educators sensitised on Mental Health Screening"/>
        <s v="Number of  SGBV survivors"/>
        <s v="Number presenting within 72 hours"/>
        <s v="Number of  survivors tested for HIV"/>
        <s v="Number of  survivors HIV negative at 1st visit"/>
        <s v="Number of  survivors initiated on PEP"/>
        <s v="Number of  survivors completing PEP in the reporting month"/>
        <s v="a. GAD-7"/>
        <s v="Number of KVPs diagonised with mental health issues receiving Psychological First Aid"/>
        <s v="Number of KVPs diagonised with mental health issues referred for specialized services (Medication, psychiatric services, etc)"/>
        <s v="Number of Survivors Screened for STI"/>
        <s v="Number of Survivors Screened Positive for STI"/>
        <s v="Screened positive cervical cancer lesion"/>
        <s v="Referred for cervical cancer treatment at another site"/>
        <s v="HTS POS "/>
        <s v="TX NEW "/>
        <s v="Screened Positive with Anal Warts"/>
        <s v="a. GAD-2"/>
        <s v="b. PHQ-2"/>
        <s v="Number of KVPs Referred for mental health services from community"/>
        <s v="c. Conversion therapy"/>
        <s v="PHQ9 - Moderate"/>
        <s v="PHQ9 - Moderately Servere"/>
        <s v="GAD7 - Minimal Anxiety"/>
        <s v="GAD7 - Mild Anxiety"/>
        <s v="GAD7 - Moderate Anxiety"/>
        <s v="GAD7 - Servere Anxiety"/>
        <s v="Experiencing Conversion Therapy"/>
        <s v="Number of peer educators sensitized on Conversion Therapy"/>
        <s v="Proportion of SMS made on mental health "/>
        <s v="Denominator: Number of SMS received in the reporing period"/>
        <s v="Numerator: Number of SMS on Mental health inquiries/reports"/>
        <s v="Proportion of calls made on mental health "/>
        <s v="Denominator: Number of calls received in the reporing period"/>
        <s v="Numerator: Number of calls on Mental health inquiries/reports"/>
        <s v="Proportion of SMS made on conversion therapy"/>
        <s v="Numerator: Number of SMS on Conversion Therapy inquiries/reports"/>
        <s v="Proportion of calls made on conversion therapy"/>
        <s v="Numerator: Number of calls on Conversion Therapy inquiries/reports"/>
        <s v="Treated for cervical cancer at current site"/>
        <s v="Number of Survivors Treated for STI"/>
      </sharedItems>
    </cacheField>
    <cacheField name="Order" numFmtId="0">
      <sharedItems containsSemiMixedTypes="0" containsString="0" containsNumber="1" containsInteger="1" minValue="1" maxValue="77" count="75">
        <n v="1"/>
        <n v="10"/>
        <n v="13"/>
        <n v="17"/>
        <n v="2"/>
        <n v="27"/>
        <n v="31"/>
        <n v="4"/>
        <n v="32"/>
        <n v="33"/>
        <n v="41"/>
        <n v="43"/>
        <n v="6"/>
        <n v="46"/>
        <n v="56"/>
        <n v="7"/>
        <n v="14"/>
        <n v="15"/>
        <n v="16"/>
        <n v="28"/>
        <n v="30"/>
        <n v="65"/>
        <n v="45"/>
        <n v="47"/>
        <n v="61"/>
        <n v="3"/>
        <n v="57"/>
        <n v="58"/>
        <n v="37"/>
        <n v="50"/>
        <n v="62"/>
        <n v="63"/>
        <n v="18"/>
        <n v="19"/>
        <n v="20"/>
        <n v="21"/>
        <n v="22"/>
        <n v="23"/>
        <n v="42"/>
        <n v="59"/>
        <n v="60"/>
        <n v="24"/>
        <n v="25"/>
        <n v="34"/>
        <n v="36"/>
        <n v="5"/>
        <n v="11"/>
        <n v="12"/>
        <n v="29"/>
        <n v="38"/>
        <n v="39"/>
        <n v="40"/>
        <n v="44"/>
        <n v="48"/>
        <n v="49"/>
        <n v="51"/>
        <n v="52"/>
        <n v="53"/>
        <n v="54"/>
        <n v="55"/>
        <n v="64"/>
        <n v="66"/>
        <n v="67"/>
        <n v="68"/>
        <n v="69"/>
        <n v="70"/>
        <n v="71"/>
        <n v="72"/>
        <n v="73"/>
        <n v="74"/>
        <n v="75"/>
        <n v="76"/>
        <n v="77"/>
        <n v="35"/>
        <n v="26"/>
      </sharedItems>
    </cacheField>
    <cacheField name="Code" numFmtId="0">
      <sharedItems/>
    </cacheField>
    <cacheField name="15-17 Yrs" numFmtId="0">
      <sharedItems containsSemiMixedTypes="0" containsString="0" containsNumber="1" containsInteger="1" minValue="0" maxValue="10"/>
    </cacheField>
    <cacheField name="18-19 Yrs" numFmtId="0">
      <sharedItems containsSemiMixedTypes="0" containsString="0" containsNumber="1" containsInteger="1" minValue="0" maxValue="112"/>
    </cacheField>
    <cacheField name="20-24 Yrs" numFmtId="0">
      <sharedItems containsSemiMixedTypes="0" containsString="0" containsNumber="1" containsInteger="1" minValue="0" maxValue="438"/>
    </cacheField>
    <cacheField name="25-29 Yrs" numFmtId="0">
      <sharedItems containsSemiMixedTypes="0" containsString="0" containsNumber="1" containsInteger="1" minValue="0" maxValue="495"/>
    </cacheField>
    <cacheField name="30-34 Yrs" numFmtId="0">
      <sharedItems containsSemiMixedTypes="0" containsString="0" containsNumber="1" containsInteger="1" minValue="0" maxValue="442"/>
    </cacheField>
    <cacheField name="35-39 Yrs" numFmtId="0">
      <sharedItems containsSemiMixedTypes="0" containsString="0" containsNumber="1" containsInteger="1" minValue="0" maxValue="360"/>
    </cacheField>
    <cacheField name="40-44 Yrs" numFmtId="0">
      <sharedItems containsSemiMixedTypes="0" containsString="0" containsNumber="1" containsInteger="1" minValue="0" maxValue="260"/>
    </cacheField>
    <cacheField name="44-49 Yrs" numFmtId="0">
      <sharedItems containsSemiMixedTypes="0" containsString="0" containsNumber="1" containsInteger="1" minValue="0" maxValue="98"/>
    </cacheField>
    <cacheField name="50 Yrs" numFmtId="0">
      <sharedItems containsSemiMixedTypes="0" containsString="0" containsNumber="1" containsInteger="1" minValue="0" maxValue="4772"/>
    </cacheField>
    <cacheField name="Total" numFmtId="0">
      <sharedItems containsSemiMixedTypes="0" containsString="0" containsNumber="1" containsInteger="1" minValue="0" maxValue="4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7">
  <r>
    <s v="NORTHSTAR"/>
    <s v="Nakuru"/>
    <s v="Molo District Hospital"/>
    <n v="15212"/>
    <s v="May"/>
    <s v="FSW"/>
    <x v="0"/>
    <x v="0"/>
    <x v="0"/>
    <x v="0"/>
    <s v="A0-10"/>
    <n v="1"/>
    <n v="8"/>
    <n v="39"/>
    <n v="93"/>
    <n v="119"/>
    <n v="60"/>
    <n v="126"/>
    <n v="98"/>
    <n v="3"/>
    <n v="547"/>
  </r>
  <r>
    <s v="NORTHSTAR"/>
    <s v="Nakuru"/>
    <s v="Molo District Hospital"/>
    <n v="15212"/>
    <s v="May"/>
    <s v="FSW"/>
    <x v="0"/>
    <x v="1"/>
    <x v="1"/>
    <x v="1"/>
    <s v="E0-110"/>
    <n v="0"/>
    <n v="1"/>
    <n v="19"/>
    <n v="35"/>
    <n v="32"/>
    <n v="22"/>
    <n v="18"/>
    <n v="9"/>
    <n v="0"/>
    <n v="136"/>
  </r>
  <r>
    <s v="NORTHSTAR"/>
    <s v="Nakuru"/>
    <s v="Molo District Hospital"/>
    <n v="15212"/>
    <s v="May"/>
    <s v="FSW"/>
    <x v="0"/>
    <x v="2"/>
    <x v="2"/>
    <x v="2"/>
    <s v="F0-140"/>
    <n v="0"/>
    <n v="0"/>
    <n v="0"/>
    <n v="3"/>
    <n v="4"/>
    <n v="9"/>
    <n v="8"/>
    <n v="3"/>
    <n v="3"/>
    <n v="30"/>
  </r>
  <r>
    <s v="NORTHSTAR"/>
    <s v="Nakuru"/>
    <s v="Molo District Hospital"/>
    <n v="15212"/>
    <s v="May"/>
    <s v="FSW"/>
    <x v="0"/>
    <x v="3"/>
    <x v="3"/>
    <x v="3"/>
    <s v="G0-180"/>
    <n v="0"/>
    <n v="0"/>
    <n v="8"/>
    <n v="9"/>
    <n v="8"/>
    <n v="3"/>
    <n v="5"/>
    <n v="1"/>
    <n v="0"/>
    <n v="34"/>
  </r>
  <r>
    <s v="NORTHSTAR"/>
    <s v="Nakuru"/>
    <s v="Molo District Hospital"/>
    <n v="15212"/>
    <s v="May"/>
    <s v="FSW"/>
    <x v="0"/>
    <x v="0"/>
    <x v="4"/>
    <x v="4"/>
    <s v="A0-20"/>
    <n v="1"/>
    <n v="8"/>
    <n v="39"/>
    <n v="93"/>
    <n v="119"/>
    <n v="60"/>
    <n v="126"/>
    <n v="98"/>
    <n v="3"/>
    <n v="547"/>
  </r>
  <r>
    <s v="NORTHSTAR"/>
    <s v="Nakuru"/>
    <s v="Molo District Hospital"/>
    <n v="15212"/>
    <s v="May"/>
    <s v="FSW"/>
    <x v="0"/>
    <x v="4"/>
    <x v="5"/>
    <x v="5"/>
    <s v="H0-250"/>
    <n v="0"/>
    <n v="1"/>
    <n v="19"/>
    <n v="35"/>
    <n v="32"/>
    <n v="22"/>
    <n v="18"/>
    <n v="9"/>
    <n v="0"/>
    <n v="136"/>
  </r>
  <r>
    <s v="NORTHSTAR"/>
    <s v="Nakuru"/>
    <s v="Molo District Hospital"/>
    <n v="15212"/>
    <s v="May"/>
    <s v="FSW"/>
    <x v="0"/>
    <x v="4"/>
    <x v="6"/>
    <x v="6"/>
    <s v="H0-290"/>
    <n v="0"/>
    <n v="13"/>
    <n v="27"/>
    <n v="42"/>
    <n v="37"/>
    <n v="26"/>
    <n v="21"/>
    <n v="5"/>
    <n v="0"/>
    <n v="171"/>
  </r>
  <r>
    <s v="NORTHSTAR"/>
    <s v="Nakuru"/>
    <s v="Molo District Hospital"/>
    <n v="15212"/>
    <s v="May"/>
    <s v="FSW"/>
    <x v="0"/>
    <x v="0"/>
    <x v="7"/>
    <x v="7"/>
    <s v="A0-30"/>
    <n v="0"/>
    <n v="0"/>
    <n v="0"/>
    <n v="3"/>
    <n v="4"/>
    <n v="9"/>
    <n v="8"/>
    <n v="3"/>
    <n v="3"/>
    <n v="30"/>
  </r>
  <r>
    <s v="NORTHSTAR"/>
    <s v="Nakuru"/>
    <s v="Molo District Hospital"/>
    <n v="15212"/>
    <s v="May"/>
    <s v="FSW"/>
    <x v="0"/>
    <x v="4"/>
    <x v="8"/>
    <x v="8"/>
    <s v="H0-300"/>
    <n v="0"/>
    <n v="0"/>
    <n v="2"/>
    <n v="7"/>
    <n v="5"/>
    <n v="5"/>
    <n v="1"/>
    <n v="0"/>
    <n v="0"/>
    <n v="20"/>
  </r>
  <r>
    <s v="NORTHSTAR"/>
    <s v="Nakuru"/>
    <s v="Molo District Hospital"/>
    <n v="15212"/>
    <s v="May"/>
    <s v="FSW"/>
    <x v="0"/>
    <x v="4"/>
    <x v="9"/>
    <x v="9"/>
    <s v="H0-310"/>
    <n v="0"/>
    <n v="0"/>
    <n v="0"/>
    <n v="0"/>
    <n v="1"/>
    <n v="4"/>
    <n v="6"/>
    <n v="12"/>
    <n v="0"/>
    <n v="23"/>
  </r>
  <r>
    <s v="NORTHSTAR"/>
    <s v="Nakuru"/>
    <s v="Molo District Hospital"/>
    <n v="15212"/>
    <s v="May"/>
    <s v="FSW"/>
    <x v="1"/>
    <x v="5"/>
    <x v="10"/>
    <x v="10"/>
    <s v="J0-370"/>
    <n v="0"/>
    <n v="1"/>
    <n v="19"/>
    <n v="35"/>
    <n v="32"/>
    <n v="22"/>
    <n v="18"/>
    <n v="9"/>
    <n v="0"/>
    <n v="136"/>
  </r>
  <r>
    <s v="NORTHSTAR"/>
    <s v="Nakuru"/>
    <s v="Molo District Hospital"/>
    <n v="15212"/>
    <s v="May"/>
    <s v="FSW"/>
    <x v="1"/>
    <x v="5"/>
    <x v="11"/>
    <x v="11"/>
    <s v="J0-390"/>
    <n v="0"/>
    <n v="1"/>
    <n v="19"/>
    <n v="35"/>
    <n v="32"/>
    <n v="22"/>
    <n v="18"/>
    <n v="9"/>
    <n v="0"/>
    <n v="136"/>
  </r>
  <r>
    <s v="NORTHSTAR"/>
    <s v="Nakuru"/>
    <s v="Molo District Hospital"/>
    <n v="15212"/>
    <s v="May"/>
    <s v="FSW"/>
    <x v="0"/>
    <x v="6"/>
    <x v="12"/>
    <x v="12"/>
    <s v="B0-40"/>
    <n v="0"/>
    <n v="1"/>
    <n v="7"/>
    <n v="5"/>
    <n v="5"/>
    <n v="4"/>
    <n v="2"/>
    <n v="2"/>
    <n v="0"/>
    <n v="26"/>
  </r>
  <r>
    <s v="NORTHSTAR"/>
    <s v="Nakuru"/>
    <s v="Molo District Hospital"/>
    <n v="15212"/>
    <s v="May"/>
    <s v="FSW"/>
    <x v="1"/>
    <x v="5"/>
    <x v="13"/>
    <x v="13"/>
    <s v="J0-420"/>
    <n v="0"/>
    <n v="1"/>
    <n v="19"/>
    <n v="35"/>
    <n v="32"/>
    <n v="22"/>
    <n v="18"/>
    <n v="9"/>
    <n v="0"/>
    <n v="136"/>
  </r>
  <r>
    <s v="NORTHSTAR"/>
    <s v="Nakuru"/>
    <s v="Molo District Hospital"/>
    <n v="15212"/>
    <s v="May"/>
    <s v="FSW"/>
    <x v="0"/>
    <x v="7"/>
    <x v="14"/>
    <x v="14"/>
    <s v="D0-80"/>
    <n v="0"/>
    <n v="1"/>
    <n v="19"/>
    <n v="35"/>
    <n v="32"/>
    <n v="22"/>
    <n v="18"/>
    <n v="9"/>
    <n v="0"/>
    <n v="136"/>
  </r>
  <r>
    <s v="NORTHSTAR"/>
    <s v="Nakuru"/>
    <s v="Kihingo Dispensary (CDF)"/>
    <n v="16390"/>
    <s v="May"/>
    <s v="FSW"/>
    <x v="0"/>
    <x v="0"/>
    <x v="0"/>
    <x v="0"/>
    <s v="A0-10"/>
    <n v="0"/>
    <n v="1"/>
    <n v="35"/>
    <n v="79"/>
    <n v="55"/>
    <n v="11"/>
    <n v="0"/>
    <n v="0"/>
    <n v="0"/>
    <n v="181"/>
  </r>
  <r>
    <s v="NORTHSTAR"/>
    <s v="Nakuru"/>
    <s v="Kihingo Dispensary (CDF)"/>
    <n v="16390"/>
    <s v="May"/>
    <s v="FSW"/>
    <x v="0"/>
    <x v="1"/>
    <x v="1"/>
    <x v="1"/>
    <s v="E0-110"/>
    <n v="0"/>
    <n v="1"/>
    <n v="8"/>
    <n v="21"/>
    <n v="32"/>
    <n v="0"/>
    <n v="0"/>
    <n v="0"/>
    <n v="0"/>
    <n v="62"/>
  </r>
  <r>
    <s v="NORTHSTAR"/>
    <s v="Nakuru"/>
    <s v="Kihingo Dispensary (CDF)"/>
    <n v="16390"/>
    <s v="May"/>
    <s v="FSW"/>
    <x v="0"/>
    <x v="0"/>
    <x v="4"/>
    <x v="4"/>
    <s v="A0-20"/>
    <n v="0"/>
    <n v="1"/>
    <n v="35"/>
    <n v="79"/>
    <n v="55"/>
    <n v="11"/>
    <n v="0"/>
    <n v="0"/>
    <n v="0"/>
    <n v="181"/>
  </r>
  <r>
    <s v="NORTHSTAR"/>
    <s v="Nakuru"/>
    <s v="Kihingo Dispensary (CDF)"/>
    <n v="16390"/>
    <s v="May"/>
    <s v="FSW"/>
    <x v="0"/>
    <x v="4"/>
    <x v="5"/>
    <x v="5"/>
    <s v="H0-250"/>
    <n v="0"/>
    <n v="1"/>
    <n v="8"/>
    <n v="21"/>
    <n v="32"/>
    <n v="0"/>
    <n v="0"/>
    <n v="0"/>
    <n v="0"/>
    <n v="62"/>
  </r>
  <r>
    <s v="NORTHSTAR"/>
    <s v="Nakuru"/>
    <s v="Kihingo Dispensary (CDF)"/>
    <n v="16390"/>
    <s v="May"/>
    <s v="FSW"/>
    <x v="1"/>
    <x v="5"/>
    <x v="10"/>
    <x v="10"/>
    <s v="J0-370"/>
    <n v="0"/>
    <n v="1"/>
    <n v="8"/>
    <n v="21"/>
    <n v="32"/>
    <n v="0"/>
    <n v="0"/>
    <n v="0"/>
    <n v="0"/>
    <n v="62"/>
  </r>
  <r>
    <s v="NORTHSTAR"/>
    <s v="Nakuru"/>
    <s v="Kihingo Dispensary (CDF)"/>
    <n v="16390"/>
    <s v="May"/>
    <s v="FSW"/>
    <x v="1"/>
    <x v="5"/>
    <x v="11"/>
    <x v="11"/>
    <s v="J0-390"/>
    <n v="0"/>
    <n v="1"/>
    <n v="8"/>
    <n v="21"/>
    <n v="32"/>
    <n v="0"/>
    <n v="0"/>
    <n v="0"/>
    <n v="0"/>
    <n v="62"/>
  </r>
  <r>
    <s v="NORTHSTAR"/>
    <s v="Nakuru"/>
    <s v="Kihingo Dispensary (CDF)"/>
    <n v="16390"/>
    <s v="May"/>
    <s v="FSW"/>
    <x v="1"/>
    <x v="5"/>
    <x v="13"/>
    <x v="13"/>
    <s v="J0-420"/>
    <n v="0"/>
    <n v="1"/>
    <n v="8"/>
    <n v="21"/>
    <n v="32"/>
    <n v="0"/>
    <n v="0"/>
    <n v="0"/>
    <n v="0"/>
    <n v="62"/>
  </r>
  <r>
    <s v="NORTHSTAR"/>
    <s v="Nakuru"/>
    <s v="Kihingo Dispensary (CDF)"/>
    <n v="16390"/>
    <s v="May"/>
    <s v="FSW"/>
    <x v="0"/>
    <x v="6"/>
    <x v="15"/>
    <x v="15"/>
    <s v="B0-50"/>
    <n v="0"/>
    <n v="0"/>
    <n v="5"/>
    <n v="14"/>
    <n v="25"/>
    <n v="0"/>
    <n v="0"/>
    <n v="0"/>
    <n v="0"/>
    <n v="44"/>
  </r>
  <r>
    <s v="NORTHSTAR"/>
    <s v="Nakuru"/>
    <s v="Kihingo Dispensary (CDF)"/>
    <n v="16390"/>
    <s v="May"/>
    <s v="FSW"/>
    <x v="0"/>
    <x v="7"/>
    <x v="14"/>
    <x v="14"/>
    <s v="D0-80"/>
    <n v="0"/>
    <n v="1"/>
    <n v="8"/>
    <n v="21"/>
    <n v="32"/>
    <n v="0"/>
    <n v="0"/>
    <n v="0"/>
    <n v="0"/>
    <n v="62"/>
  </r>
  <r>
    <s v="NORTHSTAR"/>
    <s v="Nakuru"/>
    <s v="Mau Narok Health Centre"/>
    <n v="15156"/>
    <s v="May"/>
    <s v="FSW"/>
    <x v="0"/>
    <x v="0"/>
    <x v="0"/>
    <x v="0"/>
    <s v="A0-10"/>
    <n v="0"/>
    <n v="2"/>
    <n v="57"/>
    <n v="62"/>
    <n v="68"/>
    <n v="46"/>
    <n v="18"/>
    <n v="3"/>
    <n v="1"/>
    <n v="257"/>
  </r>
  <r>
    <s v="NORTHSTAR"/>
    <s v="Nakuru"/>
    <s v="Mau Narok Health Centre"/>
    <n v="15156"/>
    <s v="May"/>
    <s v="FSW"/>
    <x v="0"/>
    <x v="1"/>
    <x v="1"/>
    <x v="1"/>
    <s v="E0-110"/>
    <n v="0"/>
    <n v="0"/>
    <n v="17"/>
    <n v="27"/>
    <n v="18"/>
    <n v="12"/>
    <n v="2"/>
    <n v="0"/>
    <n v="0"/>
    <n v="76"/>
  </r>
  <r>
    <s v="NORTHSTAR"/>
    <s v="Nakuru"/>
    <s v="Mau Narok Health Centre"/>
    <n v="15156"/>
    <s v="May"/>
    <s v="FSW"/>
    <x v="0"/>
    <x v="0"/>
    <x v="4"/>
    <x v="4"/>
    <s v="A0-20"/>
    <n v="0"/>
    <n v="2"/>
    <n v="57"/>
    <n v="62"/>
    <n v="68"/>
    <n v="46"/>
    <n v="18"/>
    <n v="3"/>
    <n v="1"/>
    <n v="257"/>
  </r>
  <r>
    <s v="NORTHSTAR"/>
    <s v="Nakuru"/>
    <s v="Mau Narok Health Centre"/>
    <n v="15156"/>
    <s v="May"/>
    <s v="FSW"/>
    <x v="0"/>
    <x v="4"/>
    <x v="5"/>
    <x v="5"/>
    <s v="H0-250"/>
    <n v="0"/>
    <n v="0"/>
    <n v="17"/>
    <n v="27"/>
    <n v="18"/>
    <n v="12"/>
    <n v="2"/>
    <n v="0"/>
    <n v="0"/>
    <n v="76"/>
  </r>
  <r>
    <s v="NORTHSTAR"/>
    <s v="Nakuru"/>
    <s v="Mau Narok Health Centre"/>
    <n v="15156"/>
    <s v="May"/>
    <s v="FSW"/>
    <x v="1"/>
    <x v="5"/>
    <x v="10"/>
    <x v="10"/>
    <s v="J0-370"/>
    <n v="0"/>
    <n v="0"/>
    <n v="17"/>
    <n v="27"/>
    <n v="18"/>
    <n v="12"/>
    <n v="2"/>
    <n v="0"/>
    <n v="0"/>
    <n v="76"/>
  </r>
  <r>
    <s v="NORTHSTAR"/>
    <s v="Nakuru"/>
    <s v="Mau Narok Health Centre"/>
    <n v="15156"/>
    <s v="May"/>
    <s v="FSW"/>
    <x v="1"/>
    <x v="5"/>
    <x v="11"/>
    <x v="11"/>
    <s v="J0-390"/>
    <n v="0"/>
    <n v="0"/>
    <n v="17"/>
    <n v="27"/>
    <n v="18"/>
    <n v="12"/>
    <n v="2"/>
    <n v="0"/>
    <n v="0"/>
    <n v="76"/>
  </r>
  <r>
    <s v="NORTHSTAR"/>
    <s v="Nakuru"/>
    <s v="Mau Narok Health Centre"/>
    <n v="15156"/>
    <s v="May"/>
    <s v="FSW"/>
    <x v="0"/>
    <x v="6"/>
    <x v="12"/>
    <x v="12"/>
    <s v="B0-40"/>
    <n v="0"/>
    <n v="0"/>
    <n v="1"/>
    <n v="6"/>
    <n v="2"/>
    <n v="1"/>
    <n v="0"/>
    <n v="0"/>
    <n v="0"/>
    <n v="10"/>
  </r>
  <r>
    <s v="NORTHSTAR"/>
    <s v="Nakuru"/>
    <s v="Mau Narok Health Centre"/>
    <n v="15156"/>
    <s v="May"/>
    <s v="FSW"/>
    <x v="1"/>
    <x v="5"/>
    <x v="13"/>
    <x v="13"/>
    <s v="J0-420"/>
    <n v="0"/>
    <n v="0"/>
    <n v="17"/>
    <n v="27"/>
    <n v="18"/>
    <n v="12"/>
    <n v="2"/>
    <n v="0"/>
    <n v="0"/>
    <n v="76"/>
  </r>
  <r>
    <s v="NORTHSTAR"/>
    <s v="Nakuru"/>
    <s v="Mau Narok Health Centre"/>
    <n v="15156"/>
    <s v="May"/>
    <s v="FSW"/>
    <x v="0"/>
    <x v="6"/>
    <x v="15"/>
    <x v="15"/>
    <s v="B0-50"/>
    <n v="0"/>
    <n v="0"/>
    <n v="0"/>
    <n v="2"/>
    <n v="1"/>
    <n v="1"/>
    <n v="0"/>
    <n v="0"/>
    <n v="0"/>
    <n v="4"/>
  </r>
  <r>
    <s v="NORTHSTAR"/>
    <s v="Nakuru"/>
    <s v="Mau Narok Health Centre"/>
    <n v="15156"/>
    <s v="May"/>
    <s v="FSW"/>
    <x v="0"/>
    <x v="7"/>
    <x v="14"/>
    <x v="14"/>
    <s v="D0-80"/>
    <n v="0"/>
    <n v="0"/>
    <n v="17"/>
    <n v="27"/>
    <n v="18"/>
    <n v="12"/>
    <n v="2"/>
    <n v="0"/>
    <n v="0"/>
    <n v="76"/>
  </r>
  <r>
    <s v="NORTHSTAR"/>
    <s v="Nakuru"/>
    <s v="Subukia Health Centre"/>
    <n v="15678"/>
    <s v="May"/>
    <s v="FSW"/>
    <x v="0"/>
    <x v="0"/>
    <x v="0"/>
    <x v="0"/>
    <s v="A0-10"/>
    <n v="0"/>
    <n v="75"/>
    <n v="103"/>
    <n v="98"/>
    <n v="78"/>
    <n v="58"/>
    <n v="25"/>
    <n v="8"/>
    <n v="1"/>
    <n v="446"/>
  </r>
  <r>
    <s v="NORTHSTAR"/>
    <s v="Nakuru"/>
    <s v="Subukia Health Centre"/>
    <n v="15678"/>
    <s v="May"/>
    <s v="FSW"/>
    <x v="0"/>
    <x v="1"/>
    <x v="1"/>
    <x v="1"/>
    <s v="E0-110"/>
    <n v="0"/>
    <n v="19"/>
    <n v="50"/>
    <n v="27"/>
    <n v="32"/>
    <n v="5"/>
    <n v="3"/>
    <n v="2"/>
    <n v="1"/>
    <n v="139"/>
  </r>
  <r>
    <s v="NORTHSTAR"/>
    <s v="Nakuru"/>
    <s v="Subukia Health Centre"/>
    <n v="15678"/>
    <s v="May"/>
    <s v="FSW"/>
    <x v="0"/>
    <x v="2"/>
    <x v="2"/>
    <x v="2"/>
    <s v="F0-140"/>
    <n v="0"/>
    <n v="0"/>
    <n v="0"/>
    <n v="2"/>
    <n v="0"/>
    <n v="1"/>
    <n v="1"/>
    <n v="0"/>
    <n v="0"/>
    <n v="4"/>
  </r>
  <r>
    <s v="NORTHSTAR"/>
    <s v="Nakuru"/>
    <s v="Subukia Health Centre"/>
    <n v="15678"/>
    <s v="May"/>
    <s v="FSW"/>
    <x v="0"/>
    <x v="2"/>
    <x v="16"/>
    <x v="16"/>
    <s v="F0-150"/>
    <n v="0"/>
    <n v="0"/>
    <n v="0"/>
    <n v="2"/>
    <n v="0"/>
    <n v="1"/>
    <n v="1"/>
    <n v="0"/>
    <n v="0"/>
    <n v="4"/>
  </r>
  <r>
    <s v="NORTHSTAR"/>
    <s v="Nakuru"/>
    <s v="Subukia Health Centre"/>
    <n v="15678"/>
    <s v="May"/>
    <s v="FSW"/>
    <x v="0"/>
    <x v="2"/>
    <x v="17"/>
    <x v="17"/>
    <s v="F0-160"/>
    <n v="0"/>
    <n v="0"/>
    <n v="0"/>
    <n v="2"/>
    <n v="0"/>
    <n v="1"/>
    <n v="0"/>
    <n v="0"/>
    <n v="0"/>
    <n v="3"/>
  </r>
  <r>
    <s v="NORTHSTAR"/>
    <s v="Nakuru"/>
    <s v="Subukia Health Centre"/>
    <n v="15678"/>
    <s v="May"/>
    <s v="FSW"/>
    <x v="0"/>
    <x v="2"/>
    <x v="18"/>
    <x v="18"/>
    <s v="F0-170"/>
    <n v="0"/>
    <n v="0"/>
    <n v="0"/>
    <n v="2"/>
    <n v="0"/>
    <n v="1"/>
    <n v="0"/>
    <n v="0"/>
    <n v="0"/>
    <n v="3"/>
  </r>
  <r>
    <s v="NORTHSTAR"/>
    <s v="Nakuru"/>
    <s v="Subukia Health Centre"/>
    <n v="15678"/>
    <s v="May"/>
    <s v="FSW"/>
    <x v="0"/>
    <x v="0"/>
    <x v="4"/>
    <x v="4"/>
    <s v="A0-20"/>
    <n v="0"/>
    <n v="75"/>
    <n v="103"/>
    <n v="98"/>
    <n v="78"/>
    <n v="58"/>
    <n v="25"/>
    <n v="8"/>
    <n v="1"/>
    <n v="446"/>
  </r>
  <r>
    <s v="NORTHSTAR"/>
    <s v="Nakuru"/>
    <s v="Subukia Health Centre"/>
    <n v="15678"/>
    <s v="May"/>
    <s v="FSW"/>
    <x v="0"/>
    <x v="4"/>
    <x v="5"/>
    <x v="5"/>
    <s v="H0-250"/>
    <n v="0"/>
    <n v="19"/>
    <n v="50"/>
    <n v="27"/>
    <n v="32"/>
    <n v="5"/>
    <n v="3"/>
    <n v="2"/>
    <n v="1"/>
    <n v="139"/>
  </r>
  <r>
    <s v="NORTHSTAR"/>
    <s v="Nakuru"/>
    <s v="Subukia Health Centre"/>
    <n v="15678"/>
    <s v="May"/>
    <s v="FSW"/>
    <x v="0"/>
    <x v="4"/>
    <x v="6"/>
    <x v="6"/>
    <s v="H0-290"/>
    <n v="0"/>
    <n v="19"/>
    <n v="50"/>
    <n v="27"/>
    <n v="32"/>
    <n v="5"/>
    <n v="3"/>
    <n v="2"/>
    <n v="1"/>
    <n v="139"/>
  </r>
  <r>
    <s v="NORTHSTAR"/>
    <s v="Nakuru"/>
    <s v="Subukia Health Centre"/>
    <n v="15678"/>
    <s v="May"/>
    <s v="FSW"/>
    <x v="0"/>
    <x v="0"/>
    <x v="7"/>
    <x v="7"/>
    <s v="A0-30"/>
    <n v="0"/>
    <n v="0"/>
    <n v="0"/>
    <n v="2"/>
    <n v="0"/>
    <n v="1"/>
    <n v="1"/>
    <n v="0"/>
    <n v="0"/>
    <n v="4"/>
  </r>
  <r>
    <s v="NORTHSTAR"/>
    <s v="Nakuru"/>
    <s v="Subukia Health Centre"/>
    <n v="15678"/>
    <s v="May"/>
    <s v="FSW"/>
    <x v="1"/>
    <x v="5"/>
    <x v="10"/>
    <x v="10"/>
    <s v="J0-370"/>
    <n v="0"/>
    <n v="19"/>
    <n v="50"/>
    <n v="27"/>
    <n v="32"/>
    <n v="5"/>
    <n v="3"/>
    <n v="2"/>
    <n v="1"/>
    <n v="139"/>
  </r>
  <r>
    <s v="NORTHSTAR"/>
    <s v="Nakuru"/>
    <s v="Subukia Health Centre"/>
    <n v="15678"/>
    <s v="May"/>
    <s v="FSW"/>
    <x v="1"/>
    <x v="5"/>
    <x v="11"/>
    <x v="11"/>
    <s v="J0-390"/>
    <n v="0"/>
    <n v="19"/>
    <n v="50"/>
    <n v="27"/>
    <n v="32"/>
    <n v="5"/>
    <n v="3"/>
    <n v="2"/>
    <n v="1"/>
    <n v="139"/>
  </r>
  <r>
    <s v="NORTHSTAR"/>
    <s v="Nakuru"/>
    <s v="Subukia Health Centre"/>
    <n v="15678"/>
    <s v="May"/>
    <s v="FSW"/>
    <x v="0"/>
    <x v="6"/>
    <x v="12"/>
    <x v="12"/>
    <s v="B0-40"/>
    <n v="0"/>
    <n v="0"/>
    <n v="5"/>
    <n v="1"/>
    <n v="1"/>
    <n v="1"/>
    <n v="0"/>
    <n v="0"/>
    <n v="0"/>
    <n v="8"/>
  </r>
  <r>
    <s v="NORTHSTAR"/>
    <s v="Nakuru"/>
    <s v="Subukia Health Centre"/>
    <n v="15678"/>
    <s v="May"/>
    <s v="FSW"/>
    <x v="1"/>
    <x v="5"/>
    <x v="13"/>
    <x v="13"/>
    <s v="J0-420"/>
    <n v="0"/>
    <n v="19"/>
    <n v="50"/>
    <n v="27"/>
    <n v="32"/>
    <n v="5"/>
    <n v="3"/>
    <n v="2"/>
    <n v="1"/>
    <n v="139"/>
  </r>
  <r>
    <s v="NORTHSTAR"/>
    <s v="Nakuru"/>
    <s v="Subukia Health Centre"/>
    <n v="15678"/>
    <s v="May"/>
    <s v="FSW"/>
    <x v="0"/>
    <x v="6"/>
    <x v="15"/>
    <x v="15"/>
    <s v="B0-50"/>
    <n v="0"/>
    <n v="1"/>
    <n v="1"/>
    <n v="0"/>
    <n v="2"/>
    <n v="0"/>
    <n v="0"/>
    <n v="0"/>
    <n v="0"/>
    <n v="4"/>
  </r>
  <r>
    <s v="NORTHSTAR"/>
    <s v="Nakuru"/>
    <s v="Subukia Health Centre"/>
    <n v="15678"/>
    <s v="May"/>
    <s v="FSW"/>
    <x v="0"/>
    <x v="7"/>
    <x v="14"/>
    <x v="14"/>
    <s v="D0-80"/>
    <n v="0"/>
    <n v="19"/>
    <n v="50"/>
    <n v="27"/>
    <n v="32"/>
    <n v="5"/>
    <n v="3"/>
    <n v="2"/>
    <n v="1"/>
    <n v="139"/>
  </r>
  <r>
    <s v="NORTHSTAR"/>
    <s v="Nakuru"/>
    <s v="Njoro Health Centre"/>
    <n v="15358"/>
    <s v="May"/>
    <s v="FSW"/>
    <x v="0"/>
    <x v="0"/>
    <x v="0"/>
    <x v="0"/>
    <s v="A0-10"/>
    <n v="0"/>
    <n v="17"/>
    <n v="112"/>
    <n v="147"/>
    <n v="135"/>
    <n v="81"/>
    <n v="44"/>
    <n v="4"/>
    <n v="1"/>
    <n v="541"/>
  </r>
  <r>
    <s v="NORTHSTAR"/>
    <s v="Nakuru"/>
    <s v="Njoro Health Centre"/>
    <n v="15358"/>
    <s v="May"/>
    <s v="FSW"/>
    <x v="0"/>
    <x v="1"/>
    <x v="1"/>
    <x v="1"/>
    <s v="E0-110"/>
    <n v="0"/>
    <n v="2"/>
    <n v="41"/>
    <n v="40"/>
    <n v="35"/>
    <n v="28"/>
    <n v="17"/>
    <n v="1"/>
    <n v="0"/>
    <n v="164"/>
  </r>
  <r>
    <s v="NORTHSTAR"/>
    <s v="Nakuru"/>
    <s v="Njoro Health Centre"/>
    <n v="15358"/>
    <s v="May"/>
    <s v="FSW"/>
    <x v="0"/>
    <x v="2"/>
    <x v="2"/>
    <x v="2"/>
    <s v="F0-140"/>
    <n v="0"/>
    <n v="0"/>
    <n v="1"/>
    <n v="6"/>
    <n v="2"/>
    <n v="2"/>
    <n v="1"/>
    <n v="1"/>
    <n v="0"/>
    <n v="13"/>
  </r>
  <r>
    <s v="NORTHSTAR"/>
    <s v="Nakuru"/>
    <s v="Njoro Health Centre"/>
    <n v="15358"/>
    <s v="May"/>
    <s v="FSW"/>
    <x v="0"/>
    <x v="2"/>
    <x v="16"/>
    <x v="16"/>
    <s v="F0-150"/>
    <n v="0"/>
    <n v="0"/>
    <n v="1"/>
    <n v="2"/>
    <n v="2"/>
    <n v="1"/>
    <n v="1"/>
    <n v="1"/>
    <n v="0"/>
    <n v="8"/>
  </r>
  <r>
    <s v="NORTHSTAR"/>
    <s v="Nakuru"/>
    <s v="Njoro Health Centre"/>
    <n v="15358"/>
    <s v="May"/>
    <s v="FSW"/>
    <x v="0"/>
    <x v="2"/>
    <x v="17"/>
    <x v="17"/>
    <s v="F0-160"/>
    <n v="0"/>
    <n v="0"/>
    <n v="1"/>
    <n v="2"/>
    <n v="2"/>
    <n v="1"/>
    <n v="1"/>
    <n v="1"/>
    <n v="0"/>
    <n v="8"/>
  </r>
  <r>
    <s v="NORTHSTAR"/>
    <s v="Nakuru"/>
    <s v="Njoro Health Centre"/>
    <n v="15358"/>
    <s v="May"/>
    <s v="FSW"/>
    <x v="0"/>
    <x v="2"/>
    <x v="18"/>
    <x v="18"/>
    <s v="F0-170"/>
    <n v="0"/>
    <n v="0"/>
    <n v="1"/>
    <n v="2"/>
    <n v="2"/>
    <n v="1"/>
    <n v="1"/>
    <n v="1"/>
    <n v="0"/>
    <n v="8"/>
  </r>
  <r>
    <s v="NORTHSTAR"/>
    <s v="Nakuru"/>
    <s v="Njoro Health Centre"/>
    <n v="15358"/>
    <s v="May"/>
    <s v="FSW"/>
    <x v="0"/>
    <x v="3"/>
    <x v="3"/>
    <x v="3"/>
    <s v="G0-180"/>
    <n v="0"/>
    <n v="0"/>
    <n v="1"/>
    <n v="0"/>
    <n v="0"/>
    <n v="1"/>
    <n v="0"/>
    <n v="0"/>
    <n v="0"/>
    <n v="2"/>
  </r>
  <r>
    <s v="NORTHSTAR"/>
    <s v="Nakuru"/>
    <s v="Njoro Health Centre"/>
    <n v="15358"/>
    <s v="May"/>
    <s v="FSW"/>
    <x v="0"/>
    <x v="0"/>
    <x v="4"/>
    <x v="4"/>
    <s v="A0-20"/>
    <n v="0"/>
    <n v="17"/>
    <n v="112"/>
    <n v="147"/>
    <n v="135"/>
    <n v="81"/>
    <n v="44"/>
    <n v="4"/>
    <n v="1"/>
    <n v="541"/>
  </r>
  <r>
    <s v="NORTHSTAR"/>
    <s v="Nakuru"/>
    <s v="Njoro Health Centre"/>
    <n v="15358"/>
    <s v="May"/>
    <s v="FSW"/>
    <x v="0"/>
    <x v="4"/>
    <x v="5"/>
    <x v="5"/>
    <s v="H0-250"/>
    <n v="0"/>
    <n v="2"/>
    <n v="41"/>
    <n v="42"/>
    <n v="36"/>
    <n v="32"/>
    <n v="17"/>
    <n v="1"/>
    <n v="0"/>
    <n v="171"/>
  </r>
  <r>
    <s v="NORTHSTAR"/>
    <s v="Nakuru"/>
    <s v="Njoro Health Centre"/>
    <n v="15358"/>
    <s v="May"/>
    <s v="FSW"/>
    <x v="0"/>
    <x v="4"/>
    <x v="19"/>
    <x v="19"/>
    <s v="H0-260"/>
    <n v="0"/>
    <n v="1"/>
    <n v="2"/>
    <n v="0"/>
    <n v="1"/>
    <n v="0"/>
    <n v="0"/>
    <n v="0"/>
    <n v="0"/>
    <n v="4"/>
  </r>
  <r>
    <s v="NORTHSTAR"/>
    <s v="Nakuru"/>
    <s v="Njoro Health Centre"/>
    <n v="15358"/>
    <s v="May"/>
    <s v="FSW"/>
    <x v="0"/>
    <x v="4"/>
    <x v="20"/>
    <x v="20"/>
    <s v="H0-280"/>
    <n v="0"/>
    <n v="1"/>
    <n v="2"/>
    <n v="0"/>
    <n v="1"/>
    <n v="0"/>
    <n v="0"/>
    <n v="0"/>
    <n v="0"/>
    <n v="4"/>
  </r>
  <r>
    <s v="NORTHSTAR"/>
    <s v="Nakuru"/>
    <s v="Njoro Health Centre"/>
    <n v="15358"/>
    <s v="May"/>
    <s v="FSW"/>
    <x v="0"/>
    <x v="0"/>
    <x v="7"/>
    <x v="7"/>
    <s v="A0-30"/>
    <n v="0"/>
    <n v="0"/>
    <n v="1"/>
    <n v="6"/>
    <n v="3"/>
    <n v="3"/>
    <n v="1"/>
    <n v="2"/>
    <n v="0"/>
    <n v="16"/>
  </r>
  <r>
    <s v="NORTHSTAR"/>
    <s v="Nakuru"/>
    <s v="Njoro Health Centre"/>
    <n v="15358"/>
    <s v="May"/>
    <s v="FSW"/>
    <x v="1"/>
    <x v="5"/>
    <x v="10"/>
    <x v="10"/>
    <s v="J0-370"/>
    <n v="0"/>
    <n v="2"/>
    <n v="41"/>
    <n v="42"/>
    <n v="36"/>
    <n v="32"/>
    <n v="17"/>
    <n v="1"/>
    <n v="0"/>
    <n v="171"/>
  </r>
  <r>
    <s v="NORTHSTAR"/>
    <s v="Nakuru"/>
    <s v="Njoro Health Centre"/>
    <n v="15358"/>
    <s v="May"/>
    <s v="FSW"/>
    <x v="1"/>
    <x v="5"/>
    <x v="11"/>
    <x v="11"/>
    <s v="J0-390"/>
    <n v="0"/>
    <n v="2"/>
    <n v="41"/>
    <n v="42"/>
    <n v="36"/>
    <n v="32"/>
    <n v="17"/>
    <n v="1"/>
    <n v="0"/>
    <n v="171"/>
  </r>
  <r>
    <s v="NORTHSTAR"/>
    <s v="Nakuru"/>
    <s v="Njoro Health Centre"/>
    <n v="15358"/>
    <s v="May"/>
    <s v="FSW"/>
    <x v="0"/>
    <x v="6"/>
    <x v="12"/>
    <x v="12"/>
    <s v="B0-40"/>
    <n v="0"/>
    <n v="0"/>
    <n v="2"/>
    <n v="1"/>
    <n v="0"/>
    <n v="0"/>
    <n v="1"/>
    <n v="0"/>
    <n v="0"/>
    <n v="4"/>
  </r>
  <r>
    <s v="NORTHSTAR"/>
    <s v="Nakuru"/>
    <s v="Njoro Health Centre"/>
    <n v="15358"/>
    <s v="May"/>
    <s v="FSW"/>
    <x v="1"/>
    <x v="5"/>
    <x v="13"/>
    <x v="13"/>
    <s v="J0-420"/>
    <n v="0"/>
    <n v="2"/>
    <n v="41"/>
    <n v="42"/>
    <n v="36"/>
    <n v="32"/>
    <n v="17"/>
    <n v="1"/>
    <n v="0"/>
    <n v="171"/>
  </r>
  <r>
    <s v="NORTHSTAR"/>
    <s v="Nakuru"/>
    <s v="Njoro Health Centre"/>
    <n v="15358"/>
    <s v="May"/>
    <s v="FSW"/>
    <x v="0"/>
    <x v="6"/>
    <x v="15"/>
    <x v="15"/>
    <s v="B0-50"/>
    <n v="0"/>
    <n v="0"/>
    <n v="9"/>
    <n v="11"/>
    <n v="2"/>
    <n v="5"/>
    <n v="3"/>
    <n v="0"/>
    <n v="0"/>
    <n v="30"/>
  </r>
  <r>
    <s v="NORTHSTAR"/>
    <s v="Nakuru"/>
    <s v="Njoro Health Centre"/>
    <n v="15358"/>
    <s v="May"/>
    <s v="FSW"/>
    <x v="1"/>
    <x v="8"/>
    <x v="21"/>
    <x v="21"/>
    <s v="K0-580"/>
    <n v="0"/>
    <n v="2"/>
    <n v="41"/>
    <n v="42"/>
    <n v="36"/>
    <n v="32"/>
    <n v="17"/>
    <n v="3"/>
    <n v="0"/>
    <n v="173"/>
  </r>
  <r>
    <s v="NORTHSTAR"/>
    <s v="Nakuru"/>
    <s v="Njoro Health Centre"/>
    <n v="15358"/>
    <s v="May"/>
    <s v="FSW"/>
    <x v="0"/>
    <x v="7"/>
    <x v="14"/>
    <x v="14"/>
    <s v="D0-80"/>
    <n v="0"/>
    <n v="2"/>
    <n v="41"/>
    <n v="42"/>
    <n v="36"/>
    <n v="32"/>
    <n v="17"/>
    <n v="1"/>
    <n v="0"/>
    <n v="171"/>
  </r>
  <r>
    <s v="NORTHSTAR"/>
    <s v="Nakuru"/>
    <s v="Keringet Health Centre (Kuresoi)"/>
    <n v="14836"/>
    <s v="May"/>
    <s v="FSW"/>
    <x v="0"/>
    <x v="0"/>
    <x v="0"/>
    <x v="0"/>
    <s v="A0-10"/>
    <n v="10"/>
    <n v="16"/>
    <n v="108"/>
    <n v="153"/>
    <n v="138"/>
    <n v="57"/>
    <n v="13"/>
    <n v="4"/>
    <n v="2"/>
    <n v="501"/>
  </r>
  <r>
    <s v="NORTHSTAR"/>
    <s v="Nakuru"/>
    <s v="Keringet Health Centre (Kuresoi)"/>
    <n v="14836"/>
    <s v="May"/>
    <s v="FSW"/>
    <x v="0"/>
    <x v="1"/>
    <x v="1"/>
    <x v="1"/>
    <s v="E0-110"/>
    <n v="0"/>
    <n v="3"/>
    <n v="23"/>
    <n v="15"/>
    <n v="13"/>
    <n v="3"/>
    <n v="0"/>
    <n v="0"/>
    <n v="0"/>
    <n v="57"/>
  </r>
  <r>
    <s v="NORTHSTAR"/>
    <s v="Nakuru"/>
    <s v="Keringet Health Centre (Kuresoi)"/>
    <n v="14836"/>
    <s v="May"/>
    <s v="FSW"/>
    <x v="0"/>
    <x v="2"/>
    <x v="2"/>
    <x v="2"/>
    <s v="F0-140"/>
    <n v="0"/>
    <n v="0"/>
    <n v="3"/>
    <n v="3"/>
    <n v="7"/>
    <n v="7"/>
    <n v="2"/>
    <n v="0"/>
    <n v="1"/>
    <n v="23"/>
  </r>
  <r>
    <s v="NORTHSTAR"/>
    <s v="Nakuru"/>
    <s v="Keringet Health Centre (Kuresoi)"/>
    <n v="14836"/>
    <s v="May"/>
    <s v="FSW"/>
    <x v="0"/>
    <x v="2"/>
    <x v="16"/>
    <x v="16"/>
    <s v="F0-150"/>
    <n v="0"/>
    <n v="0"/>
    <n v="3"/>
    <n v="3"/>
    <n v="6"/>
    <n v="7"/>
    <n v="2"/>
    <n v="0"/>
    <n v="1"/>
    <n v="22"/>
  </r>
  <r>
    <s v="NORTHSTAR"/>
    <s v="Nakuru"/>
    <s v="Keringet Health Centre (Kuresoi)"/>
    <n v="14836"/>
    <s v="May"/>
    <s v="FSW"/>
    <x v="0"/>
    <x v="2"/>
    <x v="17"/>
    <x v="17"/>
    <s v="F0-160"/>
    <n v="0"/>
    <n v="0"/>
    <n v="3"/>
    <n v="3"/>
    <n v="6"/>
    <n v="7"/>
    <n v="2"/>
    <n v="0"/>
    <n v="1"/>
    <n v="22"/>
  </r>
  <r>
    <s v="NORTHSTAR"/>
    <s v="Nakuru"/>
    <s v="Keringet Health Centre (Kuresoi)"/>
    <n v="14836"/>
    <s v="May"/>
    <s v="FSW"/>
    <x v="0"/>
    <x v="2"/>
    <x v="18"/>
    <x v="18"/>
    <s v="F0-170"/>
    <n v="0"/>
    <n v="0"/>
    <n v="3"/>
    <n v="3"/>
    <n v="6"/>
    <n v="7"/>
    <n v="2"/>
    <n v="0"/>
    <n v="1"/>
    <n v="22"/>
  </r>
  <r>
    <s v="NORTHSTAR"/>
    <s v="Nakuru"/>
    <s v="Keringet Health Centre (Kuresoi)"/>
    <n v="14836"/>
    <s v="May"/>
    <s v="FSW"/>
    <x v="0"/>
    <x v="3"/>
    <x v="3"/>
    <x v="3"/>
    <s v="G0-180"/>
    <n v="0"/>
    <n v="0"/>
    <n v="1"/>
    <n v="1"/>
    <n v="1"/>
    <n v="1"/>
    <n v="0"/>
    <n v="0"/>
    <n v="0"/>
    <n v="4"/>
  </r>
  <r>
    <s v="NORTHSTAR"/>
    <s v="Nakuru"/>
    <s v="Keringet Health Centre (Kuresoi)"/>
    <n v="14836"/>
    <s v="May"/>
    <s v="FSW"/>
    <x v="0"/>
    <x v="0"/>
    <x v="4"/>
    <x v="4"/>
    <s v="A0-20"/>
    <n v="10"/>
    <n v="16"/>
    <n v="108"/>
    <n v="153"/>
    <n v="138"/>
    <n v="57"/>
    <n v="13"/>
    <n v="4"/>
    <n v="2"/>
    <n v="501"/>
  </r>
  <r>
    <s v="NORTHSTAR"/>
    <s v="Nakuru"/>
    <s v="Keringet Health Centre (Kuresoi)"/>
    <n v="14836"/>
    <s v="May"/>
    <s v="FSW"/>
    <x v="0"/>
    <x v="4"/>
    <x v="5"/>
    <x v="5"/>
    <s v="H0-250"/>
    <n v="0"/>
    <n v="3"/>
    <n v="23"/>
    <n v="15"/>
    <n v="13"/>
    <n v="3"/>
    <n v="0"/>
    <n v="0"/>
    <n v="0"/>
    <n v="57"/>
  </r>
  <r>
    <s v="NORTHSTAR"/>
    <s v="Nakuru"/>
    <s v="Keringet Health Centre (Kuresoi)"/>
    <n v="14836"/>
    <s v="May"/>
    <s v="FSW"/>
    <x v="0"/>
    <x v="4"/>
    <x v="6"/>
    <x v="6"/>
    <s v="H0-290"/>
    <n v="10"/>
    <n v="16"/>
    <n v="108"/>
    <n v="153"/>
    <n v="138"/>
    <n v="57"/>
    <n v="13"/>
    <n v="4"/>
    <n v="2"/>
    <n v="501"/>
  </r>
  <r>
    <s v="NORTHSTAR"/>
    <s v="Nakuru"/>
    <s v="Keringet Health Centre (Kuresoi)"/>
    <n v="14836"/>
    <s v="May"/>
    <s v="FSW"/>
    <x v="0"/>
    <x v="0"/>
    <x v="7"/>
    <x v="7"/>
    <s v="A0-30"/>
    <n v="0"/>
    <n v="0"/>
    <n v="3"/>
    <n v="3"/>
    <n v="7"/>
    <n v="7"/>
    <n v="2"/>
    <n v="0"/>
    <n v="1"/>
    <n v="23"/>
  </r>
  <r>
    <s v="NORTHSTAR"/>
    <s v="Nakuru"/>
    <s v="Keringet Health Centre (Kuresoi)"/>
    <n v="14836"/>
    <s v="May"/>
    <s v="FSW"/>
    <x v="1"/>
    <x v="5"/>
    <x v="10"/>
    <x v="10"/>
    <s v="J0-370"/>
    <n v="0"/>
    <n v="3"/>
    <n v="23"/>
    <n v="15"/>
    <n v="13"/>
    <n v="3"/>
    <n v="0"/>
    <n v="0"/>
    <n v="0"/>
    <n v="57"/>
  </r>
  <r>
    <s v="NORTHSTAR"/>
    <s v="Nakuru"/>
    <s v="Keringet Health Centre (Kuresoi)"/>
    <n v="14836"/>
    <s v="May"/>
    <s v="FSW"/>
    <x v="1"/>
    <x v="5"/>
    <x v="11"/>
    <x v="11"/>
    <s v="J0-390"/>
    <n v="0"/>
    <n v="3"/>
    <n v="23"/>
    <n v="15"/>
    <n v="13"/>
    <n v="3"/>
    <n v="0"/>
    <n v="0"/>
    <n v="0"/>
    <n v="57"/>
  </r>
  <r>
    <s v="NORTHSTAR"/>
    <s v="Nakuru"/>
    <s v="Keringet Health Centre (Kuresoi)"/>
    <n v="14836"/>
    <s v="May"/>
    <s v="FSW"/>
    <x v="0"/>
    <x v="6"/>
    <x v="12"/>
    <x v="12"/>
    <s v="B0-40"/>
    <n v="0"/>
    <n v="0"/>
    <n v="4"/>
    <n v="6"/>
    <n v="2"/>
    <n v="1"/>
    <n v="0"/>
    <n v="0"/>
    <n v="0"/>
    <n v="13"/>
  </r>
  <r>
    <s v="NORTHSTAR"/>
    <s v="Nakuru"/>
    <s v="Keringet Health Centre (Kuresoi)"/>
    <n v="14836"/>
    <s v="May"/>
    <s v="FSW"/>
    <x v="1"/>
    <x v="5"/>
    <x v="13"/>
    <x v="13"/>
    <s v="J0-420"/>
    <n v="0"/>
    <n v="3"/>
    <n v="23"/>
    <n v="15"/>
    <n v="13"/>
    <n v="3"/>
    <n v="0"/>
    <n v="0"/>
    <n v="0"/>
    <n v="57"/>
  </r>
  <r>
    <s v="NORTHSTAR"/>
    <s v="Nakuru"/>
    <s v="Keringet Health Centre (Kuresoi)"/>
    <n v="14836"/>
    <s v="May"/>
    <s v="FSW"/>
    <x v="0"/>
    <x v="6"/>
    <x v="15"/>
    <x v="15"/>
    <s v="B0-50"/>
    <n v="3"/>
    <n v="2"/>
    <n v="13"/>
    <n v="14"/>
    <n v="10"/>
    <n v="9"/>
    <n v="2"/>
    <n v="0"/>
    <n v="0"/>
    <n v="53"/>
  </r>
  <r>
    <s v="NORTHSTAR"/>
    <s v="Nakuru"/>
    <s v="Keringet Health Centre (Kuresoi)"/>
    <n v="14836"/>
    <s v="May"/>
    <s v="FSW"/>
    <x v="0"/>
    <x v="7"/>
    <x v="14"/>
    <x v="14"/>
    <s v="D0-80"/>
    <n v="0"/>
    <n v="3"/>
    <n v="23"/>
    <n v="15"/>
    <n v="13"/>
    <n v="3"/>
    <n v="0"/>
    <n v="0"/>
    <n v="0"/>
    <n v="57"/>
  </r>
  <r>
    <s v="NORTHSTAR"/>
    <s v="Nakuru"/>
    <s v="Elburgon Sub-District Hospital"/>
    <n v="14431"/>
    <s v="May"/>
    <s v="FSW"/>
    <x v="0"/>
    <x v="0"/>
    <x v="0"/>
    <x v="0"/>
    <s v="A0-10"/>
    <n v="0"/>
    <n v="9"/>
    <n v="122"/>
    <n v="195"/>
    <n v="146"/>
    <n v="112"/>
    <n v="43"/>
    <n v="12"/>
    <n v="3"/>
    <n v="642"/>
  </r>
  <r>
    <s v="NORTHSTAR"/>
    <s v="Nakuru"/>
    <s v="Elburgon Sub-District Hospital"/>
    <n v="14431"/>
    <s v="May"/>
    <s v="FSW"/>
    <x v="0"/>
    <x v="1"/>
    <x v="1"/>
    <x v="1"/>
    <s v="E0-110"/>
    <n v="0"/>
    <n v="4"/>
    <n v="71"/>
    <n v="118"/>
    <n v="94"/>
    <n v="91"/>
    <n v="23"/>
    <n v="10"/>
    <n v="2"/>
    <n v="413"/>
  </r>
  <r>
    <s v="NORTHSTAR"/>
    <s v="Nakuru"/>
    <s v="Elburgon Sub-District Hospital"/>
    <n v="14431"/>
    <s v="May"/>
    <s v="FSW"/>
    <x v="0"/>
    <x v="2"/>
    <x v="2"/>
    <x v="2"/>
    <s v="F0-140"/>
    <n v="0"/>
    <n v="0"/>
    <n v="2"/>
    <n v="4"/>
    <n v="5"/>
    <n v="6"/>
    <n v="5"/>
    <n v="0"/>
    <n v="1"/>
    <n v="23"/>
  </r>
  <r>
    <s v="NORTHSTAR"/>
    <s v="Nakuru"/>
    <s v="Elburgon Sub-District Hospital"/>
    <n v="14431"/>
    <s v="May"/>
    <s v="FSW"/>
    <x v="0"/>
    <x v="3"/>
    <x v="3"/>
    <x v="3"/>
    <s v="G0-180"/>
    <n v="0"/>
    <n v="0"/>
    <n v="1"/>
    <n v="1"/>
    <n v="0"/>
    <n v="1"/>
    <n v="1"/>
    <n v="0"/>
    <n v="0"/>
    <n v="4"/>
  </r>
  <r>
    <s v="NORTHSTAR"/>
    <s v="Nakuru"/>
    <s v="Elburgon Sub-District Hospital"/>
    <n v="14431"/>
    <s v="May"/>
    <s v="FSW"/>
    <x v="0"/>
    <x v="0"/>
    <x v="4"/>
    <x v="4"/>
    <s v="A0-20"/>
    <n v="0"/>
    <n v="9"/>
    <n v="122"/>
    <n v="195"/>
    <n v="146"/>
    <n v="112"/>
    <n v="43"/>
    <n v="12"/>
    <n v="3"/>
    <n v="642"/>
  </r>
  <r>
    <s v="NORTHSTAR"/>
    <s v="Nakuru"/>
    <s v="Elburgon Sub-District Hospital"/>
    <n v="14431"/>
    <s v="May"/>
    <s v="FSW"/>
    <x v="0"/>
    <x v="4"/>
    <x v="5"/>
    <x v="5"/>
    <s v="H0-250"/>
    <n v="0"/>
    <n v="4"/>
    <n v="71"/>
    <n v="118"/>
    <n v="94"/>
    <n v="91"/>
    <n v="23"/>
    <n v="10"/>
    <n v="2"/>
    <n v="413"/>
  </r>
  <r>
    <s v="NORTHSTAR"/>
    <s v="Nakuru"/>
    <s v="Elburgon Sub-District Hospital"/>
    <n v="14431"/>
    <s v="May"/>
    <s v="FSW"/>
    <x v="0"/>
    <x v="4"/>
    <x v="19"/>
    <x v="19"/>
    <s v="H0-260"/>
    <n v="0"/>
    <n v="0"/>
    <n v="1"/>
    <n v="0"/>
    <n v="1"/>
    <n v="1"/>
    <n v="0"/>
    <n v="0"/>
    <n v="0"/>
    <n v="3"/>
  </r>
  <r>
    <s v="NORTHSTAR"/>
    <s v="Nakuru"/>
    <s v="Elburgon Sub-District Hospital"/>
    <n v="14431"/>
    <s v="May"/>
    <s v="FSW"/>
    <x v="0"/>
    <x v="4"/>
    <x v="20"/>
    <x v="20"/>
    <s v="H0-280"/>
    <n v="0"/>
    <n v="0"/>
    <n v="1"/>
    <n v="0"/>
    <n v="1"/>
    <n v="1"/>
    <n v="0"/>
    <n v="0"/>
    <n v="0"/>
    <n v="3"/>
  </r>
  <r>
    <s v="NORTHSTAR"/>
    <s v="Nakuru"/>
    <s v="Elburgon Sub-District Hospital"/>
    <n v="14431"/>
    <s v="May"/>
    <s v="FSW"/>
    <x v="0"/>
    <x v="4"/>
    <x v="6"/>
    <x v="6"/>
    <s v="H0-290"/>
    <n v="0"/>
    <n v="9"/>
    <n v="112"/>
    <n v="195"/>
    <n v="146"/>
    <n v="112"/>
    <n v="43"/>
    <n v="12"/>
    <n v="3"/>
    <n v="632"/>
  </r>
  <r>
    <s v="NORTHSTAR"/>
    <s v="Nakuru"/>
    <s v="Elburgon Sub-District Hospital"/>
    <n v="14431"/>
    <s v="May"/>
    <s v="FSW"/>
    <x v="0"/>
    <x v="0"/>
    <x v="7"/>
    <x v="7"/>
    <s v="A0-30"/>
    <n v="0"/>
    <n v="0"/>
    <n v="2"/>
    <n v="4"/>
    <n v="5"/>
    <n v="6"/>
    <n v="5"/>
    <n v="0"/>
    <n v="1"/>
    <n v="23"/>
  </r>
  <r>
    <s v="NORTHSTAR"/>
    <s v="Nakuru"/>
    <s v="Elburgon Sub-District Hospital"/>
    <n v="14431"/>
    <s v="May"/>
    <s v="FSW"/>
    <x v="0"/>
    <x v="4"/>
    <x v="8"/>
    <x v="8"/>
    <s v="H0-300"/>
    <n v="0"/>
    <n v="0"/>
    <n v="2"/>
    <n v="3"/>
    <n v="1"/>
    <n v="1"/>
    <n v="0"/>
    <n v="0"/>
    <n v="0"/>
    <n v="7"/>
  </r>
  <r>
    <s v="NORTHSTAR"/>
    <s v="Nakuru"/>
    <s v="Elburgon Sub-District Hospital"/>
    <n v="14431"/>
    <s v="May"/>
    <s v="FSW"/>
    <x v="0"/>
    <x v="4"/>
    <x v="9"/>
    <x v="9"/>
    <s v="H0-310"/>
    <n v="0"/>
    <n v="0"/>
    <n v="0"/>
    <n v="0"/>
    <n v="2"/>
    <n v="1"/>
    <n v="3"/>
    <n v="3"/>
    <n v="0"/>
    <n v="9"/>
  </r>
  <r>
    <s v="NORTHSTAR"/>
    <s v="Nakuru"/>
    <s v="Elburgon Sub-District Hospital"/>
    <n v="14431"/>
    <s v="May"/>
    <s v="FSW"/>
    <x v="1"/>
    <x v="5"/>
    <x v="10"/>
    <x v="10"/>
    <s v="J0-370"/>
    <n v="0"/>
    <n v="4"/>
    <n v="71"/>
    <n v="118"/>
    <n v="94"/>
    <n v="91"/>
    <n v="23"/>
    <n v="10"/>
    <n v="2"/>
    <n v="413"/>
  </r>
  <r>
    <s v="NORTHSTAR"/>
    <s v="Nakuru"/>
    <s v="Elburgon Sub-District Hospital"/>
    <n v="14431"/>
    <s v="May"/>
    <s v="FSW"/>
    <x v="1"/>
    <x v="5"/>
    <x v="11"/>
    <x v="11"/>
    <s v="J0-390"/>
    <n v="0"/>
    <n v="4"/>
    <n v="71"/>
    <n v="118"/>
    <n v="94"/>
    <n v="91"/>
    <n v="23"/>
    <n v="10"/>
    <n v="2"/>
    <n v="413"/>
  </r>
  <r>
    <s v="NORTHSTAR"/>
    <s v="Nakuru"/>
    <s v="Elburgon Sub-District Hospital"/>
    <n v="14431"/>
    <s v="May"/>
    <s v="FSW"/>
    <x v="0"/>
    <x v="6"/>
    <x v="12"/>
    <x v="12"/>
    <s v="B0-40"/>
    <n v="0"/>
    <n v="0"/>
    <n v="5"/>
    <n v="4"/>
    <n v="2"/>
    <n v="2"/>
    <n v="0"/>
    <n v="0"/>
    <n v="1"/>
    <n v="14"/>
  </r>
  <r>
    <s v="NORTHSTAR"/>
    <s v="Nakuru"/>
    <s v="Elburgon Sub-District Hospital"/>
    <n v="14431"/>
    <s v="May"/>
    <s v="FSW"/>
    <x v="1"/>
    <x v="5"/>
    <x v="22"/>
    <x v="22"/>
    <s v="J0-410"/>
    <n v="0"/>
    <n v="0"/>
    <n v="0"/>
    <n v="7"/>
    <n v="7"/>
    <n v="1"/>
    <n v="0"/>
    <n v="1"/>
    <n v="0"/>
    <n v="16"/>
  </r>
  <r>
    <s v="NORTHSTAR"/>
    <s v="Nakuru"/>
    <s v="Elburgon Sub-District Hospital"/>
    <n v="14431"/>
    <s v="May"/>
    <s v="FSW"/>
    <x v="1"/>
    <x v="5"/>
    <x v="13"/>
    <x v="13"/>
    <s v="J0-420"/>
    <n v="0"/>
    <n v="4"/>
    <n v="71"/>
    <n v="111"/>
    <n v="87"/>
    <n v="90"/>
    <n v="23"/>
    <n v="9"/>
    <n v="2"/>
    <n v="397"/>
  </r>
  <r>
    <s v="NORTHSTAR"/>
    <s v="Nakuru"/>
    <s v="Elburgon Sub-District Hospital"/>
    <n v="14431"/>
    <s v="May"/>
    <s v="FSW"/>
    <x v="1"/>
    <x v="5"/>
    <x v="23"/>
    <x v="23"/>
    <s v="J0-430"/>
    <n v="0"/>
    <n v="0"/>
    <n v="0"/>
    <n v="7"/>
    <n v="7"/>
    <n v="1"/>
    <n v="0"/>
    <n v="1"/>
    <n v="0"/>
    <n v="16"/>
  </r>
  <r>
    <s v="NORTHSTAR"/>
    <s v="Nakuru"/>
    <s v="Elburgon Sub-District Hospital"/>
    <n v="14431"/>
    <s v="May"/>
    <s v="FSW"/>
    <x v="0"/>
    <x v="6"/>
    <x v="15"/>
    <x v="15"/>
    <s v="B0-50"/>
    <n v="0"/>
    <n v="0"/>
    <n v="8"/>
    <n v="9"/>
    <n v="5"/>
    <n v="8"/>
    <n v="7"/>
    <n v="1"/>
    <n v="1"/>
    <n v="39"/>
  </r>
  <r>
    <s v="NORTHSTAR"/>
    <s v="Nakuru"/>
    <s v="Elburgon Sub-District Hospital"/>
    <n v="14431"/>
    <s v="May"/>
    <s v="FSW"/>
    <x v="0"/>
    <x v="8"/>
    <x v="24"/>
    <x v="24"/>
    <s v="K0-540"/>
    <n v="0"/>
    <n v="0"/>
    <n v="0"/>
    <n v="0"/>
    <n v="1"/>
    <n v="2"/>
    <n v="2"/>
    <n v="2"/>
    <n v="0"/>
    <n v="7"/>
  </r>
  <r>
    <s v="NORTHSTAR"/>
    <s v="Nakuru"/>
    <s v="Elburgon Sub-District Hospital"/>
    <n v="14431"/>
    <s v="May"/>
    <s v="FSW"/>
    <x v="0"/>
    <x v="7"/>
    <x v="14"/>
    <x v="14"/>
    <s v="D0-80"/>
    <n v="0"/>
    <n v="4"/>
    <n v="71"/>
    <n v="118"/>
    <n v="94"/>
    <n v="91"/>
    <n v="23"/>
    <n v="10"/>
    <n v="2"/>
    <n v="413"/>
  </r>
  <r>
    <s v="NORTHSTAR"/>
    <s v="Nakuru"/>
    <s v="Elburgon Sub-District Hospital"/>
    <n v="14431"/>
    <s v="May"/>
    <s v="FSW"/>
    <x v="0"/>
    <x v="0"/>
    <x v="4"/>
    <x v="25"/>
    <s v="A0-860"/>
    <n v="0"/>
    <n v="0"/>
    <n v="3"/>
    <n v="1"/>
    <n v="0"/>
    <n v="0"/>
    <n v="1"/>
    <n v="0"/>
    <n v="0"/>
    <n v="5"/>
  </r>
  <r>
    <s v="NORTHSTAR"/>
    <s v="Nakuru"/>
    <s v="Elburgon Sub-District Hospital"/>
    <n v="14431"/>
    <s v="May"/>
    <s v="FSW"/>
    <x v="0"/>
    <x v="7"/>
    <x v="25"/>
    <x v="26"/>
    <s v="D0-90"/>
    <n v="0"/>
    <n v="0"/>
    <n v="0"/>
    <n v="7"/>
    <n v="7"/>
    <n v="1"/>
    <n v="0"/>
    <n v="1"/>
    <n v="0"/>
    <n v="16"/>
  </r>
  <r>
    <s v="KNOTE"/>
    <s v="Nakuru"/>
    <s v="Naivasha District Hospital"/>
    <n v="15280"/>
    <s v="May"/>
    <s v="FSW"/>
    <x v="0"/>
    <x v="0"/>
    <x v="0"/>
    <x v="0"/>
    <s v="A0-10"/>
    <n v="0"/>
    <n v="57"/>
    <n v="278"/>
    <n v="346"/>
    <n v="319"/>
    <n v="225"/>
    <n v="107"/>
    <n v="39"/>
    <n v="31"/>
    <n v="1402"/>
  </r>
  <r>
    <s v="KNOTE"/>
    <s v="Nakuru"/>
    <s v="Naivasha District Hospital"/>
    <n v="15280"/>
    <s v="May"/>
    <s v="FSW"/>
    <x v="0"/>
    <x v="7"/>
    <x v="26"/>
    <x v="27"/>
    <s v="D0-100"/>
    <n v="0"/>
    <n v="0"/>
    <n v="0"/>
    <n v="0"/>
    <n v="0"/>
    <n v="0"/>
    <n v="0"/>
    <n v="1"/>
    <n v="0"/>
    <n v="1"/>
  </r>
  <r>
    <s v="KNOTE"/>
    <s v="Nakuru"/>
    <s v="Naivasha District Hospital"/>
    <n v="15280"/>
    <s v="May"/>
    <s v="FSW"/>
    <x v="0"/>
    <x v="1"/>
    <x v="1"/>
    <x v="1"/>
    <s v="E0-110"/>
    <n v="0"/>
    <n v="31"/>
    <n v="73"/>
    <n v="93"/>
    <n v="87"/>
    <n v="75"/>
    <n v="22"/>
    <n v="5"/>
    <n v="0"/>
    <n v="386"/>
  </r>
  <r>
    <s v="KNOTE"/>
    <s v="Nakuru"/>
    <s v="Naivasha District Hospital"/>
    <n v="15280"/>
    <s v="May"/>
    <s v="FSW"/>
    <x v="0"/>
    <x v="2"/>
    <x v="2"/>
    <x v="2"/>
    <s v="F0-140"/>
    <n v="0"/>
    <n v="1"/>
    <n v="1"/>
    <n v="5"/>
    <n v="8"/>
    <n v="20"/>
    <n v="17"/>
    <n v="10"/>
    <n v="2"/>
    <n v="64"/>
  </r>
  <r>
    <s v="KNOTE"/>
    <s v="Nakuru"/>
    <s v="Naivasha District Hospital"/>
    <n v="15280"/>
    <s v="May"/>
    <s v="FSW"/>
    <x v="0"/>
    <x v="2"/>
    <x v="16"/>
    <x v="16"/>
    <s v="F0-150"/>
    <n v="0"/>
    <n v="1"/>
    <n v="1"/>
    <n v="5"/>
    <n v="7"/>
    <n v="18"/>
    <n v="17"/>
    <n v="10"/>
    <n v="2"/>
    <n v="61"/>
  </r>
  <r>
    <s v="KNOTE"/>
    <s v="Nakuru"/>
    <s v="Naivasha District Hospital"/>
    <n v="15280"/>
    <s v="May"/>
    <s v="FSW"/>
    <x v="0"/>
    <x v="2"/>
    <x v="17"/>
    <x v="17"/>
    <s v="F0-160"/>
    <n v="0"/>
    <n v="1"/>
    <n v="1"/>
    <n v="5"/>
    <n v="7"/>
    <n v="17"/>
    <n v="13"/>
    <n v="3"/>
    <n v="2"/>
    <n v="49"/>
  </r>
  <r>
    <s v="KNOTE"/>
    <s v="Nakuru"/>
    <s v="Naivasha District Hospital"/>
    <n v="15280"/>
    <s v="May"/>
    <s v="FSW"/>
    <x v="0"/>
    <x v="2"/>
    <x v="18"/>
    <x v="18"/>
    <s v="F0-170"/>
    <n v="0"/>
    <n v="1"/>
    <n v="1"/>
    <n v="5"/>
    <n v="7"/>
    <n v="17"/>
    <n v="13"/>
    <n v="3"/>
    <n v="2"/>
    <n v="49"/>
  </r>
  <r>
    <s v="KNOTE"/>
    <s v="Nakuru"/>
    <s v="Naivasha District Hospital"/>
    <n v="15280"/>
    <s v="May"/>
    <s v="FSW"/>
    <x v="0"/>
    <x v="3"/>
    <x v="3"/>
    <x v="3"/>
    <s v="G0-180"/>
    <n v="0"/>
    <n v="0"/>
    <n v="1"/>
    <n v="1"/>
    <n v="1"/>
    <n v="5"/>
    <n v="0"/>
    <n v="1"/>
    <n v="0"/>
    <n v="9"/>
  </r>
  <r>
    <s v="KNOTE"/>
    <s v="Nakuru"/>
    <s v="Naivasha District Hospital"/>
    <n v="15280"/>
    <s v="May"/>
    <s v="FSW"/>
    <x v="0"/>
    <x v="0"/>
    <x v="4"/>
    <x v="4"/>
    <s v="A0-20"/>
    <n v="0"/>
    <n v="57"/>
    <n v="278"/>
    <n v="346"/>
    <n v="319"/>
    <n v="225"/>
    <n v="107"/>
    <n v="39"/>
    <n v="15"/>
    <n v="1386"/>
  </r>
  <r>
    <s v="KNOTE"/>
    <s v="Nakuru"/>
    <s v="Naivasha District Hospital"/>
    <n v="15280"/>
    <s v="May"/>
    <s v="FSW"/>
    <x v="0"/>
    <x v="4"/>
    <x v="5"/>
    <x v="5"/>
    <s v="H0-250"/>
    <n v="3"/>
    <n v="10"/>
    <n v="84"/>
    <n v="103"/>
    <n v="113"/>
    <n v="94"/>
    <n v="35"/>
    <n v="12"/>
    <n v="0"/>
    <n v="454"/>
  </r>
  <r>
    <s v="KNOTE"/>
    <s v="Nakuru"/>
    <s v="Naivasha District Hospital"/>
    <n v="15280"/>
    <s v="May"/>
    <s v="FSW"/>
    <x v="0"/>
    <x v="4"/>
    <x v="19"/>
    <x v="19"/>
    <s v="H0-260"/>
    <n v="0"/>
    <n v="1"/>
    <n v="4"/>
    <n v="5"/>
    <n v="7"/>
    <n v="7"/>
    <n v="2"/>
    <n v="3"/>
    <n v="0"/>
    <n v="29"/>
  </r>
  <r>
    <s v="KNOTE"/>
    <s v="Nakuru"/>
    <s v="Naivasha District Hospital"/>
    <n v="15280"/>
    <s v="May"/>
    <s v="FSW"/>
    <x v="0"/>
    <x v="4"/>
    <x v="20"/>
    <x v="20"/>
    <s v="H0-280"/>
    <n v="0"/>
    <n v="1"/>
    <n v="4"/>
    <n v="5"/>
    <n v="7"/>
    <n v="7"/>
    <n v="2"/>
    <n v="3"/>
    <n v="0"/>
    <n v="29"/>
  </r>
  <r>
    <s v="KNOTE"/>
    <s v="Nakuru"/>
    <s v="Naivasha District Hospital"/>
    <n v="15280"/>
    <s v="May"/>
    <s v="FSW"/>
    <x v="0"/>
    <x v="0"/>
    <x v="7"/>
    <x v="7"/>
    <s v="A0-30"/>
    <n v="0"/>
    <n v="1"/>
    <n v="1"/>
    <n v="5"/>
    <n v="8"/>
    <n v="19"/>
    <n v="17"/>
    <n v="10"/>
    <n v="2"/>
    <n v="63"/>
  </r>
  <r>
    <s v="KNOTE"/>
    <s v="Nakuru"/>
    <s v="Naivasha District Hospital"/>
    <n v="15280"/>
    <s v="May"/>
    <s v="FSW"/>
    <x v="1"/>
    <x v="9"/>
    <x v="27"/>
    <x v="28"/>
    <s v="I0-330"/>
    <n v="0"/>
    <n v="0"/>
    <n v="0"/>
    <n v="0"/>
    <n v="0"/>
    <n v="0"/>
    <n v="0"/>
    <n v="0"/>
    <n v="0"/>
    <n v="0"/>
  </r>
  <r>
    <s v="KNOTE"/>
    <s v="Nakuru"/>
    <s v="Naivasha District Hospital"/>
    <n v="15280"/>
    <s v="May"/>
    <s v="FSW"/>
    <x v="1"/>
    <x v="5"/>
    <x v="10"/>
    <x v="10"/>
    <s v="J0-370"/>
    <n v="3"/>
    <n v="10"/>
    <n v="84"/>
    <n v="103"/>
    <n v="113"/>
    <n v="94"/>
    <n v="35"/>
    <n v="12"/>
    <n v="0"/>
    <n v="454"/>
  </r>
  <r>
    <s v="KNOTE"/>
    <s v="Nakuru"/>
    <s v="Naivasha District Hospital"/>
    <n v="15280"/>
    <s v="May"/>
    <s v="FSW"/>
    <x v="1"/>
    <x v="5"/>
    <x v="11"/>
    <x v="11"/>
    <s v="J0-390"/>
    <n v="3"/>
    <n v="10"/>
    <n v="84"/>
    <n v="103"/>
    <n v="113"/>
    <n v="94"/>
    <n v="35"/>
    <n v="12"/>
    <n v="0"/>
    <n v="454"/>
  </r>
  <r>
    <s v="KNOTE"/>
    <s v="Nakuru"/>
    <s v="Naivasha District Hospital"/>
    <n v="15280"/>
    <s v="May"/>
    <s v="FSW"/>
    <x v="0"/>
    <x v="6"/>
    <x v="12"/>
    <x v="12"/>
    <s v="B0-40"/>
    <n v="0"/>
    <n v="0"/>
    <n v="0"/>
    <n v="5"/>
    <n v="7"/>
    <n v="4"/>
    <n v="3"/>
    <n v="0"/>
    <n v="0"/>
    <n v="19"/>
  </r>
  <r>
    <s v="KNOTE"/>
    <s v="Nakuru"/>
    <s v="Naivasha District Hospital"/>
    <n v="15280"/>
    <s v="May"/>
    <s v="FSW"/>
    <x v="1"/>
    <x v="5"/>
    <x v="22"/>
    <x v="22"/>
    <s v="J0-410"/>
    <n v="0"/>
    <n v="0"/>
    <n v="0"/>
    <n v="0"/>
    <n v="0"/>
    <n v="0"/>
    <n v="0"/>
    <n v="1"/>
    <n v="0"/>
    <n v="1"/>
  </r>
  <r>
    <s v="KNOTE"/>
    <s v="Nakuru"/>
    <s v="Naivasha District Hospital"/>
    <n v="15280"/>
    <s v="May"/>
    <s v="FSW"/>
    <x v="1"/>
    <x v="5"/>
    <x v="13"/>
    <x v="13"/>
    <s v="J0-420"/>
    <n v="3"/>
    <n v="10"/>
    <n v="84"/>
    <n v="103"/>
    <n v="113"/>
    <n v="94"/>
    <n v="35"/>
    <n v="11"/>
    <n v="0"/>
    <n v="453"/>
  </r>
  <r>
    <s v="KNOTE"/>
    <s v="Nakuru"/>
    <s v="Naivasha District Hospital"/>
    <n v="15280"/>
    <s v="May"/>
    <s v="FSW"/>
    <x v="1"/>
    <x v="5"/>
    <x v="28"/>
    <x v="29"/>
    <s v="J0-460"/>
    <n v="0"/>
    <n v="0"/>
    <n v="0"/>
    <n v="0"/>
    <n v="0"/>
    <n v="0"/>
    <n v="0"/>
    <n v="1"/>
    <n v="0"/>
    <n v="1"/>
  </r>
  <r>
    <s v="KNOTE"/>
    <s v="Nakuru"/>
    <s v="Naivasha District Hospital"/>
    <n v="15280"/>
    <s v="May"/>
    <s v="FSW"/>
    <x v="0"/>
    <x v="6"/>
    <x v="15"/>
    <x v="15"/>
    <s v="B0-50"/>
    <n v="0"/>
    <n v="0"/>
    <n v="3"/>
    <n v="6"/>
    <n v="3"/>
    <n v="6"/>
    <n v="1"/>
    <n v="1"/>
    <n v="0"/>
    <n v="20"/>
  </r>
  <r>
    <s v="KNOTE"/>
    <s v="Nakuru"/>
    <s v="Naivasha District Hospital"/>
    <n v="15280"/>
    <s v="May"/>
    <s v="FSW"/>
    <x v="0"/>
    <x v="8"/>
    <x v="29"/>
    <x v="30"/>
    <s v="K0-550"/>
    <n v="0"/>
    <n v="0"/>
    <n v="0"/>
    <n v="2"/>
    <n v="1"/>
    <n v="1"/>
    <n v="0"/>
    <n v="0"/>
    <n v="0"/>
    <n v="4"/>
  </r>
  <r>
    <s v="KNOTE"/>
    <s v="Nakuru"/>
    <s v="Naivasha District Hospital"/>
    <n v="15280"/>
    <s v="May"/>
    <s v="FSW"/>
    <x v="0"/>
    <x v="8"/>
    <x v="30"/>
    <x v="31"/>
    <s v="K0-560"/>
    <n v="0"/>
    <n v="0"/>
    <n v="1"/>
    <n v="4"/>
    <n v="10"/>
    <n v="9"/>
    <n v="0"/>
    <n v="0"/>
    <n v="0"/>
    <n v="24"/>
  </r>
  <r>
    <s v="KNOTE"/>
    <s v="Nakuru"/>
    <s v="Naivasha District Hospital"/>
    <n v="15280"/>
    <s v="May"/>
    <s v="FSW"/>
    <x v="0"/>
    <x v="7"/>
    <x v="14"/>
    <x v="14"/>
    <s v="D0-80"/>
    <n v="3"/>
    <n v="10"/>
    <n v="84"/>
    <n v="103"/>
    <n v="113"/>
    <n v="94"/>
    <n v="35"/>
    <n v="12"/>
    <n v="0"/>
    <n v="454"/>
  </r>
  <r>
    <s v="KNOTE"/>
    <s v="Nakuru"/>
    <s v="Naivasha District Hospital"/>
    <n v="15280"/>
    <s v="May"/>
    <s v="FSW"/>
    <x v="0"/>
    <x v="0"/>
    <x v="4"/>
    <x v="25"/>
    <s v="A0-860"/>
    <n v="0"/>
    <n v="5"/>
    <n v="24"/>
    <n v="23"/>
    <n v="18"/>
    <n v="11"/>
    <n v="5"/>
    <n v="2"/>
    <n v="0"/>
    <n v="88"/>
  </r>
  <r>
    <s v="KNOTE"/>
    <s v="Nakuru"/>
    <s v="Naivasha District Hospital"/>
    <n v="15280"/>
    <s v="May"/>
    <s v="FSW"/>
    <x v="0"/>
    <x v="7"/>
    <x v="25"/>
    <x v="26"/>
    <s v="D0-90"/>
    <n v="0"/>
    <n v="0"/>
    <n v="0"/>
    <n v="0"/>
    <n v="0"/>
    <n v="0"/>
    <n v="0"/>
    <n v="1"/>
    <n v="0"/>
    <n v="1"/>
  </r>
  <r>
    <s v="KNOTE"/>
    <s v="Nakuru"/>
    <s v="Karagita Dispensary"/>
    <n v="14801"/>
    <s v="May"/>
    <s v="FSW"/>
    <x v="0"/>
    <x v="0"/>
    <x v="0"/>
    <x v="0"/>
    <s v="A0-10"/>
    <n v="0"/>
    <n v="40"/>
    <n v="172"/>
    <n v="156"/>
    <n v="130"/>
    <n v="99"/>
    <n v="55"/>
    <n v="24"/>
    <n v="37"/>
    <n v="713"/>
  </r>
  <r>
    <s v="KNOTE"/>
    <s v="Nakuru"/>
    <s v="Karagita Dispensary"/>
    <n v="14801"/>
    <s v="May"/>
    <s v="FSW"/>
    <x v="0"/>
    <x v="1"/>
    <x v="1"/>
    <x v="1"/>
    <s v="E0-110"/>
    <n v="0"/>
    <n v="9"/>
    <n v="36"/>
    <n v="33"/>
    <n v="30"/>
    <n v="29"/>
    <n v="8"/>
    <n v="10"/>
    <n v="2"/>
    <n v="157"/>
  </r>
  <r>
    <s v="KNOTE"/>
    <s v="Nakuru"/>
    <s v="Karagita Dispensary"/>
    <n v="14801"/>
    <s v="May"/>
    <s v="FSW"/>
    <x v="0"/>
    <x v="3"/>
    <x v="3"/>
    <x v="3"/>
    <s v="G0-180"/>
    <n v="0"/>
    <n v="0"/>
    <n v="0"/>
    <n v="0"/>
    <n v="0"/>
    <n v="0"/>
    <n v="0"/>
    <n v="1"/>
    <n v="0"/>
    <n v="1"/>
  </r>
  <r>
    <s v="KNOTE"/>
    <s v="Nakuru"/>
    <s v="Karagita Dispensary"/>
    <n v="14801"/>
    <s v="May"/>
    <s v="FSW"/>
    <x v="0"/>
    <x v="3"/>
    <x v="31"/>
    <x v="32"/>
    <s v="G0-190"/>
    <n v="0"/>
    <n v="0"/>
    <n v="0"/>
    <n v="0"/>
    <n v="0"/>
    <n v="0"/>
    <n v="0"/>
    <n v="1"/>
    <n v="0"/>
    <n v="1"/>
  </r>
  <r>
    <s v="KNOTE"/>
    <s v="Nakuru"/>
    <s v="Karagita Dispensary"/>
    <n v="14801"/>
    <s v="May"/>
    <s v="FSW"/>
    <x v="0"/>
    <x v="0"/>
    <x v="4"/>
    <x v="4"/>
    <s v="A0-20"/>
    <n v="0"/>
    <n v="40"/>
    <n v="172"/>
    <n v="156"/>
    <n v="130"/>
    <n v="99"/>
    <n v="55"/>
    <n v="24"/>
    <n v="12"/>
    <n v="688"/>
  </r>
  <r>
    <s v="KNOTE"/>
    <s v="Nakuru"/>
    <s v="Karagita Dispensary"/>
    <n v="14801"/>
    <s v="May"/>
    <s v="FSW"/>
    <x v="0"/>
    <x v="3"/>
    <x v="32"/>
    <x v="33"/>
    <s v="G0-200"/>
    <n v="0"/>
    <n v="0"/>
    <n v="0"/>
    <n v="0"/>
    <n v="0"/>
    <n v="0"/>
    <n v="0"/>
    <n v="1"/>
    <n v="0"/>
    <n v="1"/>
  </r>
  <r>
    <s v="KNOTE"/>
    <s v="Nakuru"/>
    <s v="Karagita Dispensary"/>
    <n v="14801"/>
    <s v="May"/>
    <s v="FSW"/>
    <x v="0"/>
    <x v="3"/>
    <x v="33"/>
    <x v="34"/>
    <s v="G0-210"/>
    <n v="0"/>
    <n v="0"/>
    <n v="0"/>
    <n v="0"/>
    <n v="0"/>
    <n v="0"/>
    <n v="0"/>
    <n v="1"/>
    <n v="0"/>
    <n v="1"/>
  </r>
  <r>
    <s v="KNOTE"/>
    <s v="Nakuru"/>
    <s v="Karagita Dispensary"/>
    <n v="14801"/>
    <s v="May"/>
    <s v="FSW"/>
    <x v="0"/>
    <x v="3"/>
    <x v="34"/>
    <x v="35"/>
    <s v="G0-220"/>
    <n v="0"/>
    <n v="0"/>
    <n v="0"/>
    <n v="0"/>
    <n v="0"/>
    <n v="0"/>
    <n v="0"/>
    <n v="1"/>
    <n v="0"/>
    <n v="1"/>
  </r>
  <r>
    <s v="KNOTE"/>
    <s v="Nakuru"/>
    <s v="Karagita Dispensary"/>
    <n v="14801"/>
    <s v="May"/>
    <s v="FSW"/>
    <x v="0"/>
    <x v="3"/>
    <x v="35"/>
    <x v="36"/>
    <s v="G0-230"/>
    <n v="0"/>
    <n v="0"/>
    <n v="0"/>
    <n v="0"/>
    <n v="0"/>
    <n v="0"/>
    <n v="0"/>
    <n v="1"/>
    <n v="0"/>
    <n v="1"/>
  </r>
  <r>
    <s v="KNOTE"/>
    <s v="Nakuru"/>
    <s v="Karagita Dispensary"/>
    <n v="14801"/>
    <s v="May"/>
    <s v="FSW"/>
    <x v="0"/>
    <x v="3"/>
    <x v="36"/>
    <x v="37"/>
    <s v="G0-240"/>
    <n v="0"/>
    <n v="0"/>
    <n v="0"/>
    <n v="0"/>
    <n v="0"/>
    <n v="0"/>
    <n v="0"/>
    <n v="0"/>
    <n v="0"/>
    <n v="0"/>
  </r>
  <r>
    <s v="KNOTE"/>
    <s v="Nakuru"/>
    <s v="Karagita Dispensary"/>
    <n v="14801"/>
    <s v="May"/>
    <s v="FSW"/>
    <x v="0"/>
    <x v="4"/>
    <x v="5"/>
    <x v="5"/>
    <s v="H0-250"/>
    <n v="0"/>
    <n v="9"/>
    <n v="36"/>
    <n v="34"/>
    <n v="33"/>
    <n v="30"/>
    <n v="10"/>
    <n v="10"/>
    <n v="2"/>
    <n v="164"/>
  </r>
  <r>
    <s v="KNOTE"/>
    <s v="Nakuru"/>
    <s v="Karagita Dispensary"/>
    <n v="14801"/>
    <s v="May"/>
    <s v="FSW"/>
    <x v="0"/>
    <x v="4"/>
    <x v="19"/>
    <x v="19"/>
    <s v="H0-260"/>
    <n v="0"/>
    <n v="0"/>
    <n v="5"/>
    <n v="2"/>
    <n v="6"/>
    <n v="1"/>
    <n v="1"/>
    <n v="1"/>
    <n v="0"/>
    <n v="16"/>
  </r>
  <r>
    <s v="KNOTE"/>
    <s v="Nakuru"/>
    <s v="Karagita Dispensary"/>
    <n v="14801"/>
    <s v="May"/>
    <s v="FSW"/>
    <x v="0"/>
    <x v="4"/>
    <x v="20"/>
    <x v="20"/>
    <s v="H0-280"/>
    <n v="0"/>
    <n v="0"/>
    <n v="5"/>
    <n v="2"/>
    <n v="6"/>
    <n v="1"/>
    <n v="1"/>
    <n v="1"/>
    <n v="0"/>
    <n v="16"/>
  </r>
  <r>
    <s v="KNOTE"/>
    <s v="Nakuru"/>
    <s v="Karagita Dispensary"/>
    <n v="14801"/>
    <s v="May"/>
    <s v="FSW"/>
    <x v="0"/>
    <x v="4"/>
    <x v="8"/>
    <x v="8"/>
    <s v="H0-300"/>
    <n v="0"/>
    <n v="0"/>
    <n v="0"/>
    <n v="3"/>
    <n v="2"/>
    <n v="1"/>
    <n v="0"/>
    <n v="0"/>
    <n v="0"/>
    <n v="6"/>
  </r>
  <r>
    <s v="KNOTE"/>
    <s v="Nakuru"/>
    <s v="Karagita Dispensary"/>
    <n v="14801"/>
    <s v="May"/>
    <s v="FSW"/>
    <x v="1"/>
    <x v="5"/>
    <x v="10"/>
    <x v="10"/>
    <s v="J0-370"/>
    <n v="0"/>
    <n v="9"/>
    <n v="36"/>
    <n v="34"/>
    <n v="33"/>
    <n v="30"/>
    <n v="10"/>
    <n v="10"/>
    <n v="2"/>
    <n v="164"/>
  </r>
  <r>
    <s v="KNOTE"/>
    <s v="Nakuru"/>
    <s v="Karagita Dispensary"/>
    <n v="14801"/>
    <s v="May"/>
    <s v="FSW"/>
    <x v="1"/>
    <x v="5"/>
    <x v="37"/>
    <x v="38"/>
    <s v="J0-380"/>
    <n v="0"/>
    <n v="0"/>
    <n v="0"/>
    <n v="0"/>
    <n v="0"/>
    <n v="0"/>
    <n v="0"/>
    <n v="0"/>
    <n v="0"/>
    <n v="0"/>
  </r>
  <r>
    <s v="KNOTE"/>
    <s v="Nakuru"/>
    <s v="Karagita Dispensary"/>
    <n v="14801"/>
    <s v="May"/>
    <s v="FSW"/>
    <x v="1"/>
    <x v="5"/>
    <x v="11"/>
    <x v="11"/>
    <s v="J0-390"/>
    <n v="0"/>
    <n v="9"/>
    <n v="36"/>
    <n v="34"/>
    <n v="33"/>
    <n v="30"/>
    <n v="10"/>
    <n v="10"/>
    <n v="2"/>
    <n v="164"/>
  </r>
  <r>
    <s v="KNOTE"/>
    <s v="Nakuru"/>
    <s v="Karagita Dispensary"/>
    <n v="14801"/>
    <s v="May"/>
    <s v="FSW"/>
    <x v="0"/>
    <x v="6"/>
    <x v="12"/>
    <x v="12"/>
    <s v="B0-40"/>
    <n v="0"/>
    <n v="0"/>
    <n v="1"/>
    <n v="0"/>
    <n v="0"/>
    <n v="1"/>
    <n v="0"/>
    <n v="0"/>
    <n v="0"/>
    <n v="2"/>
  </r>
  <r>
    <s v="KNOTE"/>
    <s v="Nakuru"/>
    <s v="Karagita Dispensary"/>
    <n v="14801"/>
    <s v="May"/>
    <s v="FSW"/>
    <x v="1"/>
    <x v="5"/>
    <x v="13"/>
    <x v="13"/>
    <s v="J0-420"/>
    <n v="0"/>
    <n v="9"/>
    <n v="36"/>
    <n v="34"/>
    <n v="33"/>
    <n v="30"/>
    <n v="10"/>
    <n v="10"/>
    <n v="2"/>
    <n v="164"/>
  </r>
  <r>
    <s v="KNOTE"/>
    <s v="Nakuru"/>
    <s v="Karagita Dispensary"/>
    <n v="14801"/>
    <s v="May"/>
    <s v="FSW"/>
    <x v="0"/>
    <x v="6"/>
    <x v="15"/>
    <x v="15"/>
    <s v="B0-50"/>
    <n v="0"/>
    <n v="0"/>
    <n v="9"/>
    <n v="8"/>
    <n v="5"/>
    <n v="5"/>
    <n v="2"/>
    <n v="2"/>
    <n v="0"/>
    <n v="31"/>
  </r>
  <r>
    <s v="KNOTE"/>
    <s v="Nakuru"/>
    <s v="Karagita Dispensary"/>
    <n v="14801"/>
    <s v="May"/>
    <s v="FSW"/>
    <x v="1"/>
    <x v="8"/>
    <x v="38"/>
    <x v="39"/>
    <s v="K0-520"/>
    <n v="0"/>
    <n v="0"/>
    <n v="0"/>
    <n v="0"/>
    <n v="0"/>
    <n v="0"/>
    <n v="0"/>
    <n v="0"/>
    <n v="0"/>
    <n v="0"/>
  </r>
  <r>
    <s v="KNOTE"/>
    <s v="Nakuru"/>
    <s v="Karagita Dispensary"/>
    <n v="14801"/>
    <s v="May"/>
    <s v="FSW"/>
    <x v="1"/>
    <x v="8"/>
    <x v="39"/>
    <x v="40"/>
    <s v="K0-530"/>
    <n v="0"/>
    <n v="0"/>
    <n v="0"/>
    <n v="0"/>
    <n v="0"/>
    <n v="0"/>
    <n v="0"/>
    <n v="0"/>
    <n v="0"/>
    <n v="0"/>
  </r>
  <r>
    <s v="KNOTE"/>
    <s v="Nakuru"/>
    <s v="Karagita Dispensary"/>
    <n v="14801"/>
    <s v="May"/>
    <s v="FSW"/>
    <x v="0"/>
    <x v="8"/>
    <x v="24"/>
    <x v="24"/>
    <s v="K0-540"/>
    <n v="0"/>
    <n v="0"/>
    <n v="0"/>
    <n v="0"/>
    <n v="2"/>
    <n v="0"/>
    <n v="0"/>
    <n v="0"/>
    <n v="0"/>
    <n v="2"/>
  </r>
  <r>
    <s v="KNOTE"/>
    <s v="Nakuru"/>
    <s v="Karagita Dispensary"/>
    <n v="14801"/>
    <s v="May"/>
    <s v="FSW"/>
    <x v="0"/>
    <x v="8"/>
    <x v="30"/>
    <x v="31"/>
    <s v="K0-560"/>
    <n v="0"/>
    <n v="0"/>
    <n v="1"/>
    <n v="2"/>
    <n v="2"/>
    <n v="3"/>
    <n v="0"/>
    <n v="0"/>
    <n v="0"/>
    <n v="8"/>
  </r>
  <r>
    <s v="KNOTE"/>
    <s v="Nakuru"/>
    <s v="Karagita Dispensary"/>
    <n v="14801"/>
    <s v="May"/>
    <s v="FSW"/>
    <x v="0"/>
    <x v="7"/>
    <x v="14"/>
    <x v="14"/>
    <s v="D0-80"/>
    <n v="0"/>
    <n v="9"/>
    <n v="36"/>
    <n v="34"/>
    <n v="33"/>
    <n v="30"/>
    <n v="10"/>
    <n v="10"/>
    <n v="2"/>
    <n v="164"/>
  </r>
  <r>
    <s v="KNOTE"/>
    <s v="Nakuru"/>
    <s v="Karagita Dispensary"/>
    <n v="14801"/>
    <s v="May"/>
    <s v="FSW"/>
    <x v="0"/>
    <x v="3"/>
    <x v="40"/>
    <x v="41"/>
    <s v="G0-830"/>
    <n v="0"/>
    <n v="0"/>
    <n v="0"/>
    <n v="0"/>
    <n v="0"/>
    <n v="0"/>
    <n v="0"/>
    <n v="1"/>
    <n v="0"/>
    <n v="1"/>
  </r>
  <r>
    <s v="KNOTE"/>
    <s v="Nakuru"/>
    <s v="Karagita Dispensary"/>
    <n v="14801"/>
    <s v="May"/>
    <s v="FSW"/>
    <x v="0"/>
    <x v="3"/>
    <x v="41"/>
    <x v="42"/>
    <s v="G0-840"/>
    <n v="0"/>
    <n v="0"/>
    <n v="0"/>
    <n v="0"/>
    <n v="0"/>
    <n v="0"/>
    <n v="0"/>
    <n v="0"/>
    <n v="0"/>
    <n v="0"/>
  </r>
  <r>
    <s v="KNOTE"/>
    <s v="Nakuru"/>
    <s v="Nyamathi Dispensary"/>
    <n v="15373"/>
    <s v="May"/>
    <s v="FSW"/>
    <x v="0"/>
    <x v="0"/>
    <x v="0"/>
    <x v="0"/>
    <s v="A0-10"/>
    <n v="0"/>
    <n v="13"/>
    <n v="69"/>
    <n v="52"/>
    <n v="44"/>
    <n v="15"/>
    <n v="5"/>
    <n v="3"/>
    <n v="9"/>
    <n v="210"/>
  </r>
  <r>
    <s v="KNOTE"/>
    <s v="Nakuru"/>
    <s v="Nyamathi Dispensary"/>
    <n v="15373"/>
    <s v="May"/>
    <s v="FSW"/>
    <x v="0"/>
    <x v="1"/>
    <x v="1"/>
    <x v="1"/>
    <s v="E0-110"/>
    <n v="0"/>
    <n v="3"/>
    <n v="16"/>
    <n v="9"/>
    <n v="8"/>
    <n v="1"/>
    <n v="3"/>
    <n v="1"/>
    <n v="0"/>
    <n v="41"/>
  </r>
  <r>
    <s v="KNOTE"/>
    <s v="Nakuru"/>
    <s v="Nyamathi Dispensary"/>
    <n v="15373"/>
    <s v="May"/>
    <s v="FSW"/>
    <x v="0"/>
    <x v="3"/>
    <x v="3"/>
    <x v="3"/>
    <s v="G0-180"/>
    <n v="0"/>
    <n v="0"/>
    <n v="1"/>
    <n v="1"/>
    <n v="0"/>
    <n v="0"/>
    <n v="0"/>
    <n v="0"/>
    <n v="0"/>
    <n v="2"/>
  </r>
  <r>
    <s v="KNOTE"/>
    <s v="Nakuru"/>
    <s v="Nyamathi Dispensary"/>
    <n v="15373"/>
    <s v="May"/>
    <s v="FSW"/>
    <x v="0"/>
    <x v="0"/>
    <x v="4"/>
    <x v="4"/>
    <s v="A0-20"/>
    <n v="0"/>
    <n v="13"/>
    <n v="69"/>
    <n v="52"/>
    <n v="44"/>
    <n v="15"/>
    <n v="5"/>
    <n v="3"/>
    <n v="0"/>
    <n v="201"/>
  </r>
  <r>
    <s v="KNOTE"/>
    <s v="Nakuru"/>
    <s v="Nyamathi Dispensary"/>
    <n v="15373"/>
    <s v="May"/>
    <s v="FSW"/>
    <x v="0"/>
    <x v="4"/>
    <x v="5"/>
    <x v="5"/>
    <s v="H0-250"/>
    <n v="0"/>
    <n v="3"/>
    <n v="16"/>
    <n v="9"/>
    <n v="8"/>
    <n v="1"/>
    <n v="3"/>
    <n v="1"/>
    <n v="0"/>
    <n v="41"/>
  </r>
  <r>
    <s v="KNOTE"/>
    <s v="Nakuru"/>
    <s v="Nyamathi Dispensary"/>
    <n v="15373"/>
    <s v="May"/>
    <s v="FSW"/>
    <x v="0"/>
    <x v="4"/>
    <x v="19"/>
    <x v="19"/>
    <s v="H0-260"/>
    <n v="0"/>
    <n v="0"/>
    <n v="1"/>
    <n v="0"/>
    <n v="0"/>
    <n v="0"/>
    <n v="0"/>
    <n v="0"/>
    <n v="0"/>
    <n v="1"/>
  </r>
  <r>
    <s v="KNOTE"/>
    <s v="Nakuru"/>
    <s v="Nyamathi Dispensary"/>
    <n v="15373"/>
    <s v="May"/>
    <s v="FSW"/>
    <x v="0"/>
    <x v="4"/>
    <x v="20"/>
    <x v="20"/>
    <s v="H0-280"/>
    <n v="0"/>
    <n v="0"/>
    <n v="1"/>
    <n v="0"/>
    <n v="0"/>
    <n v="0"/>
    <n v="0"/>
    <n v="0"/>
    <n v="0"/>
    <n v="1"/>
  </r>
  <r>
    <s v="KNOTE"/>
    <s v="Nakuru"/>
    <s v="Nyamathi Dispensary"/>
    <n v="15373"/>
    <s v="May"/>
    <s v="FSW"/>
    <x v="0"/>
    <x v="4"/>
    <x v="6"/>
    <x v="6"/>
    <s v="H0-290"/>
    <n v="0"/>
    <n v="1"/>
    <n v="10"/>
    <n v="5"/>
    <n v="6"/>
    <n v="1"/>
    <n v="0"/>
    <n v="1"/>
    <n v="0"/>
    <n v="24"/>
  </r>
  <r>
    <s v="KNOTE"/>
    <s v="Nakuru"/>
    <s v="Nyamathi Dispensary"/>
    <n v="15373"/>
    <s v="May"/>
    <s v="FSW"/>
    <x v="1"/>
    <x v="5"/>
    <x v="10"/>
    <x v="10"/>
    <s v="J0-370"/>
    <n v="0"/>
    <n v="3"/>
    <n v="16"/>
    <n v="9"/>
    <n v="8"/>
    <n v="1"/>
    <n v="3"/>
    <n v="1"/>
    <n v="0"/>
    <n v="41"/>
  </r>
  <r>
    <s v="KNOTE"/>
    <s v="Nakuru"/>
    <s v="Nyamathi Dispensary"/>
    <n v="15373"/>
    <s v="May"/>
    <s v="FSW"/>
    <x v="1"/>
    <x v="5"/>
    <x v="11"/>
    <x v="11"/>
    <s v="J0-390"/>
    <n v="0"/>
    <n v="3"/>
    <n v="16"/>
    <n v="9"/>
    <n v="8"/>
    <n v="1"/>
    <n v="3"/>
    <n v="1"/>
    <n v="0"/>
    <n v="41"/>
  </r>
  <r>
    <s v="KNOTE"/>
    <s v="Nakuru"/>
    <s v="Nyamathi Dispensary"/>
    <n v="15373"/>
    <s v="May"/>
    <s v="FSW"/>
    <x v="0"/>
    <x v="6"/>
    <x v="12"/>
    <x v="12"/>
    <s v="B0-40"/>
    <n v="0"/>
    <n v="0"/>
    <n v="1"/>
    <n v="2"/>
    <n v="1"/>
    <n v="0"/>
    <n v="0"/>
    <n v="0"/>
    <n v="0"/>
    <n v="4"/>
  </r>
  <r>
    <s v="KNOTE"/>
    <s v="Nakuru"/>
    <s v="Nyamathi Dispensary"/>
    <n v="15373"/>
    <s v="May"/>
    <s v="FSW"/>
    <x v="1"/>
    <x v="5"/>
    <x v="13"/>
    <x v="13"/>
    <s v="J0-420"/>
    <n v="0"/>
    <n v="3"/>
    <n v="16"/>
    <n v="9"/>
    <n v="8"/>
    <n v="1"/>
    <n v="3"/>
    <n v="1"/>
    <n v="0"/>
    <n v="41"/>
  </r>
  <r>
    <s v="KNOTE"/>
    <s v="Nakuru"/>
    <s v="Nyamathi Dispensary"/>
    <n v="15373"/>
    <s v="May"/>
    <s v="FSW"/>
    <x v="0"/>
    <x v="7"/>
    <x v="14"/>
    <x v="14"/>
    <s v="D0-80"/>
    <n v="0"/>
    <n v="3"/>
    <n v="16"/>
    <n v="9"/>
    <n v="8"/>
    <n v="1"/>
    <n v="3"/>
    <n v="1"/>
    <n v="0"/>
    <n v="41"/>
  </r>
  <r>
    <s v="NORTHSTAR"/>
    <s v="Nakuru"/>
    <s v="North Star Alliance VCT (Salgaa)"/>
    <n v="18599"/>
    <s v="May"/>
    <s v="FSW"/>
    <x v="0"/>
    <x v="0"/>
    <x v="0"/>
    <x v="0"/>
    <s v="A0-10"/>
    <n v="0"/>
    <n v="8"/>
    <n v="165"/>
    <n v="329"/>
    <n v="312"/>
    <n v="286"/>
    <n v="126"/>
    <n v="46"/>
    <n v="21"/>
    <n v="1293"/>
  </r>
  <r>
    <s v="NORTHSTAR"/>
    <s v="Nakuru"/>
    <s v="North Star Alliance VCT (Salgaa)"/>
    <n v="18599"/>
    <s v="May"/>
    <s v="FSW"/>
    <x v="0"/>
    <x v="1"/>
    <x v="1"/>
    <x v="1"/>
    <s v="E0-110"/>
    <n v="0"/>
    <n v="1"/>
    <n v="40"/>
    <n v="83"/>
    <n v="61"/>
    <n v="75"/>
    <n v="24"/>
    <n v="13"/>
    <n v="2"/>
    <n v="299"/>
  </r>
  <r>
    <s v="NORTHSTAR"/>
    <s v="Nakuru"/>
    <s v="North Star Alliance VCT (Salgaa)"/>
    <n v="18599"/>
    <s v="May"/>
    <s v="FSW"/>
    <x v="0"/>
    <x v="2"/>
    <x v="2"/>
    <x v="2"/>
    <s v="F0-140"/>
    <n v="0"/>
    <n v="0"/>
    <n v="11"/>
    <n v="25"/>
    <n v="19"/>
    <n v="34"/>
    <n v="24"/>
    <n v="20"/>
    <n v="13"/>
    <n v="146"/>
  </r>
  <r>
    <s v="NORTHSTAR"/>
    <s v="Nakuru"/>
    <s v="North Star Alliance VCT (Salgaa)"/>
    <n v="18599"/>
    <s v="May"/>
    <s v="FSW"/>
    <x v="0"/>
    <x v="2"/>
    <x v="16"/>
    <x v="16"/>
    <s v="F0-150"/>
    <n v="0"/>
    <n v="0"/>
    <n v="3"/>
    <n v="6"/>
    <n v="8"/>
    <n v="4"/>
    <n v="6"/>
    <n v="9"/>
    <n v="0"/>
    <n v="36"/>
  </r>
  <r>
    <s v="NORTHSTAR"/>
    <s v="Nakuru"/>
    <s v="North Star Alliance VCT (Salgaa)"/>
    <n v="18599"/>
    <s v="May"/>
    <s v="FSW"/>
    <x v="0"/>
    <x v="2"/>
    <x v="17"/>
    <x v="17"/>
    <s v="F0-160"/>
    <n v="0"/>
    <n v="0"/>
    <n v="3"/>
    <n v="1"/>
    <n v="1"/>
    <n v="0"/>
    <n v="1"/>
    <n v="2"/>
    <n v="0"/>
    <n v="8"/>
  </r>
  <r>
    <s v="NORTHSTAR"/>
    <s v="Nakuru"/>
    <s v="North Star Alliance VCT (Salgaa)"/>
    <n v="18599"/>
    <s v="May"/>
    <s v="FSW"/>
    <x v="0"/>
    <x v="2"/>
    <x v="18"/>
    <x v="18"/>
    <s v="F0-170"/>
    <n v="0"/>
    <n v="0"/>
    <n v="3"/>
    <n v="1"/>
    <n v="1"/>
    <n v="0"/>
    <n v="1"/>
    <n v="2"/>
    <n v="0"/>
    <n v="8"/>
  </r>
  <r>
    <s v="NORTHSTAR"/>
    <s v="Nakuru"/>
    <s v="North Star Alliance VCT (Salgaa)"/>
    <n v="18599"/>
    <s v="May"/>
    <s v="FSW"/>
    <x v="0"/>
    <x v="3"/>
    <x v="3"/>
    <x v="3"/>
    <s v="G0-180"/>
    <n v="0"/>
    <n v="0"/>
    <n v="9"/>
    <n v="7"/>
    <n v="7"/>
    <n v="10"/>
    <n v="0"/>
    <n v="0"/>
    <n v="0"/>
    <n v="33"/>
  </r>
  <r>
    <s v="NORTHSTAR"/>
    <s v="Nakuru"/>
    <s v="North Star Alliance VCT (Salgaa)"/>
    <n v="18599"/>
    <s v="May"/>
    <s v="FSW"/>
    <x v="0"/>
    <x v="0"/>
    <x v="4"/>
    <x v="4"/>
    <s v="A0-20"/>
    <n v="0"/>
    <n v="8"/>
    <n v="165"/>
    <n v="329"/>
    <n v="312"/>
    <n v="286"/>
    <n v="126"/>
    <n v="46"/>
    <n v="21"/>
    <n v="1293"/>
  </r>
  <r>
    <s v="NORTHSTAR"/>
    <s v="Nakuru"/>
    <s v="North Star Alliance VCT (Salgaa)"/>
    <n v="18599"/>
    <s v="May"/>
    <s v="FSW"/>
    <x v="0"/>
    <x v="4"/>
    <x v="5"/>
    <x v="5"/>
    <s v="H0-250"/>
    <n v="0"/>
    <n v="1"/>
    <n v="42"/>
    <n v="101"/>
    <n v="77"/>
    <n v="94"/>
    <n v="33"/>
    <n v="18"/>
    <n v="4"/>
    <n v="370"/>
  </r>
  <r>
    <s v="NORTHSTAR"/>
    <s v="Nakuru"/>
    <s v="North Star Alliance VCT (Salgaa)"/>
    <n v="18599"/>
    <s v="May"/>
    <s v="FSW"/>
    <x v="0"/>
    <x v="4"/>
    <x v="19"/>
    <x v="19"/>
    <s v="H0-260"/>
    <n v="0"/>
    <n v="0"/>
    <n v="2"/>
    <n v="6"/>
    <n v="3"/>
    <n v="3"/>
    <n v="0"/>
    <n v="0"/>
    <n v="0"/>
    <n v="14"/>
  </r>
  <r>
    <s v="NORTHSTAR"/>
    <s v="Nakuru"/>
    <s v="North Star Alliance VCT (Salgaa)"/>
    <n v="18599"/>
    <s v="May"/>
    <s v="FSW"/>
    <x v="0"/>
    <x v="4"/>
    <x v="20"/>
    <x v="20"/>
    <s v="H0-280"/>
    <n v="0"/>
    <n v="0"/>
    <n v="2"/>
    <n v="6"/>
    <n v="3"/>
    <n v="3"/>
    <n v="0"/>
    <n v="0"/>
    <n v="0"/>
    <n v="14"/>
  </r>
  <r>
    <s v="NORTHSTAR"/>
    <s v="Nakuru"/>
    <s v="North Star Alliance VCT (Salgaa)"/>
    <n v="18599"/>
    <s v="May"/>
    <s v="FSW"/>
    <x v="0"/>
    <x v="4"/>
    <x v="6"/>
    <x v="6"/>
    <s v="H0-290"/>
    <n v="0"/>
    <n v="8"/>
    <n v="165"/>
    <n v="329"/>
    <n v="312"/>
    <n v="286"/>
    <n v="126"/>
    <n v="46"/>
    <n v="21"/>
    <n v="1293"/>
  </r>
  <r>
    <s v="NORTHSTAR"/>
    <s v="Nakuru"/>
    <s v="North Star Alliance VCT (Salgaa)"/>
    <n v="18599"/>
    <s v="May"/>
    <s v="FSW"/>
    <x v="0"/>
    <x v="0"/>
    <x v="7"/>
    <x v="7"/>
    <s v="A0-30"/>
    <n v="0"/>
    <n v="0"/>
    <n v="11"/>
    <n v="25"/>
    <n v="19"/>
    <n v="33"/>
    <n v="24"/>
    <n v="20"/>
    <n v="13"/>
    <n v="145"/>
  </r>
  <r>
    <s v="NORTHSTAR"/>
    <s v="Nakuru"/>
    <s v="North Star Alliance VCT (Salgaa)"/>
    <n v="18599"/>
    <s v="May"/>
    <s v="FSW"/>
    <x v="0"/>
    <x v="4"/>
    <x v="8"/>
    <x v="8"/>
    <s v="H0-300"/>
    <n v="0"/>
    <n v="0"/>
    <n v="2"/>
    <n v="3"/>
    <n v="2"/>
    <n v="2"/>
    <n v="0"/>
    <n v="0"/>
    <n v="0"/>
    <n v="9"/>
  </r>
  <r>
    <s v="NORTHSTAR"/>
    <s v="Nakuru"/>
    <s v="North Star Alliance VCT (Salgaa)"/>
    <n v="18599"/>
    <s v="May"/>
    <s v="FSW"/>
    <x v="0"/>
    <x v="4"/>
    <x v="9"/>
    <x v="9"/>
    <s v="H0-310"/>
    <n v="0"/>
    <n v="0"/>
    <n v="11"/>
    <n v="10"/>
    <n v="9"/>
    <n v="12"/>
    <n v="5"/>
    <n v="3"/>
    <n v="0"/>
    <n v="50"/>
  </r>
  <r>
    <s v="NORTHSTAR"/>
    <s v="Nakuru"/>
    <s v="North Star Alliance VCT (Salgaa)"/>
    <n v="18599"/>
    <s v="May"/>
    <s v="FSW"/>
    <x v="0"/>
    <x v="4"/>
    <x v="42"/>
    <x v="43"/>
    <s v="H0-320"/>
    <n v="0"/>
    <n v="0"/>
    <n v="0"/>
    <n v="1"/>
    <n v="1"/>
    <n v="1"/>
    <n v="0"/>
    <n v="0"/>
    <n v="0"/>
    <n v="3"/>
  </r>
  <r>
    <s v="NORTHSTAR"/>
    <s v="Nakuru"/>
    <s v="North Star Alliance VCT (Salgaa)"/>
    <n v="18599"/>
    <s v="May"/>
    <s v="FSW"/>
    <x v="1"/>
    <x v="5"/>
    <x v="10"/>
    <x v="10"/>
    <s v="J0-370"/>
    <n v="0"/>
    <n v="1"/>
    <n v="42"/>
    <n v="101"/>
    <n v="77"/>
    <n v="94"/>
    <n v="33"/>
    <n v="18"/>
    <n v="4"/>
    <n v="370"/>
  </r>
  <r>
    <s v="NORTHSTAR"/>
    <s v="Nakuru"/>
    <s v="North Star Alliance VCT (Salgaa)"/>
    <n v="18599"/>
    <s v="May"/>
    <s v="FSW"/>
    <x v="1"/>
    <x v="5"/>
    <x v="11"/>
    <x v="11"/>
    <s v="J0-390"/>
    <n v="0"/>
    <n v="1"/>
    <n v="42"/>
    <n v="101"/>
    <n v="77"/>
    <n v="94"/>
    <n v="33"/>
    <n v="18"/>
    <n v="4"/>
    <n v="370"/>
  </r>
  <r>
    <s v="NORTHSTAR"/>
    <s v="Nakuru"/>
    <s v="North Star Alliance VCT (Salgaa)"/>
    <n v="18599"/>
    <s v="May"/>
    <s v="FSW"/>
    <x v="0"/>
    <x v="6"/>
    <x v="12"/>
    <x v="12"/>
    <s v="B0-40"/>
    <n v="0"/>
    <n v="0"/>
    <n v="3"/>
    <n v="9"/>
    <n v="3"/>
    <n v="3"/>
    <n v="1"/>
    <n v="0"/>
    <n v="0"/>
    <n v="19"/>
  </r>
  <r>
    <s v="NORTHSTAR"/>
    <s v="Nakuru"/>
    <s v="North Star Alliance VCT (Salgaa)"/>
    <n v="18599"/>
    <s v="May"/>
    <s v="FSW"/>
    <x v="1"/>
    <x v="5"/>
    <x v="13"/>
    <x v="13"/>
    <s v="J0-420"/>
    <n v="0"/>
    <n v="1"/>
    <n v="42"/>
    <n v="101"/>
    <n v="77"/>
    <n v="94"/>
    <n v="33"/>
    <n v="18"/>
    <n v="4"/>
    <n v="370"/>
  </r>
  <r>
    <s v="NORTHSTAR"/>
    <s v="Nakuru"/>
    <s v="North Star Alliance VCT (Salgaa)"/>
    <n v="18599"/>
    <s v="May"/>
    <s v="FSW"/>
    <x v="0"/>
    <x v="6"/>
    <x v="15"/>
    <x v="15"/>
    <s v="B0-50"/>
    <n v="0"/>
    <n v="1"/>
    <n v="29"/>
    <n v="60"/>
    <n v="35"/>
    <n v="41"/>
    <n v="8"/>
    <n v="5"/>
    <n v="3"/>
    <n v="182"/>
  </r>
  <r>
    <s v="NORTHSTAR"/>
    <s v="Nakuru"/>
    <s v="North Star Alliance VCT (Salgaa)"/>
    <n v="18599"/>
    <s v="May"/>
    <s v="FSW"/>
    <x v="0"/>
    <x v="7"/>
    <x v="14"/>
    <x v="14"/>
    <s v="D0-80"/>
    <n v="0"/>
    <n v="1"/>
    <n v="42"/>
    <n v="101"/>
    <n v="77"/>
    <n v="94"/>
    <n v="33"/>
    <n v="18"/>
    <n v="4"/>
    <n v="370"/>
  </r>
  <r>
    <s v="NORTHSTAR"/>
    <s v="Nakuru"/>
    <s v="North Star Alliance VCT (Salgaa)"/>
    <n v="18599"/>
    <s v="May"/>
    <s v="FSW"/>
    <x v="0"/>
    <x v="4"/>
    <x v="43"/>
    <x v="44"/>
    <s v="H0-820"/>
    <n v="0"/>
    <n v="0"/>
    <n v="0"/>
    <n v="1"/>
    <n v="1"/>
    <n v="1"/>
    <n v="0"/>
    <n v="0"/>
    <n v="0"/>
    <n v="3"/>
  </r>
  <r>
    <s v="NORTHSTAR"/>
    <s v="Nakuru"/>
    <s v="North Star Alliance VCT (Salgaa)"/>
    <n v="18599"/>
    <s v="May"/>
    <s v="FSW"/>
    <x v="0"/>
    <x v="0"/>
    <x v="4"/>
    <x v="25"/>
    <s v="A0-860"/>
    <n v="0"/>
    <n v="0"/>
    <n v="5"/>
    <n v="3"/>
    <n v="3"/>
    <n v="4"/>
    <n v="0"/>
    <n v="0"/>
    <n v="0"/>
    <n v="15"/>
  </r>
  <r>
    <s v="NORTHSTAR"/>
    <s v="Nakuru"/>
    <s v="North Star Alliance VCT (Salgaa)"/>
    <n v="18599"/>
    <s v="May"/>
    <s v="FSW"/>
    <x v="0"/>
    <x v="0"/>
    <x v="7"/>
    <x v="45"/>
    <s v="A0-870"/>
    <n v="0"/>
    <n v="0"/>
    <n v="0"/>
    <n v="0"/>
    <n v="0"/>
    <n v="1"/>
    <n v="0"/>
    <n v="0"/>
    <n v="0"/>
    <n v="1"/>
  </r>
  <r>
    <s v="KNOTE"/>
    <s v="Nakuru"/>
    <s v="Gilgil Sub-District Hospital"/>
    <n v="14510"/>
    <s v="May"/>
    <s v="FSW"/>
    <x v="0"/>
    <x v="0"/>
    <x v="0"/>
    <x v="0"/>
    <s v="A0-10"/>
    <n v="0"/>
    <n v="94"/>
    <n v="438"/>
    <n v="495"/>
    <n v="283"/>
    <n v="104"/>
    <n v="28"/>
    <n v="6"/>
    <n v="1004"/>
    <n v="2452"/>
  </r>
  <r>
    <s v="KNOTE"/>
    <s v="Nakuru"/>
    <s v="Gilgil Sub-District Hospital"/>
    <n v="14510"/>
    <s v="May"/>
    <s v="FSW"/>
    <x v="0"/>
    <x v="7"/>
    <x v="26"/>
    <x v="27"/>
    <s v="D0-10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1"/>
    <x v="1"/>
    <x v="1"/>
    <s v="E0-110"/>
    <n v="0"/>
    <n v="10"/>
    <n v="49"/>
    <n v="61"/>
    <n v="37"/>
    <n v="15"/>
    <n v="2"/>
    <n v="0"/>
    <n v="0"/>
    <n v="174"/>
  </r>
  <r>
    <s v="KNOTE"/>
    <s v="Nakuru"/>
    <s v="Gilgil Sub-District Hospital"/>
    <n v="14510"/>
    <s v="May"/>
    <s v="FSW"/>
    <x v="0"/>
    <x v="1"/>
    <x v="44"/>
    <x v="46"/>
    <s v="E0-12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2"/>
    <x v="45"/>
    <x v="47"/>
    <s v="F0-13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2"/>
    <x v="2"/>
    <x v="2"/>
    <s v="F0-140"/>
    <n v="0"/>
    <n v="0"/>
    <n v="5"/>
    <n v="6"/>
    <n v="2"/>
    <n v="3"/>
    <n v="0"/>
    <n v="0"/>
    <n v="1"/>
    <n v="17"/>
  </r>
  <r>
    <s v="KNOTE"/>
    <s v="Nakuru"/>
    <s v="Gilgil Sub-District Hospital"/>
    <n v="14510"/>
    <s v="May"/>
    <s v="FSW"/>
    <x v="0"/>
    <x v="2"/>
    <x v="16"/>
    <x v="16"/>
    <s v="F0-150"/>
    <n v="0"/>
    <n v="0"/>
    <n v="5"/>
    <n v="6"/>
    <n v="2"/>
    <n v="3"/>
    <n v="0"/>
    <n v="0"/>
    <n v="1"/>
    <n v="17"/>
  </r>
  <r>
    <s v="KNOTE"/>
    <s v="Nakuru"/>
    <s v="Gilgil Sub-District Hospital"/>
    <n v="14510"/>
    <s v="May"/>
    <s v="FSW"/>
    <x v="0"/>
    <x v="2"/>
    <x v="17"/>
    <x v="17"/>
    <s v="F0-16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2"/>
    <x v="18"/>
    <x v="18"/>
    <s v="F0-17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3"/>
    <x v="3"/>
    <x v="3"/>
    <s v="G0-18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3"/>
    <x v="31"/>
    <x v="32"/>
    <s v="G0-19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0"/>
    <x v="4"/>
    <x v="4"/>
    <s v="A0-20"/>
    <n v="0"/>
    <n v="94"/>
    <n v="438"/>
    <n v="495"/>
    <n v="283"/>
    <n v="94"/>
    <n v="28"/>
    <n v="5"/>
    <n v="2"/>
    <n v="1439"/>
  </r>
  <r>
    <s v="KNOTE"/>
    <s v="Nakuru"/>
    <s v="Gilgil Sub-District Hospital"/>
    <n v="14510"/>
    <s v="May"/>
    <s v="FSW"/>
    <x v="0"/>
    <x v="3"/>
    <x v="32"/>
    <x v="33"/>
    <s v="G0-20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3"/>
    <x v="33"/>
    <x v="34"/>
    <s v="G0-21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3"/>
    <x v="34"/>
    <x v="35"/>
    <s v="G0-22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3"/>
    <x v="35"/>
    <x v="36"/>
    <s v="G0-23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3"/>
    <x v="36"/>
    <x v="37"/>
    <s v="G0-24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4"/>
    <x v="5"/>
    <x v="5"/>
    <s v="H0-250"/>
    <n v="0"/>
    <n v="11"/>
    <n v="59"/>
    <n v="71"/>
    <n v="40"/>
    <n v="21"/>
    <n v="3"/>
    <n v="1"/>
    <n v="0"/>
    <n v="206"/>
  </r>
  <r>
    <s v="KNOTE"/>
    <s v="Nakuru"/>
    <s v="Gilgil Sub-District Hospital"/>
    <n v="14510"/>
    <s v="May"/>
    <s v="FSW"/>
    <x v="0"/>
    <x v="4"/>
    <x v="19"/>
    <x v="19"/>
    <s v="H0-260"/>
    <n v="0"/>
    <n v="1"/>
    <n v="6"/>
    <n v="6"/>
    <n v="4"/>
    <n v="2"/>
    <n v="0"/>
    <n v="0"/>
    <n v="0"/>
    <n v="19"/>
  </r>
  <r>
    <s v="KNOTE"/>
    <s v="Nakuru"/>
    <s v="Gilgil Sub-District Hospital"/>
    <n v="14510"/>
    <s v="May"/>
    <s v="FSW"/>
    <x v="0"/>
    <x v="4"/>
    <x v="46"/>
    <x v="48"/>
    <s v="H0-27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4"/>
    <x v="20"/>
    <x v="20"/>
    <s v="H0-280"/>
    <n v="0"/>
    <n v="1"/>
    <n v="6"/>
    <n v="6"/>
    <n v="4"/>
    <n v="2"/>
    <n v="0"/>
    <n v="0"/>
    <n v="0"/>
    <n v="19"/>
  </r>
  <r>
    <s v="KNOTE"/>
    <s v="Nakuru"/>
    <s v="Gilgil Sub-District Hospital"/>
    <n v="14510"/>
    <s v="May"/>
    <s v="FSW"/>
    <x v="0"/>
    <x v="0"/>
    <x v="7"/>
    <x v="7"/>
    <s v="A0-30"/>
    <n v="0"/>
    <n v="0"/>
    <n v="5"/>
    <n v="7"/>
    <n v="2"/>
    <n v="3"/>
    <n v="0"/>
    <n v="0"/>
    <n v="1"/>
    <n v="18"/>
  </r>
  <r>
    <s v="KNOTE"/>
    <s v="Nakuru"/>
    <s v="Gilgil Sub-District Hospital"/>
    <n v="14510"/>
    <s v="May"/>
    <s v="FSW"/>
    <x v="0"/>
    <x v="4"/>
    <x v="8"/>
    <x v="8"/>
    <s v="H0-300"/>
    <n v="0"/>
    <n v="4"/>
    <n v="14"/>
    <n v="26"/>
    <n v="9"/>
    <n v="10"/>
    <n v="1"/>
    <n v="1"/>
    <n v="0"/>
    <n v="65"/>
  </r>
  <r>
    <s v="KNOTE"/>
    <s v="Nakuru"/>
    <s v="Gilgil Sub-District Hospital"/>
    <n v="14510"/>
    <s v="May"/>
    <s v="FSW"/>
    <x v="0"/>
    <x v="4"/>
    <x v="9"/>
    <x v="9"/>
    <s v="H0-31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4"/>
    <x v="42"/>
    <x v="43"/>
    <s v="H0-32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9"/>
    <x v="27"/>
    <x v="28"/>
    <s v="I0-330"/>
    <n v="0"/>
    <n v="7"/>
    <n v="32"/>
    <n v="48"/>
    <n v="30"/>
    <n v="14"/>
    <n v="2"/>
    <n v="1"/>
    <n v="0"/>
    <n v="134"/>
  </r>
  <r>
    <s v="KNOTE"/>
    <s v="Nakuru"/>
    <s v="Gilgil Sub-District Hospital"/>
    <n v="14510"/>
    <s v="May"/>
    <s v="FSW"/>
    <x v="1"/>
    <x v="9"/>
    <x v="47"/>
    <x v="49"/>
    <s v="I0-34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9"/>
    <x v="48"/>
    <x v="50"/>
    <s v="I0-350"/>
    <n v="0"/>
    <n v="7"/>
    <n v="32"/>
    <n v="48"/>
    <n v="30"/>
    <n v="14"/>
    <n v="2"/>
    <n v="1"/>
    <n v="0"/>
    <n v="134"/>
  </r>
  <r>
    <s v="KNOTE"/>
    <s v="Nakuru"/>
    <s v="Gilgil Sub-District Hospital"/>
    <n v="14510"/>
    <s v="May"/>
    <s v="FSW"/>
    <x v="1"/>
    <x v="9"/>
    <x v="49"/>
    <x v="51"/>
    <s v="I0-360"/>
    <n v="0"/>
    <n v="2"/>
    <n v="2"/>
    <n v="10"/>
    <n v="4"/>
    <n v="0"/>
    <n v="1"/>
    <n v="0"/>
    <n v="0"/>
    <n v="19"/>
  </r>
  <r>
    <s v="KNOTE"/>
    <s v="Nakuru"/>
    <s v="Gilgil Sub-District Hospital"/>
    <n v="14510"/>
    <s v="May"/>
    <s v="FSW"/>
    <x v="1"/>
    <x v="5"/>
    <x v="10"/>
    <x v="10"/>
    <s v="J0-370"/>
    <n v="0"/>
    <n v="3"/>
    <n v="24"/>
    <n v="21"/>
    <n v="10"/>
    <n v="6"/>
    <n v="1"/>
    <n v="0"/>
    <n v="0"/>
    <n v="65"/>
  </r>
  <r>
    <s v="KNOTE"/>
    <s v="Nakuru"/>
    <s v="Gilgil Sub-District Hospital"/>
    <n v="14510"/>
    <s v="May"/>
    <s v="FSW"/>
    <x v="1"/>
    <x v="5"/>
    <x v="37"/>
    <x v="38"/>
    <s v="J0-38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5"/>
    <x v="11"/>
    <x v="11"/>
    <s v="J0-390"/>
    <n v="0"/>
    <n v="3"/>
    <n v="24"/>
    <n v="21"/>
    <n v="10"/>
    <n v="6"/>
    <n v="1"/>
    <n v="0"/>
    <n v="0"/>
    <n v="65"/>
  </r>
  <r>
    <s v="KNOTE"/>
    <s v="Nakuru"/>
    <s v="Gilgil Sub-District Hospital"/>
    <n v="14510"/>
    <s v="May"/>
    <s v="FSW"/>
    <x v="0"/>
    <x v="6"/>
    <x v="12"/>
    <x v="12"/>
    <s v="B0-40"/>
    <n v="0"/>
    <n v="0"/>
    <n v="11"/>
    <n v="12"/>
    <n v="7"/>
    <n v="3"/>
    <n v="0"/>
    <n v="1"/>
    <n v="0"/>
    <n v="34"/>
  </r>
  <r>
    <s v="KNOTE"/>
    <s v="Nakuru"/>
    <s v="Gilgil Sub-District Hospital"/>
    <n v="14510"/>
    <s v="May"/>
    <s v="FSW"/>
    <x v="1"/>
    <x v="5"/>
    <x v="50"/>
    <x v="52"/>
    <s v="J0-40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5"/>
    <x v="22"/>
    <x v="22"/>
    <s v="J0-410"/>
    <n v="0"/>
    <n v="0"/>
    <n v="3"/>
    <n v="1"/>
    <n v="1"/>
    <n v="0"/>
    <n v="0"/>
    <n v="0"/>
    <n v="0"/>
    <n v="5"/>
  </r>
  <r>
    <s v="KNOTE"/>
    <s v="Nakuru"/>
    <s v="Gilgil Sub-District Hospital"/>
    <n v="14510"/>
    <s v="May"/>
    <s v="FSW"/>
    <x v="1"/>
    <x v="5"/>
    <x v="13"/>
    <x v="13"/>
    <s v="J0-420"/>
    <n v="0"/>
    <n v="3"/>
    <n v="21"/>
    <n v="20"/>
    <n v="9"/>
    <n v="6"/>
    <n v="1"/>
    <n v="0"/>
    <n v="0"/>
    <n v="60"/>
  </r>
  <r>
    <s v="KNOTE"/>
    <s v="Nakuru"/>
    <s v="Gilgil Sub-District Hospital"/>
    <n v="14510"/>
    <s v="May"/>
    <s v="FSW"/>
    <x v="1"/>
    <x v="5"/>
    <x v="23"/>
    <x v="23"/>
    <s v="J0-430"/>
    <n v="0"/>
    <n v="0"/>
    <n v="3"/>
    <n v="1"/>
    <n v="1"/>
    <n v="0"/>
    <n v="0"/>
    <n v="0"/>
    <n v="0"/>
    <n v="5"/>
  </r>
  <r>
    <s v="KNOTE"/>
    <s v="Nakuru"/>
    <s v="Gilgil Sub-District Hospital"/>
    <n v="14510"/>
    <s v="May"/>
    <s v="FSW"/>
    <x v="1"/>
    <x v="5"/>
    <x v="51"/>
    <x v="53"/>
    <s v="J0-44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5"/>
    <x v="52"/>
    <x v="54"/>
    <s v="J0-45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5"/>
    <x v="28"/>
    <x v="29"/>
    <s v="J0-46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5"/>
    <x v="53"/>
    <x v="55"/>
    <s v="J0-47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5"/>
    <x v="54"/>
    <x v="56"/>
    <s v="J0-48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5"/>
    <x v="55"/>
    <x v="57"/>
    <s v="J0-49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6"/>
    <x v="15"/>
    <x v="15"/>
    <s v="B0-50"/>
    <n v="0"/>
    <n v="0"/>
    <n v="1"/>
    <n v="1"/>
    <n v="3"/>
    <n v="1"/>
    <n v="0"/>
    <n v="0"/>
    <n v="0"/>
    <n v="6"/>
  </r>
  <r>
    <s v="KNOTE"/>
    <s v="Nakuru"/>
    <s v="Gilgil Sub-District Hospital"/>
    <n v="14510"/>
    <s v="May"/>
    <s v="FSW"/>
    <x v="1"/>
    <x v="5"/>
    <x v="56"/>
    <x v="58"/>
    <s v="J0-50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5"/>
    <x v="57"/>
    <x v="59"/>
    <s v="J0-51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38"/>
    <x v="39"/>
    <s v="K0-52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39"/>
    <x v="40"/>
    <s v="K0-53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8"/>
    <x v="24"/>
    <x v="24"/>
    <s v="K0-54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8"/>
    <x v="29"/>
    <x v="30"/>
    <s v="K0-55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8"/>
    <x v="58"/>
    <x v="60"/>
    <s v="K0-57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21"/>
    <x v="21"/>
    <s v="K0-58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59"/>
    <x v="61"/>
    <s v="K0-59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60"/>
    <x v="62"/>
    <s v="K0-60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61"/>
    <x v="63"/>
    <s v="K0-61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62"/>
    <x v="64"/>
    <s v="K0-62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63"/>
    <x v="65"/>
    <s v="K0-63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64"/>
    <x v="66"/>
    <s v="K0-64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65"/>
    <x v="67"/>
    <s v="K0-65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60"/>
    <x v="68"/>
    <s v="K0-66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66"/>
    <x v="69"/>
    <s v="K0-67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67"/>
    <x v="70"/>
    <s v="K0-68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63"/>
    <x v="71"/>
    <s v="K0-69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1"/>
    <x v="8"/>
    <x v="68"/>
    <x v="72"/>
    <s v="K0-70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7"/>
    <x v="14"/>
    <x v="14"/>
    <s v="D0-80"/>
    <n v="0"/>
    <n v="3"/>
    <n v="24"/>
    <n v="21"/>
    <n v="10"/>
    <n v="6"/>
    <n v="1"/>
    <n v="0"/>
    <n v="0"/>
    <n v="65"/>
  </r>
  <r>
    <s v="KNOTE"/>
    <s v="Nakuru"/>
    <s v="Gilgil Sub-District Hospital"/>
    <n v="14510"/>
    <s v="May"/>
    <s v="FSW"/>
    <x v="0"/>
    <x v="4"/>
    <x v="69"/>
    <x v="73"/>
    <s v="H0-81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4"/>
    <x v="43"/>
    <x v="44"/>
    <s v="H0-82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3"/>
    <x v="40"/>
    <x v="41"/>
    <s v="G0-83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3"/>
    <x v="41"/>
    <x v="42"/>
    <s v="G0-84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3"/>
    <x v="70"/>
    <x v="74"/>
    <s v="G0-850"/>
    <n v="0"/>
    <n v="0"/>
    <n v="0"/>
    <n v="0"/>
    <n v="0"/>
    <n v="0"/>
    <n v="0"/>
    <n v="0"/>
    <n v="0"/>
    <n v="0"/>
  </r>
  <r>
    <s v="KNOTE"/>
    <s v="Nakuru"/>
    <s v="Gilgil Sub-District Hospital"/>
    <n v="14510"/>
    <s v="May"/>
    <s v="FSW"/>
    <x v="0"/>
    <x v="0"/>
    <x v="4"/>
    <x v="25"/>
    <s v="A0-860"/>
    <n v="0"/>
    <n v="9"/>
    <n v="33"/>
    <n v="22"/>
    <n v="21"/>
    <n v="10"/>
    <n v="0"/>
    <n v="1"/>
    <n v="0"/>
    <n v="96"/>
  </r>
  <r>
    <s v="KNOTE"/>
    <s v="Nakuru"/>
    <s v="Gilgil Sub-District Hospital"/>
    <n v="14510"/>
    <s v="May"/>
    <s v="FSW"/>
    <x v="0"/>
    <x v="7"/>
    <x v="25"/>
    <x v="26"/>
    <s v="D0-90"/>
    <n v="0"/>
    <n v="0"/>
    <n v="3"/>
    <n v="1"/>
    <n v="1"/>
    <n v="0"/>
    <n v="0"/>
    <n v="0"/>
    <n v="0"/>
    <n v="5"/>
  </r>
  <r>
    <s v="KNOTE"/>
    <s v="Nakuru"/>
    <s v="Kikopey Dispensary"/>
    <n v="22760"/>
    <s v="May"/>
    <s v="FSW"/>
    <x v="0"/>
    <x v="0"/>
    <x v="0"/>
    <x v="0"/>
    <s v="A0-10"/>
    <n v="0"/>
    <n v="80"/>
    <n v="233"/>
    <n v="271"/>
    <n v="291"/>
    <n v="148"/>
    <n v="59"/>
    <n v="4"/>
    <n v="110"/>
    <n v="1196"/>
  </r>
  <r>
    <s v="KNOTE"/>
    <s v="Nakuru"/>
    <s v="Kikopey Dispensary"/>
    <n v="22760"/>
    <s v="May"/>
    <s v="FSW"/>
    <x v="0"/>
    <x v="1"/>
    <x v="1"/>
    <x v="1"/>
    <s v="E0-110"/>
    <n v="0"/>
    <n v="3"/>
    <n v="37"/>
    <n v="37"/>
    <n v="48"/>
    <n v="16"/>
    <n v="6"/>
    <n v="0"/>
    <n v="0"/>
    <n v="147"/>
  </r>
  <r>
    <s v="KNOTE"/>
    <s v="Nakuru"/>
    <s v="Kikopey Dispensary"/>
    <n v="22760"/>
    <s v="May"/>
    <s v="FSW"/>
    <x v="0"/>
    <x v="1"/>
    <x v="44"/>
    <x v="46"/>
    <s v="E0-120"/>
    <n v="0"/>
    <n v="0"/>
    <n v="0"/>
    <n v="0"/>
    <n v="0"/>
    <n v="0"/>
    <n v="0"/>
    <n v="0"/>
    <n v="0"/>
    <n v="0"/>
  </r>
  <r>
    <s v="KNOTE"/>
    <s v="Nakuru"/>
    <s v="Kikopey Dispensary"/>
    <n v="22760"/>
    <s v="May"/>
    <s v="FSW"/>
    <x v="0"/>
    <x v="2"/>
    <x v="45"/>
    <x v="47"/>
    <s v="F0-130"/>
    <n v="0"/>
    <n v="0"/>
    <n v="0"/>
    <n v="0"/>
    <n v="0"/>
    <n v="0"/>
    <n v="0"/>
    <n v="0"/>
    <n v="0"/>
    <n v="0"/>
  </r>
  <r>
    <s v="KNOTE"/>
    <s v="Nakuru"/>
    <s v="Kikopey Dispensary"/>
    <n v="22760"/>
    <s v="May"/>
    <s v="FSW"/>
    <x v="0"/>
    <x v="2"/>
    <x v="2"/>
    <x v="2"/>
    <s v="F0-140"/>
    <n v="0"/>
    <n v="0"/>
    <n v="1"/>
    <n v="0"/>
    <n v="3"/>
    <n v="2"/>
    <n v="1"/>
    <n v="1"/>
    <n v="0"/>
    <n v="8"/>
  </r>
  <r>
    <s v="KNOTE"/>
    <s v="Nakuru"/>
    <s v="Kikopey Dispensary"/>
    <n v="22760"/>
    <s v="May"/>
    <s v="FSW"/>
    <x v="0"/>
    <x v="2"/>
    <x v="16"/>
    <x v="16"/>
    <s v="F0-150"/>
    <n v="0"/>
    <n v="0"/>
    <n v="1"/>
    <n v="0"/>
    <n v="1"/>
    <n v="2"/>
    <n v="1"/>
    <n v="1"/>
    <n v="0"/>
    <n v="6"/>
  </r>
  <r>
    <s v="KNOTE"/>
    <s v="Nakuru"/>
    <s v="Kikopey Dispensary"/>
    <n v="22760"/>
    <s v="May"/>
    <s v="FSW"/>
    <x v="0"/>
    <x v="2"/>
    <x v="17"/>
    <x v="17"/>
    <s v="F0-160"/>
    <n v="0"/>
    <n v="0"/>
    <n v="0"/>
    <n v="0"/>
    <n v="1"/>
    <n v="0"/>
    <n v="0"/>
    <n v="0"/>
    <n v="0"/>
    <n v="1"/>
  </r>
  <r>
    <s v="KNOTE"/>
    <s v="Nakuru"/>
    <s v="Kikopey Dispensary"/>
    <n v="22760"/>
    <s v="May"/>
    <s v="FSW"/>
    <x v="0"/>
    <x v="2"/>
    <x v="18"/>
    <x v="18"/>
    <s v="F0-170"/>
    <n v="0"/>
    <n v="0"/>
    <n v="0"/>
    <n v="0"/>
    <n v="1"/>
    <n v="0"/>
    <n v="0"/>
    <n v="0"/>
    <n v="0"/>
    <n v="1"/>
  </r>
  <r>
    <s v="KNOTE"/>
    <s v="Nakuru"/>
    <s v="Kikopey Dispensary"/>
    <n v="22760"/>
    <s v="May"/>
    <s v="FSW"/>
    <x v="0"/>
    <x v="0"/>
    <x v="4"/>
    <x v="4"/>
    <s v="A0-20"/>
    <n v="0"/>
    <n v="80"/>
    <n v="233"/>
    <n v="271"/>
    <n v="291"/>
    <n v="148"/>
    <n v="59"/>
    <n v="4"/>
    <n v="0"/>
    <n v="1086"/>
  </r>
  <r>
    <s v="KNOTE"/>
    <s v="Nakuru"/>
    <s v="Kikopey Dispensary"/>
    <n v="22760"/>
    <s v="May"/>
    <s v="FSW"/>
    <x v="0"/>
    <x v="4"/>
    <x v="5"/>
    <x v="5"/>
    <s v="H0-250"/>
    <n v="0"/>
    <n v="3"/>
    <n v="37"/>
    <n v="37"/>
    <n v="48"/>
    <n v="16"/>
    <n v="6"/>
    <n v="0"/>
    <n v="0"/>
    <n v="147"/>
  </r>
  <r>
    <s v="KNOTE"/>
    <s v="Nakuru"/>
    <s v="Kikopey Dispensary"/>
    <n v="22760"/>
    <s v="May"/>
    <s v="FSW"/>
    <x v="0"/>
    <x v="4"/>
    <x v="19"/>
    <x v="19"/>
    <s v="H0-260"/>
    <n v="0"/>
    <n v="0"/>
    <n v="6"/>
    <n v="3"/>
    <n v="8"/>
    <n v="0"/>
    <n v="2"/>
    <n v="0"/>
    <n v="0"/>
    <n v="19"/>
  </r>
  <r>
    <s v="KNOTE"/>
    <s v="Nakuru"/>
    <s v="Kikopey Dispensary"/>
    <n v="22760"/>
    <s v="May"/>
    <s v="FSW"/>
    <x v="0"/>
    <x v="4"/>
    <x v="20"/>
    <x v="20"/>
    <s v="H0-280"/>
    <n v="0"/>
    <n v="0"/>
    <n v="6"/>
    <n v="3"/>
    <n v="8"/>
    <n v="0"/>
    <n v="2"/>
    <n v="0"/>
    <n v="0"/>
    <n v="19"/>
  </r>
  <r>
    <s v="KNOTE"/>
    <s v="Nakuru"/>
    <s v="Kikopey Dispensary"/>
    <n v="22760"/>
    <s v="May"/>
    <s v="FSW"/>
    <x v="0"/>
    <x v="4"/>
    <x v="6"/>
    <x v="6"/>
    <s v="H0-290"/>
    <n v="0"/>
    <n v="80"/>
    <n v="233"/>
    <n v="271"/>
    <n v="291"/>
    <n v="148"/>
    <n v="59"/>
    <n v="4"/>
    <n v="0"/>
    <n v="1086"/>
  </r>
  <r>
    <s v="KNOTE"/>
    <s v="Nakuru"/>
    <s v="Kikopey Dispensary"/>
    <n v="22760"/>
    <s v="May"/>
    <s v="FSW"/>
    <x v="0"/>
    <x v="0"/>
    <x v="7"/>
    <x v="7"/>
    <s v="A0-30"/>
    <n v="0"/>
    <n v="0"/>
    <n v="1"/>
    <n v="0"/>
    <n v="3"/>
    <n v="2"/>
    <n v="1"/>
    <n v="1"/>
    <n v="0"/>
    <n v="8"/>
  </r>
  <r>
    <s v="KNOTE"/>
    <s v="Nakuru"/>
    <s v="Kikopey Dispensary"/>
    <n v="22760"/>
    <s v="May"/>
    <s v="FSW"/>
    <x v="0"/>
    <x v="4"/>
    <x v="8"/>
    <x v="8"/>
    <s v="H0-300"/>
    <n v="0"/>
    <n v="1"/>
    <n v="6"/>
    <n v="12"/>
    <n v="8"/>
    <n v="8"/>
    <n v="3"/>
    <n v="0"/>
    <n v="0"/>
    <n v="38"/>
  </r>
  <r>
    <s v="KNOTE"/>
    <s v="Nakuru"/>
    <s v="Kikopey Dispensary"/>
    <n v="22760"/>
    <s v="May"/>
    <s v="FSW"/>
    <x v="0"/>
    <x v="4"/>
    <x v="9"/>
    <x v="9"/>
    <s v="H0-310"/>
    <n v="0"/>
    <n v="0"/>
    <n v="4"/>
    <n v="3"/>
    <n v="6"/>
    <n v="2"/>
    <n v="0"/>
    <n v="0"/>
    <n v="0"/>
    <n v="15"/>
  </r>
  <r>
    <s v="KNOTE"/>
    <s v="Nakuru"/>
    <s v="Kikopey Dispensary"/>
    <n v="22760"/>
    <s v="May"/>
    <s v="FSW"/>
    <x v="0"/>
    <x v="4"/>
    <x v="42"/>
    <x v="43"/>
    <s v="H0-320"/>
    <n v="0"/>
    <n v="0"/>
    <n v="0"/>
    <n v="0"/>
    <n v="0"/>
    <n v="0"/>
    <n v="0"/>
    <n v="0"/>
    <n v="0"/>
    <n v="0"/>
  </r>
  <r>
    <s v="KNOTE"/>
    <s v="Nakuru"/>
    <s v="Kikopey Dispensary"/>
    <n v="22760"/>
    <s v="May"/>
    <s v="FSW"/>
    <x v="1"/>
    <x v="5"/>
    <x v="10"/>
    <x v="10"/>
    <s v="J0-370"/>
    <n v="0"/>
    <n v="3"/>
    <n v="37"/>
    <n v="37"/>
    <n v="48"/>
    <n v="16"/>
    <n v="6"/>
    <n v="0"/>
    <n v="0"/>
    <n v="147"/>
  </r>
  <r>
    <s v="KNOTE"/>
    <s v="Nakuru"/>
    <s v="Kikopey Dispensary"/>
    <n v="22760"/>
    <s v="May"/>
    <s v="FSW"/>
    <x v="1"/>
    <x v="5"/>
    <x v="11"/>
    <x v="11"/>
    <s v="J0-390"/>
    <n v="0"/>
    <n v="3"/>
    <n v="37"/>
    <n v="37"/>
    <n v="48"/>
    <n v="16"/>
    <n v="6"/>
    <n v="0"/>
    <n v="0"/>
    <n v="147"/>
  </r>
  <r>
    <s v="KNOTE"/>
    <s v="Nakuru"/>
    <s v="Kikopey Dispensary"/>
    <n v="22760"/>
    <s v="May"/>
    <s v="FSW"/>
    <x v="0"/>
    <x v="6"/>
    <x v="12"/>
    <x v="12"/>
    <s v="B0-40"/>
    <n v="0"/>
    <n v="0"/>
    <n v="3"/>
    <n v="2"/>
    <n v="1"/>
    <n v="1"/>
    <n v="0"/>
    <n v="0"/>
    <n v="0"/>
    <n v="7"/>
  </r>
  <r>
    <s v="KNOTE"/>
    <s v="Nakuru"/>
    <s v="Kikopey Dispensary"/>
    <n v="22760"/>
    <s v="May"/>
    <s v="FSW"/>
    <x v="1"/>
    <x v="5"/>
    <x v="13"/>
    <x v="13"/>
    <s v="J0-420"/>
    <n v="0"/>
    <n v="3"/>
    <n v="37"/>
    <n v="37"/>
    <n v="48"/>
    <n v="16"/>
    <n v="6"/>
    <n v="0"/>
    <n v="0"/>
    <n v="147"/>
  </r>
  <r>
    <s v="KNOTE"/>
    <s v="Nakuru"/>
    <s v="Kikopey Dispensary"/>
    <n v="22760"/>
    <s v="May"/>
    <s v="FSW"/>
    <x v="0"/>
    <x v="6"/>
    <x v="15"/>
    <x v="15"/>
    <s v="B0-50"/>
    <n v="0"/>
    <n v="0"/>
    <n v="3"/>
    <n v="1"/>
    <n v="3"/>
    <n v="0"/>
    <n v="0"/>
    <n v="0"/>
    <n v="0"/>
    <n v="7"/>
  </r>
  <r>
    <s v="KNOTE"/>
    <s v="Nakuru"/>
    <s v="Kikopey Dispensary"/>
    <n v="22760"/>
    <s v="May"/>
    <s v="FSW"/>
    <x v="1"/>
    <x v="8"/>
    <x v="21"/>
    <x v="21"/>
    <s v="K0-580"/>
    <n v="0"/>
    <n v="0"/>
    <n v="1"/>
    <n v="1"/>
    <n v="3"/>
    <n v="4"/>
    <n v="4"/>
    <n v="0"/>
    <n v="0"/>
    <n v="13"/>
  </r>
  <r>
    <s v="KNOTE"/>
    <s v="Nakuru"/>
    <s v="Kikopey Dispensary"/>
    <n v="22760"/>
    <s v="May"/>
    <s v="FSW"/>
    <x v="0"/>
    <x v="7"/>
    <x v="14"/>
    <x v="14"/>
    <s v="D0-80"/>
    <n v="0"/>
    <n v="3"/>
    <n v="37"/>
    <n v="37"/>
    <n v="48"/>
    <n v="16"/>
    <n v="6"/>
    <n v="0"/>
    <n v="0"/>
    <n v="147"/>
  </r>
  <r>
    <s v="KNOTE"/>
    <s v="Nakuru"/>
    <s v="Kikopey Dispensary"/>
    <n v="22760"/>
    <s v="May"/>
    <s v="FSW"/>
    <x v="0"/>
    <x v="0"/>
    <x v="4"/>
    <x v="25"/>
    <s v="A0-860"/>
    <n v="0"/>
    <n v="0"/>
    <n v="0"/>
    <n v="0"/>
    <n v="0"/>
    <n v="0"/>
    <n v="0"/>
    <n v="0"/>
    <n v="0"/>
    <n v="0"/>
  </r>
  <r>
    <s v="KNOTE"/>
    <s v="Nakuru"/>
    <s v="Kikopey Dispensary"/>
    <n v="22760"/>
    <s v="May"/>
    <s v="FSW"/>
    <x v="0"/>
    <x v="0"/>
    <x v="7"/>
    <x v="45"/>
    <s v="A0-870"/>
    <n v="0"/>
    <n v="0"/>
    <n v="0"/>
    <n v="0"/>
    <n v="0"/>
    <n v="0"/>
    <n v="0"/>
    <n v="0"/>
    <n v="0"/>
    <n v="0"/>
  </r>
  <r>
    <s v="NORTHSTAR"/>
    <s v="Nakuru"/>
    <s v="Kuresoi Health Centre"/>
    <n v="16683"/>
    <s v="May"/>
    <s v="FSW"/>
    <x v="0"/>
    <x v="0"/>
    <x v="0"/>
    <x v="0"/>
    <s v="A0-10"/>
    <n v="0"/>
    <n v="3"/>
    <n v="17"/>
    <n v="33"/>
    <n v="18"/>
    <n v="12"/>
    <n v="1"/>
    <n v="0"/>
    <n v="0"/>
    <n v="84"/>
  </r>
  <r>
    <s v="NORTHSTAR"/>
    <s v="Nakuru"/>
    <s v="Kuresoi Health Centre"/>
    <n v="16683"/>
    <s v="May"/>
    <s v="FSW"/>
    <x v="0"/>
    <x v="1"/>
    <x v="1"/>
    <x v="1"/>
    <s v="E0-110"/>
    <n v="0"/>
    <n v="2"/>
    <n v="5"/>
    <n v="12"/>
    <n v="5"/>
    <n v="8"/>
    <n v="1"/>
    <n v="0"/>
    <n v="0"/>
    <n v="33"/>
  </r>
  <r>
    <s v="NORTHSTAR"/>
    <s v="Nakuru"/>
    <s v="Kuresoi Health Centre"/>
    <n v="16683"/>
    <s v="May"/>
    <s v="FSW"/>
    <x v="0"/>
    <x v="0"/>
    <x v="4"/>
    <x v="4"/>
    <s v="A0-20"/>
    <n v="0"/>
    <n v="3"/>
    <n v="17"/>
    <n v="33"/>
    <n v="18"/>
    <n v="12"/>
    <n v="1"/>
    <n v="0"/>
    <n v="0"/>
    <n v="84"/>
  </r>
  <r>
    <s v="NORTHSTAR"/>
    <s v="Nakuru"/>
    <s v="Kuresoi Health Centre"/>
    <n v="16683"/>
    <s v="May"/>
    <s v="FSW"/>
    <x v="0"/>
    <x v="4"/>
    <x v="5"/>
    <x v="5"/>
    <s v="H0-250"/>
    <n v="0"/>
    <n v="2"/>
    <n v="5"/>
    <n v="12"/>
    <n v="5"/>
    <n v="8"/>
    <n v="1"/>
    <n v="0"/>
    <n v="0"/>
    <n v="33"/>
  </r>
  <r>
    <s v="NORTHSTAR"/>
    <s v="Nakuru"/>
    <s v="Kuresoi Health Centre"/>
    <n v="16683"/>
    <s v="May"/>
    <s v="FSW"/>
    <x v="0"/>
    <x v="4"/>
    <x v="8"/>
    <x v="8"/>
    <s v="H0-300"/>
    <n v="0"/>
    <n v="1"/>
    <n v="1"/>
    <n v="2"/>
    <n v="0"/>
    <n v="0"/>
    <n v="0"/>
    <n v="0"/>
    <n v="0"/>
    <n v="4"/>
  </r>
  <r>
    <s v="NORTHSTAR"/>
    <s v="Nakuru"/>
    <s v="Kuresoi Health Centre"/>
    <n v="16683"/>
    <s v="May"/>
    <s v="FSW"/>
    <x v="1"/>
    <x v="5"/>
    <x v="10"/>
    <x v="10"/>
    <s v="J0-370"/>
    <n v="0"/>
    <n v="2"/>
    <n v="5"/>
    <n v="12"/>
    <n v="5"/>
    <n v="8"/>
    <n v="1"/>
    <n v="0"/>
    <n v="0"/>
    <n v="33"/>
  </r>
  <r>
    <s v="NORTHSTAR"/>
    <s v="Nakuru"/>
    <s v="Kuresoi Health Centre"/>
    <n v="16683"/>
    <s v="May"/>
    <s v="FSW"/>
    <x v="1"/>
    <x v="5"/>
    <x v="11"/>
    <x v="11"/>
    <s v="J0-390"/>
    <n v="0"/>
    <n v="2"/>
    <n v="5"/>
    <n v="12"/>
    <n v="5"/>
    <n v="8"/>
    <n v="1"/>
    <n v="0"/>
    <n v="0"/>
    <n v="33"/>
  </r>
  <r>
    <s v="NORTHSTAR"/>
    <s v="Nakuru"/>
    <s v="Kuresoi Health Centre"/>
    <n v="16683"/>
    <s v="May"/>
    <s v="FSW"/>
    <x v="1"/>
    <x v="5"/>
    <x v="13"/>
    <x v="13"/>
    <s v="J0-420"/>
    <n v="0"/>
    <n v="2"/>
    <n v="5"/>
    <n v="12"/>
    <n v="5"/>
    <n v="8"/>
    <n v="1"/>
    <n v="0"/>
    <n v="0"/>
    <n v="33"/>
  </r>
  <r>
    <s v="NORTHSTAR"/>
    <s v="Nakuru"/>
    <s v="Kuresoi Health Centre"/>
    <n v="16683"/>
    <s v="May"/>
    <s v="FSW"/>
    <x v="0"/>
    <x v="7"/>
    <x v="14"/>
    <x v="14"/>
    <s v="D0-80"/>
    <n v="0"/>
    <n v="2"/>
    <n v="5"/>
    <n v="12"/>
    <n v="5"/>
    <n v="8"/>
    <n v="1"/>
    <n v="0"/>
    <n v="0"/>
    <n v="33"/>
  </r>
  <r>
    <s v="NORTHSTAR"/>
    <s v="Nakuru"/>
    <s v="Kamara Dispensary"/>
    <n v="14668"/>
    <s v="May"/>
    <s v="FSW"/>
    <x v="0"/>
    <x v="0"/>
    <x v="0"/>
    <x v="0"/>
    <s v="A0-10"/>
    <n v="0"/>
    <n v="3"/>
    <n v="30"/>
    <n v="44"/>
    <n v="29"/>
    <n v="6"/>
    <n v="0"/>
    <n v="0"/>
    <n v="0"/>
    <n v="112"/>
  </r>
  <r>
    <s v="NORTHSTAR"/>
    <s v="Nakuru"/>
    <s v="Kamara Dispensary"/>
    <n v="14668"/>
    <s v="May"/>
    <s v="FSW"/>
    <x v="0"/>
    <x v="1"/>
    <x v="1"/>
    <x v="1"/>
    <s v="E0-110"/>
    <n v="0"/>
    <n v="0"/>
    <n v="1"/>
    <n v="7"/>
    <n v="7"/>
    <n v="1"/>
    <n v="0"/>
    <n v="0"/>
    <n v="0"/>
    <n v="16"/>
  </r>
  <r>
    <s v="NORTHSTAR"/>
    <s v="Nakuru"/>
    <s v="Kamara Dispensary"/>
    <n v="14668"/>
    <s v="May"/>
    <s v="FSW"/>
    <x v="0"/>
    <x v="0"/>
    <x v="4"/>
    <x v="4"/>
    <s v="A0-20"/>
    <n v="0"/>
    <n v="3"/>
    <n v="30"/>
    <n v="44"/>
    <n v="29"/>
    <n v="6"/>
    <n v="0"/>
    <n v="0"/>
    <n v="0"/>
    <n v="112"/>
  </r>
  <r>
    <s v="NORTHSTAR"/>
    <s v="Nakuru"/>
    <s v="Kamara Dispensary"/>
    <n v="14668"/>
    <s v="May"/>
    <s v="FSW"/>
    <x v="0"/>
    <x v="4"/>
    <x v="5"/>
    <x v="5"/>
    <s v="H0-250"/>
    <n v="0"/>
    <n v="0"/>
    <n v="1"/>
    <n v="7"/>
    <n v="7"/>
    <n v="1"/>
    <n v="0"/>
    <n v="0"/>
    <n v="0"/>
    <n v="16"/>
  </r>
  <r>
    <s v="NORTHSTAR"/>
    <s v="Nakuru"/>
    <s v="Kamara Dispensary"/>
    <n v="14668"/>
    <s v="May"/>
    <s v="FSW"/>
    <x v="0"/>
    <x v="4"/>
    <x v="6"/>
    <x v="6"/>
    <s v="H0-290"/>
    <n v="0"/>
    <n v="3"/>
    <n v="30"/>
    <n v="44"/>
    <n v="29"/>
    <n v="6"/>
    <n v="0"/>
    <n v="0"/>
    <n v="0"/>
    <n v="112"/>
  </r>
  <r>
    <s v="NORTHSTAR"/>
    <s v="Nakuru"/>
    <s v="Kamara Dispensary"/>
    <n v="14668"/>
    <s v="May"/>
    <s v="FSW"/>
    <x v="0"/>
    <x v="4"/>
    <x v="8"/>
    <x v="8"/>
    <s v="H0-300"/>
    <n v="0"/>
    <n v="0"/>
    <n v="1"/>
    <n v="1"/>
    <n v="0"/>
    <n v="0"/>
    <n v="0"/>
    <n v="0"/>
    <n v="0"/>
    <n v="2"/>
  </r>
  <r>
    <s v="NORTHSTAR"/>
    <s v="Nakuru"/>
    <s v="Kamara Dispensary"/>
    <n v="14668"/>
    <s v="May"/>
    <s v="FSW"/>
    <x v="1"/>
    <x v="5"/>
    <x v="10"/>
    <x v="10"/>
    <s v="J0-370"/>
    <n v="0"/>
    <n v="0"/>
    <n v="1"/>
    <n v="7"/>
    <n v="7"/>
    <n v="1"/>
    <n v="0"/>
    <n v="0"/>
    <n v="0"/>
    <n v="16"/>
  </r>
  <r>
    <s v="NORTHSTAR"/>
    <s v="Nakuru"/>
    <s v="Kamara Dispensary"/>
    <n v="14668"/>
    <s v="May"/>
    <s v="FSW"/>
    <x v="1"/>
    <x v="5"/>
    <x v="11"/>
    <x v="11"/>
    <s v="J0-390"/>
    <n v="0"/>
    <n v="0"/>
    <n v="1"/>
    <n v="7"/>
    <n v="7"/>
    <n v="1"/>
    <n v="0"/>
    <n v="0"/>
    <n v="0"/>
    <n v="16"/>
  </r>
  <r>
    <s v="NORTHSTAR"/>
    <s v="Nakuru"/>
    <s v="Kamara Dispensary"/>
    <n v="14668"/>
    <s v="May"/>
    <s v="FSW"/>
    <x v="1"/>
    <x v="5"/>
    <x v="13"/>
    <x v="13"/>
    <s v="J0-420"/>
    <n v="0"/>
    <n v="0"/>
    <n v="1"/>
    <n v="7"/>
    <n v="7"/>
    <n v="1"/>
    <n v="0"/>
    <n v="0"/>
    <n v="0"/>
    <n v="16"/>
  </r>
  <r>
    <s v="NORTHSTAR"/>
    <s v="Nakuru"/>
    <s v="Kamara Dispensary"/>
    <n v="14668"/>
    <s v="May"/>
    <s v="FSW"/>
    <x v="0"/>
    <x v="7"/>
    <x v="14"/>
    <x v="14"/>
    <s v="D0-80"/>
    <n v="0"/>
    <n v="0"/>
    <n v="1"/>
    <n v="7"/>
    <n v="7"/>
    <n v="1"/>
    <n v="0"/>
    <n v="0"/>
    <n v="0"/>
    <n v="16"/>
  </r>
  <r>
    <s v="NORTHSTAR"/>
    <s v="Nakuru"/>
    <s v="Olenguruone Sub-District Hospital"/>
    <n v="15398"/>
    <s v="May"/>
    <s v="FSW"/>
    <x v="0"/>
    <x v="0"/>
    <x v="0"/>
    <x v="0"/>
    <s v="A0-10"/>
    <n v="3"/>
    <n v="33"/>
    <n v="158"/>
    <n v="132"/>
    <n v="79"/>
    <n v="33"/>
    <n v="13"/>
    <n v="6"/>
    <n v="3"/>
    <n v="460"/>
  </r>
  <r>
    <s v="NORTHSTAR"/>
    <s v="Nakuru"/>
    <s v="Olenguruone Sub-District Hospital"/>
    <n v="15398"/>
    <s v="May"/>
    <s v="FSW"/>
    <x v="0"/>
    <x v="1"/>
    <x v="1"/>
    <x v="1"/>
    <s v="E0-110"/>
    <n v="1"/>
    <n v="2"/>
    <n v="24"/>
    <n v="16"/>
    <n v="13"/>
    <n v="4"/>
    <n v="0"/>
    <n v="0"/>
    <n v="0"/>
    <n v="60"/>
  </r>
  <r>
    <s v="NORTHSTAR"/>
    <s v="Nakuru"/>
    <s v="Olenguruone Sub-District Hospital"/>
    <n v="15398"/>
    <s v="May"/>
    <s v="FSW"/>
    <x v="0"/>
    <x v="2"/>
    <x v="2"/>
    <x v="2"/>
    <s v="F0-140"/>
    <n v="0"/>
    <n v="0"/>
    <n v="5"/>
    <n v="3"/>
    <n v="7"/>
    <n v="5"/>
    <n v="1"/>
    <n v="0"/>
    <n v="1"/>
    <n v="22"/>
  </r>
  <r>
    <s v="NORTHSTAR"/>
    <s v="Nakuru"/>
    <s v="Olenguruone Sub-District Hospital"/>
    <n v="15398"/>
    <s v="May"/>
    <s v="FSW"/>
    <x v="0"/>
    <x v="2"/>
    <x v="16"/>
    <x v="16"/>
    <s v="F0-150"/>
    <n v="0"/>
    <n v="0"/>
    <n v="4"/>
    <n v="3"/>
    <n v="5"/>
    <n v="3"/>
    <n v="1"/>
    <n v="0"/>
    <n v="0"/>
    <n v="16"/>
  </r>
  <r>
    <s v="NORTHSTAR"/>
    <s v="Nakuru"/>
    <s v="Olenguruone Sub-District Hospital"/>
    <n v="15398"/>
    <s v="May"/>
    <s v="FSW"/>
    <x v="0"/>
    <x v="2"/>
    <x v="17"/>
    <x v="17"/>
    <s v="F0-160"/>
    <n v="0"/>
    <n v="0"/>
    <n v="4"/>
    <n v="3"/>
    <n v="4"/>
    <n v="3"/>
    <n v="1"/>
    <n v="0"/>
    <n v="0"/>
    <n v="15"/>
  </r>
  <r>
    <s v="NORTHSTAR"/>
    <s v="Nakuru"/>
    <s v="Olenguruone Sub-District Hospital"/>
    <n v="15398"/>
    <s v="May"/>
    <s v="FSW"/>
    <x v="0"/>
    <x v="2"/>
    <x v="18"/>
    <x v="18"/>
    <s v="F0-170"/>
    <n v="0"/>
    <n v="0"/>
    <n v="4"/>
    <n v="3"/>
    <n v="4"/>
    <n v="3"/>
    <n v="1"/>
    <n v="0"/>
    <n v="0"/>
    <n v="15"/>
  </r>
  <r>
    <s v="NORTHSTAR"/>
    <s v="Nakuru"/>
    <s v="Olenguruone Sub-District Hospital"/>
    <n v="15398"/>
    <s v="May"/>
    <s v="FSW"/>
    <x v="0"/>
    <x v="3"/>
    <x v="3"/>
    <x v="3"/>
    <s v="G0-180"/>
    <n v="1"/>
    <n v="0"/>
    <n v="2"/>
    <n v="2"/>
    <n v="2"/>
    <n v="0"/>
    <n v="0"/>
    <n v="0"/>
    <n v="0"/>
    <n v="7"/>
  </r>
  <r>
    <s v="NORTHSTAR"/>
    <s v="Nakuru"/>
    <s v="Olenguruone Sub-District Hospital"/>
    <n v="15398"/>
    <s v="May"/>
    <s v="FSW"/>
    <x v="0"/>
    <x v="0"/>
    <x v="4"/>
    <x v="4"/>
    <s v="A0-20"/>
    <n v="3"/>
    <n v="33"/>
    <n v="158"/>
    <n v="132"/>
    <n v="79"/>
    <n v="33"/>
    <n v="13"/>
    <n v="6"/>
    <n v="3"/>
    <n v="460"/>
  </r>
  <r>
    <s v="NORTHSTAR"/>
    <s v="Nakuru"/>
    <s v="Olenguruone Sub-District Hospital"/>
    <n v="15398"/>
    <s v="May"/>
    <s v="FSW"/>
    <x v="0"/>
    <x v="4"/>
    <x v="5"/>
    <x v="5"/>
    <s v="H0-250"/>
    <n v="1"/>
    <n v="2"/>
    <n v="24"/>
    <n v="16"/>
    <n v="13"/>
    <n v="4"/>
    <n v="0"/>
    <n v="0"/>
    <n v="0"/>
    <n v="60"/>
  </r>
  <r>
    <s v="NORTHSTAR"/>
    <s v="Nakuru"/>
    <s v="Olenguruone Sub-District Hospital"/>
    <n v="15398"/>
    <s v="May"/>
    <s v="FSW"/>
    <x v="0"/>
    <x v="4"/>
    <x v="6"/>
    <x v="6"/>
    <s v="H0-290"/>
    <n v="1"/>
    <n v="2"/>
    <n v="24"/>
    <n v="16"/>
    <n v="13"/>
    <n v="4"/>
    <n v="0"/>
    <n v="0"/>
    <n v="0"/>
    <n v="60"/>
  </r>
  <r>
    <s v="NORTHSTAR"/>
    <s v="Nakuru"/>
    <s v="Olenguruone Sub-District Hospital"/>
    <n v="15398"/>
    <s v="May"/>
    <s v="FSW"/>
    <x v="0"/>
    <x v="0"/>
    <x v="7"/>
    <x v="7"/>
    <s v="A0-30"/>
    <n v="0"/>
    <n v="0"/>
    <n v="5"/>
    <n v="3"/>
    <n v="7"/>
    <n v="5"/>
    <n v="1"/>
    <n v="0"/>
    <n v="1"/>
    <n v="22"/>
  </r>
  <r>
    <s v="NORTHSTAR"/>
    <s v="Nakuru"/>
    <s v="Olenguruone Sub-District Hospital"/>
    <n v="15398"/>
    <s v="May"/>
    <s v="FSW"/>
    <x v="1"/>
    <x v="5"/>
    <x v="10"/>
    <x v="10"/>
    <s v="J0-370"/>
    <n v="1"/>
    <n v="2"/>
    <n v="24"/>
    <n v="16"/>
    <n v="13"/>
    <n v="4"/>
    <n v="0"/>
    <n v="0"/>
    <n v="0"/>
    <n v="60"/>
  </r>
  <r>
    <s v="NORTHSTAR"/>
    <s v="Nakuru"/>
    <s v="Olenguruone Sub-District Hospital"/>
    <n v="15398"/>
    <s v="May"/>
    <s v="FSW"/>
    <x v="1"/>
    <x v="5"/>
    <x v="11"/>
    <x v="11"/>
    <s v="J0-390"/>
    <n v="1"/>
    <n v="2"/>
    <n v="24"/>
    <n v="16"/>
    <n v="13"/>
    <n v="4"/>
    <n v="0"/>
    <n v="0"/>
    <n v="0"/>
    <n v="60"/>
  </r>
  <r>
    <s v="NORTHSTAR"/>
    <s v="Nakuru"/>
    <s v="Olenguruone Sub-District Hospital"/>
    <n v="15398"/>
    <s v="May"/>
    <s v="FSW"/>
    <x v="0"/>
    <x v="6"/>
    <x v="12"/>
    <x v="12"/>
    <s v="B0-40"/>
    <n v="0"/>
    <n v="0"/>
    <n v="0"/>
    <n v="1"/>
    <n v="0"/>
    <n v="0"/>
    <n v="0"/>
    <n v="0"/>
    <n v="0"/>
    <n v="1"/>
  </r>
  <r>
    <s v="NORTHSTAR"/>
    <s v="Nakuru"/>
    <s v="Olenguruone Sub-District Hospital"/>
    <n v="15398"/>
    <s v="May"/>
    <s v="FSW"/>
    <x v="1"/>
    <x v="5"/>
    <x v="13"/>
    <x v="13"/>
    <s v="J0-420"/>
    <n v="1"/>
    <n v="2"/>
    <n v="24"/>
    <n v="16"/>
    <n v="13"/>
    <n v="4"/>
    <n v="0"/>
    <n v="0"/>
    <n v="0"/>
    <n v="60"/>
  </r>
  <r>
    <s v="NORTHSTAR"/>
    <s v="Nakuru"/>
    <s v="Olenguruone Sub-District Hospital"/>
    <n v="15398"/>
    <s v="May"/>
    <s v="FSW"/>
    <x v="0"/>
    <x v="6"/>
    <x v="15"/>
    <x v="15"/>
    <s v="B0-50"/>
    <n v="0"/>
    <n v="1"/>
    <n v="2"/>
    <n v="0"/>
    <n v="5"/>
    <n v="1"/>
    <n v="0"/>
    <n v="0"/>
    <n v="0"/>
    <n v="9"/>
  </r>
  <r>
    <s v="NORTHSTAR"/>
    <s v="Nakuru"/>
    <s v="Olenguruone Sub-District Hospital"/>
    <n v="15398"/>
    <s v="May"/>
    <s v="FSW"/>
    <x v="0"/>
    <x v="7"/>
    <x v="14"/>
    <x v="14"/>
    <s v="D0-80"/>
    <n v="1"/>
    <n v="2"/>
    <n v="24"/>
    <n v="16"/>
    <n v="13"/>
    <n v="4"/>
    <n v="0"/>
    <n v="0"/>
    <n v="0"/>
    <n v="60"/>
  </r>
  <r>
    <s v="NORTHSTAR"/>
    <s v="Nakuru"/>
    <s v="Kiptagich Dispensary"/>
    <n v="14924"/>
    <s v="May"/>
    <s v="FSW"/>
    <x v="0"/>
    <x v="0"/>
    <x v="0"/>
    <x v="0"/>
    <s v="A0-10"/>
    <n v="0"/>
    <n v="2"/>
    <n v="56"/>
    <n v="61"/>
    <n v="32"/>
    <n v="16"/>
    <n v="11"/>
    <n v="0"/>
    <n v="0"/>
    <n v="178"/>
  </r>
  <r>
    <s v="NORTHSTAR"/>
    <s v="Nakuru"/>
    <s v="Kiptagich Dispensary"/>
    <n v="14924"/>
    <s v="May"/>
    <s v="FSW"/>
    <x v="0"/>
    <x v="1"/>
    <x v="1"/>
    <x v="1"/>
    <s v="E0-110"/>
    <n v="0"/>
    <n v="2"/>
    <n v="17"/>
    <n v="11"/>
    <n v="4"/>
    <n v="1"/>
    <n v="5"/>
    <n v="0"/>
    <n v="0"/>
    <n v="40"/>
  </r>
  <r>
    <s v="NORTHSTAR"/>
    <s v="Nakuru"/>
    <s v="Kiptagich Dispensary"/>
    <n v="14924"/>
    <s v="May"/>
    <s v="FSW"/>
    <x v="0"/>
    <x v="2"/>
    <x v="2"/>
    <x v="2"/>
    <s v="F0-140"/>
    <n v="0"/>
    <n v="0"/>
    <n v="0"/>
    <n v="1"/>
    <n v="0"/>
    <n v="0"/>
    <n v="0"/>
    <n v="0"/>
    <n v="0"/>
    <n v="1"/>
  </r>
  <r>
    <s v="NORTHSTAR"/>
    <s v="Nakuru"/>
    <s v="Kiptagich Dispensary"/>
    <n v="14924"/>
    <s v="May"/>
    <s v="FSW"/>
    <x v="0"/>
    <x v="0"/>
    <x v="4"/>
    <x v="4"/>
    <s v="A0-20"/>
    <n v="0"/>
    <n v="2"/>
    <n v="56"/>
    <n v="61"/>
    <n v="32"/>
    <n v="16"/>
    <n v="11"/>
    <n v="0"/>
    <n v="0"/>
    <n v="178"/>
  </r>
  <r>
    <s v="NORTHSTAR"/>
    <s v="Nakuru"/>
    <s v="Kiptagich Dispensary"/>
    <n v="14924"/>
    <s v="May"/>
    <s v="FSW"/>
    <x v="0"/>
    <x v="4"/>
    <x v="5"/>
    <x v="5"/>
    <s v="H0-250"/>
    <n v="0"/>
    <n v="2"/>
    <n v="17"/>
    <n v="11"/>
    <n v="4"/>
    <n v="1"/>
    <n v="5"/>
    <n v="0"/>
    <n v="0"/>
    <n v="40"/>
  </r>
  <r>
    <s v="NORTHSTAR"/>
    <s v="Nakuru"/>
    <s v="Kiptagich Dispensary"/>
    <n v="14924"/>
    <s v="May"/>
    <s v="FSW"/>
    <x v="0"/>
    <x v="4"/>
    <x v="6"/>
    <x v="6"/>
    <s v="H0-290"/>
    <n v="0"/>
    <n v="2"/>
    <n v="17"/>
    <n v="11"/>
    <n v="4"/>
    <n v="1"/>
    <n v="5"/>
    <n v="0"/>
    <n v="0"/>
    <n v="40"/>
  </r>
  <r>
    <s v="NORTHSTAR"/>
    <s v="Nakuru"/>
    <s v="Kiptagich Dispensary"/>
    <n v="14924"/>
    <s v="May"/>
    <s v="FSW"/>
    <x v="0"/>
    <x v="0"/>
    <x v="7"/>
    <x v="7"/>
    <s v="A0-30"/>
    <n v="0"/>
    <n v="0"/>
    <n v="0"/>
    <n v="1"/>
    <n v="0"/>
    <n v="0"/>
    <n v="0"/>
    <n v="0"/>
    <n v="0"/>
    <n v="1"/>
  </r>
  <r>
    <s v="NORTHSTAR"/>
    <s v="Nakuru"/>
    <s v="Kiptagich Dispensary"/>
    <n v="14924"/>
    <s v="May"/>
    <s v="FSW"/>
    <x v="1"/>
    <x v="5"/>
    <x v="10"/>
    <x v="10"/>
    <s v="J0-370"/>
    <n v="0"/>
    <n v="2"/>
    <n v="17"/>
    <n v="11"/>
    <n v="4"/>
    <n v="1"/>
    <n v="5"/>
    <n v="0"/>
    <n v="0"/>
    <n v="40"/>
  </r>
  <r>
    <s v="NORTHSTAR"/>
    <s v="Nakuru"/>
    <s v="Kiptagich Dispensary"/>
    <n v="14924"/>
    <s v="May"/>
    <s v="FSW"/>
    <x v="1"/>
    <x v="5"/>
    <x v="11"/>
    <x v="11"/>
    <s v="J0-390"/>
    <n v="0"/>
    <n v="2"/>
    <n v="17"/>
    <n v="11"/>
    <n v="4"/>
    <n v="1"/>
    <n v="5"/>
    <n v="0"/>
    <n v="0"/>
    <n v="40"/>
  </r>
  <r>
    <s v="NORTHSTAR"/>
    <s v="Nakuru"/>
    <s v="Kiptagich Dispensary"/>
    <n v="14924"/>
    <s v="May"/>
    <s v="FSW"/>
    <x v="0"/>
    <x v="6"/>
    <x v="12"/>
    <x v="12"/>
    <s v="B0-40"/>
    <n v="0"/>
    <n v="1"/>
    <n v="2"/>
    <n v="3"/>
    <n v="0"/>
    <n v="0"/>
    <n v="0"/>
    <n v="0"/>
    <n v="0"/>
    <n v="6"/>
  </r>
  <r>
    <s v="NORTHSTAR"/>
    <s v="Nakuru"/>
    <s v="Kiptagich Dispensary"/>
    <n v="14924"/>
    <s v="May"/>
    <s v="FSW"/>
    <x v="1"/>
    <x v="5"/>
    <x v="13"/>
    <x v="13"/>
    <s v="J0-420"/>
    <n v="0"/>
    <n v="2"/>
    <n v="17"/>
    <n v="11"/>
    <n v="4"/>
    <n v="1"/>
    <n v="5"/>
    <n v="0"/>
    <n v="0"/>
    <n v="40"/>
  </r>
  <r>
    <s v="NORTHSTAR"/>
    <s v="Nakuru"/>
    <s v="Kiptagich Dispensary"/>
    <n v="14924"/>
    <s v="May"/>
    <s v="FSW"/>
    <x v="0"/>
    <x v="6"/>
    <x v="15"/>
    <x v="15"/>
    <s v="B0-50"/>
    <n v="0"/>
    <n v="0"/>
    <n v="0"/>
    <n v="2"/>
    <n v="0"/>
    <n v="0"/>
    <n v="1"/>
    <n v="0"/>
    <n v="0"/>
    <n v="3"/>
  </r>
  <r>
    <s v="NORTHSTAR"/>
    <s v="Nakuru"/>
    <s v="Kiptagich Dispensary"/>
    <n v="14924"/>
    <s v="May"/>
    <s v="FSW"/>
    <x v="0"/>
    <x v="7"/>
    <x v="14"/>
    <x v="14"/>
    <s v="D0-80"/>
    <n v="0"/>
    <n v="2"/>
    <n v="17"/>
    <n v="11"/>
    <n v="4"/>
    <n v="1"/>
    <n v="5"/>
    <n v="0"/>
    <n v="0"/>
    <n v="40"/>
  </r>
  <r>
    <s v="NORTHSTAR"/>
    <s v="Nakuru"/>
    <s v="Sachangwan Dispensary"/>
    <n v="15509"/>
    <s v="May"/>
    <s v="FSW"/>
    <x v="0"/>
    <x v="0"/>
    <x v="0"/>
    <x v="0"/>
    <s v="A0-10"/>
    <n v="0"/>
    <n v="5"/>
    <n v="68"/>
    <n v="71"/>
    <n v="76"/>
    <n v="73"/>
    <n v="53"/>
    <n v="38"/>
    <n v="0"/>
    <n v="384"/>
  </r>
  <r>
    <s v="NORTHSTAR"/>
    <s v="Nakuru"/>
    <s v="Sachangwan Dispensary"/>
    <n v="15509"/>
    <s v="May"/>
    <s v="FSW"/>
    <x v="0"/>
    <x v="1"/>
    <x v="1"/>
    <x v="1"/>
    <s v="E0-110"/>
    <n v="0"/>
    <n v="1"/>
    <n v="28"/>
    <n v="36"/>
    <n v="16"/>
    <n v="17"/>
    <n v="19"/>
    <n v="9"/>
    <n v="0"/>
    <n v="126"/>
  </r>
  <r>
    <s v="NORTHSTAR"/>
    <s v="Nakuru"/>
    <s v="Sachangwan Dispensary"/>
    <n v="15509"/>
    <s v="May"/>
    <s v="FSW"/>
    <x v="0"/>
    <x v="2"/>
    <x v="2"/>
    <x v="2"/>
    <s v="F0-140"/>
    <n v="0"/>
    <n v="0"/>
    <n v="0"/>
    <n v="0"/>
    <n v="1"/>
    <n v="0"/>
    <n v="1"/>
    <n v="0"/>
    <n v="0"/>
    <n v="2"/>
  </r>
  <r>
    <s v="NORTHSTAR"/>
    <s v="Nakuru"/>
    <s v="Sachangwan Dispensary"/>
    <n v="15509"/>
    <s v="May"/>
    <s v="FSW"/>
    <x v="0"/>
    <x v="2"/>
    <x v="16"/>
    <x v="16"/>
    <s v="F0-150"/>
    <n v="0"/>
    <n v="0"/>
    <n v="0"/>
    <n v="0"/>
    <n v="1"/>
    <n v="0"/>
    <n v="1"/>
    <n v="0"/>
    <n v="0"/>
    <n v="2"/>
  </r>
  <r>
    <s v="NORTHSTAR"/>
    <s v="Nakuru"/>
    <s v="Sachangwan Dispensary"/>
    <n v="15509"/>
    <s v="May"/>
    <s v="FSW"/>
    <x v="0"/>
    <x v="2"/>
    <x v="17"/>
    <x v="17"/>
    <s v="F0-160"/>
    <n v="0"/>
    <n v="0"/>
    <n v="0"/>
    <n v="0"/>
    <n v="1"/>
    <n v="0"/>
    <n v="1"/>
    <n v="0"/>
    <n v="0"/>
    <n v="2"/>
  </r>
  <r>
    <s v="NORTHSTAR"/>
    <s v="Nakuru"/>
    <s v="Sachangwan Dispensary"/>
    <n v="15509"/>
    <s v="May"/>
    <s v="FSW"/>
    <x v="0"/>
    <x v="2"/>
    <x v="18"/>
    <x v="18"/>
    <s v="F0-170"/>
    <n v="0"/>
    <n v="0"/>
    <n v="0"/>
    <n v="0"/>
    <n v="1"/>
    <n v="0"/>
    <n v="1"/>
    <n v="0"/>
    <n v="0"/>
    <n v="2"/>
  </r>
  <r>
    <s v="NORTHSTAR"/>
    <s v="Nakuru"/>
    <s v="Sachangwan Dispensary"/>
    <n v="15509"/>
    <s v="May"/>
    <s v="FSW"/>
    <x v="0"/>
    <x v="3"/>
    <x v="3"/>
    <x v="3"/>
    <s v="G0-180"/>
    <n v="0"/>
    <n v="0"/>
    <n v="4"/>
    <n v="5"/>
    <n v="4"/>
    <n v="3"/>
    <n v="1"/>
    <n v="0"/>
    <n v="0"/>
    <n v="17"/>
  </r>
  <r>
    <s v="NORTHSTAR"/>
    <s v="Nakuru"/>
    <s v="Sachangwan Dispensary"/>
    <n v="15509"/>
    <s v="May"/>
    <s v="FSW"/>
    <x v="0"/>
    <x v="0"/>
    <x v="4"/>
    <x v="4"/>
    <s v="A0-20"/>
    <n v="0"/>
    <n v="5"/>
    <n v="68"/>
    <n v="71"/>
    <n v="76"/>
    <n v="73"/>
    <n v="53"/>
    <n v="38"/>
    <n v="0"/>
    <n v="384"/>
  </r>
  <r>
    <s v="NORTHSTAR"/>
    <s v="Nakuru"/>
    <s v="Sachangwan Dispensary"/>
    <n v="15509"/>
    <s v="May"/>
    <s v="FSW"/>
    <x v="0"/>
    <x v="4"/>
    <x v="5"/>
    <x v="5"/>
    <s v="H0-250"/>
    <n v="0"/>
    <n v="1"/>
    <n v="28"/>
    <n v="36"/>
    <n v="16"/>
    <n v="17"/>
    <n v="19"/>
    <n v="9"/>
    <n v="0"/>
    <n v="126"/>
  </r>
  <r>
    <s v="NORTHSTAR"/>
    <s v="Nakuru"/>
    <s v="Sachangwan Dispensary"/>
    <n v="15509"/>
    <s v="May"/>
    <s v="FSW"/>
    <x v="0"/>
    <x v="4"/>
    <x v="6"/>
    <x v="6"/>
    <s v="H0-290"/>
    <n v="0"/>
    <n v="0"/>
    <n v="35"/>
    <n v="41"/>
    <n v="2"/>
    <n v="29"/>
    <n v="23"/>
    <n v="11"/>
    <n v="0"/>
    <n v="141"/>
  </r>
  <r>
    <s v="NORTHSTAR"/>
    <s v="Nakuru"/>
    <s v="Sachangwan Dispensary"/>
    <n v="15509"/>
    <s v="May"/>
    <s v="FSW"/>
    <x v="0"/>
    <x v="0"/>
    <x v="7"/>
    <x v="7"/>
    <s v="A0-30"/>
    <n v="0"/>
    <n v="0"/>
    <n v="0"/>
    <n v="0"/>
    <n v="1"/>
    <n v="0"/>
    <n v="1"/>
    <n v="0"/>
    <n v="0"/>
    <n v="2"/>
  </r>
  <r>
    <s v="NORTHSTAR"/>
    <s v="Nakuru"/>
    <s v="Sachangwan Dispensary"/>
    <n v="15509"/>
    <s v="May"/>
    <s v="FSW"/>
    <x v="1"/>
    <x v="5"/>
    <x v="10"/>
    <x v="10"/>
    <s v="J0-370"/>
    <n v="0"/>
    <n v="1"/>
    <n v="28"/>
    <n v="36"/>
    <n v="16"/>
    <n v="17"/>
    <n v="19"/>
    <n v="9"/>
    <n v="0"/>
    <n v="126"/>
  </r>
  <r>
    <s v="NORTHSTAR"/>
    <s v="Nakuru"/>
    <s v="Sachangwan Dispensary"/>
    <n v="15509"/>
    <s v="May"/>
    <s v="FSW"/>
    <x v="1"/>
    <x v="5"/>
    <x v="11"/>
    <x v="11"/>
    <s v="J0-390"/>
    <n v="0"/>
    <n v="1"/>
    <n v="28"/>
    <n v="36"/>
    <n v="16"/>
    <n v="17"/>
    <n v="19"/>
    <n v="9"/>
    <n v="0"/>
    <n v="126"/>
  </r>
  <r>
    <s v="NORTHSTAR"/>
    <s v="Nakuru"/>
    <s v="Sachangwan Dispensary"/>
    <n v="15509"/>
    <s v="May"/>
    <s v="FSW"/>
    <x v="0"/>
    <x v="6"/>
    <x v="12"/>
    <x v="12"/>
    <s v="B0-40"/>
    <n v="0"/>
    <n v="0"/>
    <n v="3"/>
    <n v="1"/>
    <n v="6"/>
    <n v="2"/>
    <n v="1"/>
    <n v="1"/>
    <n v="0"/>
    <n v="14"/>
  </r>
  <r>
    <s v="NORTHSTAR"/>
    <s v="Nakuru"/>
    <s v="Sachangwan Dispensary"/>
    <n v="15509"/>
    <s v="May"/>
    <s v="FSW"/>
    <x v="1"/>
    <x v="5"/>
    <x v="13"/>
    <x v="13"/>
    <s v="J0-420"/>
    <n v="0"/>
    <n v="1"/>
    <n v="28"/>
    <n v="36"/>
    <n v="16"/>
    <n v="17"/>
    <n v="19"/>
    <n v="9"/>
    <n v="0"/>
    <n v="126"/>
  </r>
  <r>
    <s v="NORTHSTAR"/>
    <s v="Nakuru"/>
    <s v="Sachangwan Dispensary"/>
    <n v="15509"/>
    <s v="May"/>
    <s v="FSW"/>
    <x v="0"/>
    <x v="7"/>
    <x v="14"/>
    <x v="14"/>
    <s v="D0-80"/>
    <n v="0"/>
    <n v="1"/>
    <n v="28"/>
    <n v="36"/>
    <n v="16"/>
    <n v="17"/>
    <n v="19"/>
    <n v="9"/>
    <n v="0"/>
    <n v="126"/>
  </r>
  <r>
    <s v="NORTHSTAR"/>
    <s v="Nakuru"/>
    <s v="Northstar Alliance Wellness Centre (Mai Mahiu)"/>
    <n v="19123"/>
    <s v="May"/>
    <s v="FSW"/>
    <x v="0"/>
    <x v="0"/>
    <x v="0"/>
    <x v="0"/>
    <s v="A0-10"/>
    <n v="10"/>
    <n v="26"/>
    <n v="180"/>
    <n v="329"/>
    <n v="442"/>
    <n v="360"/>
    <n v="260"/>
    <n v="70"/>
    <n v="32"/>
    <n v="1709"/>
  </r>
  <r>
    <s v="NORTHSTAR"/>
    <s v="Nakuru"/>
    <s v="Northstar Alliance Wellness Centre (Mai Mahiu)"/>
    <n v="19123"/>
    <s v="May"/>
    <s v="FSW"/>
    <x v="0"/>
    <x v="7"/>
    <x v="26"/>
    <x v="27"/>
    <s v="D0-10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1"/>
    <x v="1"/>
    <x v="1"/>
    <s v="E0-110"/>
    <n v="1"/>
    <n v="4"/>
    <n v="19"/>
    <n v="36"/>
    <n v="60"/>
    <n v="41"/>
    <n v="30"/>
    <n v="7"/>
    <n v="1"/>
    <n v="199"/>
  </r>
  <r>
    <s v="NORTHSTAR"/>
    <s v="Nakuru"/>
    <s v="Northstar Alliance Wellness Centre (Mai Mahiu)"/>
    <n v="19123"/>
    <s v="May"/>
    <s v="FSW"/>
    <x v="0"/>
    <x v="1"/>
    <x v="44"/>
    <x v="46"/>
    <s v="E0-12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2"/>
    <x v="45"/>
    <x v="47"/>
    <s v="F0-13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2"/>
    <x v="2"/>
    <x v="2"/>
    <s v="F0-140"/>
    <n v="0"/>
    <n v="0"/>
    <n v="2"/>
    <n v="10"/>
    <n v="11"/>
    <n v="8"/>
    <n v="11"/>
    <n v="11"/>
    <n v="10"/>
    <n v="63"/>
  </r>
  <r>
    <s v="NORTHSTAR"/>
    <s v="Nakuru"/>
    <s v="Northstar Alliance Wellness Centre (Mai Mahiu)"/>
    <n v="19123"/>
    <s v="May"/>
    <s v="FSW"/>
    <x v="0"/>
    <x v="2"/>
    <x v="16"/>
    <x v="16"/>
    <s v="F0-150"/>
    <n v="0"/>
    <n v="0"/>
    <n v="1"/>
    <n v="3"/>
    <n v="1"/>
    <n v="1"/>
    <n v="2"/>
    <n v="2"/>
    <n v="1"/>
    <n v="11"/>
  </r>
  <r>
    <s v="NORTHSTAR"/>
    <s v="Nakuru"/>
    <s v="Northstar Alliance Wellness Centre (Mai Mahiu)"/>
    <n v="19123"/>
    <s v="May"/>
    <s v="FSW"/>
    <x v="0"/>
    <x v="2"/>
    <x v="17"/>
    <x v="17"/>
    <s v="F0-160"/>
    <n v="0"/>
    <n v="0"/>
    <n v="1"/>
    <n v="3"/>
    <n v="1"/>
    <n v="1"/>
    <n v="2"/>
    <n v="2"/>
    <n v="1"/>
    <n v="11"/>
  </r>
  <r>
    <s v="NORTHSTAR"/>
    <s v="Nakuru"/>
    <s v="Northstar Alliance Wellness Centre (Mai Mahiu)"/>
    <n v="19123"/>
    <s v="May"/>
    <s v="FSW"/>
    <x v="0"/>
    <x v="2"/>
    <x v="18"/>
    <x v="18"/>
    <s v="F0-170"/>
    <n v="0"/>
    <n v="0"/>
    <n v="1"/>
    <n v="3"/>
    <n v="1"/>
    <n v="1"/>
    <n v="2"/>
    <n v="2"/>
    <n v="1"/>
    <n v="11"/>
  </r>
  <r>
    <s v="NORTHSTAR"/>
    <s v="Nakuru"/>
    <s v="Northstar Alliance Wellness Centre (Mai Mahiu)"/>
    <n v="19123"/>
    <s v="May"/>
    <s v="FSW"/>
    <x v="0"/>
    <x v="3"/>
    <x v="3"/>
    <x v="3"/>
    <s v="G0-180"/>
    <n v="0"/>
    <n v="0"/>
    <n v="0"/>
    <n v="2"/>
    <n v="2"/>
    <n v="0"/>
    <n v="1"/>
    <n v="1"/>
    <n v="0"/>
    <n v="6"/>
  </r>
  <r>
    <s v="NORTHSTAR"/>
    <s v="Nakuru"/>
    <s v="Northstar Alliance Wellness Centre (Mai Mahiu)"/>
    <n v="19123"/>
    <s v="May"/>
    <s v="FSW"/>
    <x v="0"/>
    <x v="3"/>
    <x v="31"/>
    <x v="32"/>
    <s v="G0-19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0"/>
    <x v="4"/>
    <x v="4"/>
    <s v="A0-20"/>
    <n v="6"/>
    <n v="26"/>
    <n v="172"/>
    <n v="309"/>
    <n v="435"/>
    <n v="332"/>
    <n v="213"/>
    <n v="62"/>
    <n v="24"/>
    <n v="1579"/>
  </r>
  <r>
    <s v="NORTHSTAR"/>
    <s v="Nakuru"/>
    <s v="Northstar Alliance Wellness Centre (Mai Mahiu)"/>
    <n v="19123"/>
    <s v="May"/>
    <s v="FSW"/>
    <x v="0"/>
    <x v="3"/>
    <x v="32"/>
    <x v="33"/>
    <s v="G0-20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3"/>
    <x v="33"/>
    <x v="34"/>
    <s v="G0-21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3"/>
    <x v="34"/>
    <x v="35"/>
    <s v="G0-22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3"/>
    <x v="35"/>
    <x v="36"/>
    <s v="G0-23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3"/>
    <x v="36"/>
    <x v="37"/>
    <s v="G0-24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4"/>
    <x v="5"/>
    <x v="5"/>
    <s v="H0-250"/>
    <n v="7"/>
    <n v="24"/>
    <n v="62"/>
    <n v="65"/>
    <n v="72"/>
    <n v="99"/>
    <n v="58"/>
    <n v="11"/>
    <n v="14"/>
    <n v="412"/>
  </r>
  <r>
    <s v="NORTHSTAR"/>
    <s v="Nakuru"/>
    <s v="Northstar Alliance Wellness Centre (Mai Mahiu)"/>
    <n v="19123"/>
    <s v="May"/>
    <s v="FSW"/>
    <x v="0"/>
    <x v="4"/>
    <x v="19"/>
    <x v="19"/>
    <s v="H0-260"/>
    <n v="0"/>
    <n v="0"/>
    <n v="1"/>
    <n v="3"/>
    <n v="2"/>
    <n v="2"/>
    <n v="1"/>
    <n v="0"/>
    <n v="0"/>
    <n v="9"/>
  </r>
  <r>
    <s v="NORTHSTAR"/>
    <s v="Nakuru"/>
    <s v="Northstar Alliance Wellness Centre (Mai Mahiu)"/>
    <n v="19123"/>
    <s v="May"/>
    <s v="FSW"/>
    <x v="0"/>
    <x v="4"/>
    <x v="46"/>
    <x v="48"/>
    <s v="H0-27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4"/>
    <x v="20"/>
    <x v="20"/>
    <s v="H0-280"/>
    <n v="0"/>
    <n v="0"/>
    <n v="1"/>
    <n v="3"/>
    <n v="2"/>
    <n v="2"/>
    <n v="1"/>
    <n v="0"/>
    <n v="0"/>
    <n v="9"/>
  </r>
  <r>
    <s v="NORTHSTAR"/>
    <s v="Nakuru"/>
    <s v="Northstar Alliance Wellness Centre (Mai Mahiu)"/>
    <n v="19123"/>
    <s v="May"/>
    <s v="FSW"/>
    <x v="0"/>
    <x v="4"/>
    <x v="6"/>
    <x v="6"/>
    <s v="H0-290"/>
    <n v="7"/>
    <n v="24"/>
    <n v="62"/>
    <n v="65"/>
    <n v="72"/>
    <n v="99"/>
    <n v="58"/>
    <n v="11"/>
    <n v="14"/>
    <n v="412"/>
  </r>
  <r>
    <s v="NORTHSTAR"/>
    <s v="Nakuru"/>
    <s v="Northstar Alliance Wellness Centre (Mai Mahiu)"/>
    <n v="19123"/>
    <s v="May"/>
    <s v="FSW"/>
    <x v="0"/>
    <x v="0"/>
    <x v="7"/>
    <x v="7"/>
    <s v="A0-30"/>
    <n v="0"/>
    <n v="0"/>
    <n v="2"/>
    <n v="10"/>
    <n v="11"/>
    <n v="8"/>
    <n v="11"/>
    <n v="11"/>
    <n v="10"/>
    <n v="63"/>
  </r>
  <r>
    <s v="NORTHSTAR"/>
    <s v="Nakuru"/>
    <s v="Northstar Alliance Wellness Centre (Mai Mahiu)"/>
    <n v="19123"/>
    <s v="May"/>
    <s v="FSW"/>
    <x v="0"/>
    <x v="4"/>
    <x v="8"/>
    <x v="8"/>
    <s v="H0-300"/>
    <n v="0"/>
    <n v="0"/>
    <n v="0"/>
    <n v="1"/>
    <n v="2"/>
    <n v="3"/>
    <n v="0"/>
    <n v="0"/>
    <n v="0"/>
    <n v="6"/>
  </r>
  <r>
    <s v="NORTHSTAR"/>
    <s v="Nakuru"/>
    <s v="Northstar Alliance Wellness Centre (Mai Mahiu)"/>
    <n v="19123"/>
    <s v="May"/>
    <s v="FSW"/>
    <x v="0"/>
    <x v="4"/>
    <x v="9"/>
    <x v="9"/>
    <s v="H0-310"/>
    <n v="0"/>
    <n v="0"/>
    <n v="2"/>
    <n v="8"/>
    <n v="12"/>
    <n v="9"/>
    <n v="5"/>
    <n v="4"/>
    <n v="0"/>
    <n v="40"/>
  </r>
  <r>
    <s v="NORTHSTAR"/>
    <s v="Nakuru"/>
    <s v="Northstar Alliance Wellness Centre (Mai Mahiu)"/>
    <n v="19123"/>
    <s v="May"/>
    <s v="FSW"/>
    <x v="0"/>
    <x v="4"/>
    <x v="42"/>
    <x v="43"/>
    <s v="H0-32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9"/>
    <x v="27"/>
    <x v="28"/>
    <s v="I0-330"/>
    <n v="0"/>
    <n v="1"/>
    <n v="4"/>
    <n v="24"/>
    <n v="41"/>
    <n v="23"/>
    <n v="19"/>
    <n v="3"/>
    <n v="1"/>
    <n v="116"/>
  </r>
  <r>
    <s v="NORTHSTAR"/>
    <s v="Nakuru"/>
    <s v="Northstar Alliance Wellness Centre (Mai Mahiu)"/>
    <n v="19123"/>
    <s v="May"/>
    <s v="FSW"/>
    <x v="1"/>
    <x v="9"/>
    <x v="47"/>
    <x v="49"/>
    <s v="I0-34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9"/>
    <x v="48"/>
    <x v="50"/>
    <s v="I0-350"/>
    <n v="0"/>
    <n v="1"/>
    <n v="4"/>
    <n v="24"/>
    <n v="41"/>
    <n v="23"/>
    <n v="19"/>
    <n v="3"/>
    <n v="1"/>
    <n v="116"/>
  </r>
  <r>
    <s v="NORTHSTAR"/>
    <s v="Nakuru"/>
    <s v="Northstar Alliance Wellness Centre (Mai Mahiu)"/>
    <n v="19123"/>
    <s v="May"/>
    <s v="FSW"/>
    <x v="1"/>
    <x v="9"/>
    <x v="49"/>
    <x v="51"/>
    <s v="I0-36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10"/>
    <x v="10"/>
    <s v="J0-370"/>
    <n v="1"/>
    <n v="3"/>
    <n v="15"/>
    <n v="12"/>
    <n v="19"/>
    <n v="18"/>
    <n v="11"/>
    <n v="4"/>
    <n v="0"/>
    <n v="83"/>
  </r>
  <r>
    <s v="NORTHSTAR"/>
    <s v="Nakuru"/>
    <s v="Northstar Alliance Wellness Centre (Mai Mahiu)"/>
    <n v="19123"/>
    <s v="May"/>
    <s v="FSW"/>
    <x v="1"/>
    <x v="5"/>
    <x v="37"/>
    <x v="38"/>
    <s v="J0-38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11"/>
    <x v="11"/>
    <s v="J0-390"/>
    <n v="1"/>
    <n v="3"/>
    <n v="15"/>
    <n v="12"/>
    <n v="19"/>
    <n v="18"/>
    <n v="11"/>
    <n v="4"/>
    <n v="0"/>
    <n v="83"/>
  </r>
  <r>
    <s v="NORTHSTAR"/>
    <s v="Nakuru"/>
    <s v="Northstar Alliance Wellness Centre (Mai Mahiu)"/>
    <n v="19123"/>
    <s v="May"/>
    <s v="FSW"/>
    <x v="0"/>
    <x v="6"/>
    <x v="12"/>
    <x v="12"/>
    <s v="B0-40"/>
    <n v="0"/>
    <n v="1"/>
    <n v="3"/>
    <n v="5"/>
    <n v="4"/>
    <n v="2"/>
    <n v="5"/>
    <n v="0"/>
    <n v="0"/>
    <n v="20"/>
  </r>
  <r>
    <s v="NORTHSTAR"/>
    <s v="Nakuru"/>
    <s v="Northstar Alliance Wellness Centre (Mai Mahiu)"/>
    <n v="19123"/>
    <s v="May"/>
    <s v="FSW"/>
    <x v="1"/>
    <x v="5"/>
    <x v="50"/>
    <x v="52"/>
    <s v="J0-40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22"/>
    <x v="22"/>
    <s v="J0-41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13"/>
    <x v="13"/>
    <s v="J0-420"/>
    <n v="1"/>
    <n v="3"/>
    <n v="15"/>
    <n v="12"/>
    <n v="19"/>
    <n v="18"/>
    <n v="11"/>
    <n v="4"/>
    <n v="0"/>
    <n v="83"/>
  </r>
  <r>
    <s v="NORTHSTAR"/>
    <s v="Nakuru"/>
    <s v="Northstar Alliance Wellness Centre (Mai Mahiu)"/>
    <n v="19123"/>
    <s v="May"/>
    <s v="FSW"/>
    <x v="1"/>
    <x v="5"/>
    <x v="23"/>
    <x v="23"/>
    <s v="J0-43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51"/>
    <x v="53"/>
    <s v="J0-44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52"/>
    <x v="54"/>
    <s v="J0-45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28"/>
    <x v="29"/>
    <s v="J0-46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53"/>
    <x v="55"/>
    <s v="J0-47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54"/>
    <x v="56"/>
    <s v="J0-48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55"/>
    <x v="57"/>
    <s v="J0-49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6"/>
    <x v="15"/>
    <x v="15"/>
    <s v="B0-5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56"/>
    <x v="58"/>
    <s v="J0-50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5"/>
    <x v="57"/>
    <x v="59"/>
    <s v="J0-51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38"/>
    <x v="39"/>
    <s v="K0-52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39"/>
    <x v="40"/>
    <s v="K0-53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8"/>
    <x v="24"/>
    <x v="24"/>
    <s v="K0-54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8"/>
    <x v="29"/>
    <x v="30"/>
    <s v="K0-55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8"/>
    <x v="30"/>
    <x v="31"/>
    <s v="K0-56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8"/>
    <x v="58"/>
    <x v="60"/>
    <s v="K0-57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21"/>
    <x v="21"/>
    <s v="K0-58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59"/>
    <x v="61"/>
    <s v="K0-59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60"/>
    <x v="62"/>
    <s v="K0-60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61"/>
    <x v="63"/>
    <s v="K0-61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62"/>
    <x v="64"/>
    <s v="K0-62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63"/>
    <x v="65"/>
    <s v="K0-63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64"/>
    <x v="66"/>
    <s v="K0-64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65"/>
    <x v="67"/>
    <s v="K0-65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60"/>
    <x v="68"/>
    <s v="K0-66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66"/>
    <x v="69"/>
    <s v="K0-67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67"/>
    <x v="70"/>
    <s v="K0-68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63"/>
    <x v="71"/>
    <s v="K0-69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1"/>
    <x v="8"/>
    <x v="68"/>
    <x v="72"/>
    <s v="K0-70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7"/>
    <x v="14"/>
    <x v="14"/>
    <s v="D0-80"/>
    <n v="1"/>
    <n v="3"/>
    <n v="15"/>
    <n v="12"/>
    <n v="19"/>
    <n v="18"/>
    <n v="11"/>
    <n v="4"/>
    <n v="0"/>
    <n v="83"/>
  </r>
  <r>
    <s v="NORTHSTAR"/>
    <s v="Nakuru"/>
    <s v="Northstar Alliance Wellness Centre (Mai Mahiu)"/>
    <n v="19123"/>
    <s v="May"/>
    <s v="FSW"/>
    <x v="0"/>
    <x v="4"/>
    <x v="69"/>
    <x v="73"/>
    <s v="H0-81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4"/>
    <x v="43"/>
    <x v="44"/>
    <s v="H0-82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3"/>
    <x v="40"/>
    <x v="41"/>
    <s v="G0-83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3"/>
    <x v="41"/>
    <x v="42"/>
    <s v="G0-84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3"/>
    <x v="70"/>
    <x v="74"/>
    <s v="G0-85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0"/>
    <x v="4"/>
    <x v="25"/>
    <s v="A0-860"/>
    <n v="0"/>
    <n v="1"/>
    <n v="2"/>
    <n v="0"/>
    <n v="3"/>
    <n v="0"/>
    <n v="0"/>
    <n v="0"/>
    <n v="0"/>
    <n v="6"/>
  </r>
  <r>
    <s v="NORTHSTAR"/>
    <s v="Nakuru"/>
    <s v="Northstar Alliance Wellness Centre (Mai Mahiu)"/>
    <n v="19123"/>
    <s v="May"/>
    <s v="FSW"/>
    <x v="0"/>
    <x v="0"/>
    <x v="7"/>
    <x v="45"/>
    <s v="A0-870"/>
    <n v="0"/>
    <n v="0"/>
    <n v="0"/>
    <n v="0"/>
    <n v="0"/>
    <n v="0"/>
    <n v="0"/>
    <n v="0"/>
    <n v="0"/>
    <n v="0"/>
  </r>
  <r>
    <s v="NORTHSTAR"/>
    <s v="Nakuru"/>
    <s v="Northstar Alliance Wellness Centre (Mai Mahiu)"/>
    <n v="19123"/>
    <s v="May"/>
    <s v="FSW"/>
    <x v="0"/>
    <x v="7"/>
    <x v="25"/>
    <x v="26"/>
    <s v="D0-90"/>
    <n v="0"/>
    <n v="0"/>
    <n v="0"/>
    <n v="0"/>
    <n v="0"/>
    <n v="0"/>
    <n v="0"/>
    <n v="0"/>
    <n v="0"/>
    <n v="0"/>
  </r>
  <r>
    <s v="NORTHSTAR"/>
    <s v="Nakuru"/>
    <s v="Jala DIC"/>
    <n v="0"/>
    <s v="May"/>
    <s v="FSW"/>
    <x v="0"/>
    <x v="0"/>
    <x v="0"/>
    <x v="0"/>
    <s v="A0-10"/>
    <n v="0"/>
    <n v="16"/>
    <n v="176"/>
    <n v="307"/>
    <n v="321"/>
    <n v="186"/>
    <n v="48"/>
    <n v="17"/>
    <n v="23"/>
    <n v="1094"/>
  </r>
  <r>
    <s v="NORTHSTAR"/>
    <s v="Nakuru"/>
    <s v="Jala DIC"/>
    <n v="0"/>
    <s v="May"/>
    <s v="FSW"/>
    <x v="0"/>
    <x v="1"/>
    <x v="1"/>
    <x v="1"/>
    <s v="E0-110"/>
    <n v="0"/>
    <n v="4"/>
    <n v="56"/>
    <n v="80"/>
    <n v="78"/>
    <n v="53"/>
    <n v="19"/>
    <n v="4"/>
    <n v="4"/>
    <n v="298"/>
  </r>
  <r>
    <s v="NORTHSTAR"/>
    <s v="Nakuru"/>
    <s v="Jala DIC"/>
    <n v="0"/>
    <s v="May"/>
    <s v="FSW"/>
    <x v="0"/>
    <x v="1"/>
    <x v="44"/>
    <x v="46"/>
    <s v="E0-120"/>
    <n v="0"/>
    <n v="0"/>
    <n v="1"/>
    <n v="0"/>
    <n v="0"/>
    <n v="0"/>
    <n v="0"/>
    <n v="0"/>
    <n v="0"/>
    <n v="1"/>
  </r>
  <r>
    <s v="NORTHSTAR"/>
    <s v="Nakuru"/>
    <s v="Jala DIC"/>
    <n v="0"/>
    <s v="May"/>
    <s v="FSW"/>
    <x v="0"/>
    <x v="2"/>
    <x v="45"/>
    <x v="47"/>
    <s v="F0-130"/>
    <n v="0"/>
    <n v="0"/>
    <n v="1"/>
    <n v="0"/>
    <n v="0"/>
    <n v="0"/>
    <n v="0"/>
    <n v="0"/>
    <n v="0"/>
    <n v="1"/>
  </r>
  <r>
    <s v="NORTHSTAR"/>
    <s v="Nakuru"/>
    <s v="Jala DIC"/>
    <n v="0"/>
    <s v="May"/>
    <s v="FSW"/>
    <x v="0"/>
    <x v="2"/>
    <x v="2"/>
    <x v="2"/>
    <s v="F0-140"/>
    <n v="0"/>
    <n v="0"/>
    <n v="1"/>
    <n v="1"/>
    <n v="5"/>
    <n v="6"/>
    <n v="6"/>
    <n v="1"/>
    <n v="0"/>
    <n v="20"/>
  </r>
  <r>
    <s v="NORTHSTAR"/>
    <s v="Nakuru"/>
    <s v="Jala DIC"/>
    <n v="0"/>
    <s v="May"/>
    <s v="FSW"/>
    <x v="0"/>
    <x v="2"/>
    <x v="16"/>
    <x v="16"/>
    <s v="F0-150"/>
    <n v="0"/>
    <n v="0"/>
    <n v="0"/>
    <n v="1"/>
    <n v="3"/>
    <n v="4"/>
    <n v="5"/>
    <n v="0"/>
    <n v="0"/>
    <n v="13"/>
  </r>
  <r>
    <s v="NORTHSTAR"/>
    <s v="Nakuru"/>
    <s v="Jala DIC"/>
    <n v="0"/>
    <s v="May"/>
    <s v="FSW"/>
    <x v="0"/>
    <x v="2"/>
    <x v="17"/>
    <x v="17"/>
    <s v="F0-160"/>
    <n v="0"/>
    <n v="0"/>
    <n v="0"/>
    <n v="0"/>
    <n v="3"/>
    <n v="1"/>
    <n v="1"/>
    <n v="0"/>
    <n v="0"/>
    <n v="5"/>
  </r>
  <r>
    <s v="NORTHSTAR"/>
    <s v="Nakuru"/>
    <s v="Jala DIC"/>
    <n v="0"/>
    <s v="May"/>
    <s v="FSW"/>
    <x v="0"/>
    <x v="2"/>
    <x v="18"/>
    <x v="18"/>
    <s v="F0-170"/>
    <n v="0"/>
    <n v="0"/>
    <n v="0"/>
    <n v="0"/>
    <n v="3"/>
    <n v="1"/>
    <n v="1"/>
    <n v="0"/>
    <n v="0"/>
    <n v="5"/>
  </r>
  <r>
    <s v="NORTHSTAR"/>
    <s v="Nakuru"/>
    <s v="Jala DIC"/>
    <n v="0"/>
    <s v="May"/>
    <s v="FSW"/>
    <x v="0"/>
    <x v="3"/>
    <x v="3"/>
    <x v="3"/>
    <s v="G0-180"/>
    <n v="0"/>
    <n v="0"/>
    <n v="0"/>
    <n v="0"/>
    <n v="0"/>
    <n v="1"/>
    <n v="0"/>
    <n v="0"/>
    <n v="0"/>
    <n v="1"/>
  </r>
  <r>
    <s v="NORTHSTAR"/>
    <s v="Nakuru"/>
    <s v="Jala DIC"/>
    <n v="0"/>
    <s v="May"/>
    <s v="FSW"/>
    <x v="0"/>
    <x v="0"/>
    <x v="4"/>
    <x v="4"/>
    <s v="A0-20"/>
    <n v="0"/>
    <n v="16"/>
    <n v="176"/>
    <n v="307"/>
    <n v="320"/>
    <n v="186"/>
    <n v="48"/>
    <n v="17"/>
    <n v="20"/>
    <n v="1090"/>
  </r>
  <r>
    <s v="NORTHSTAR"/>
    <s v="Nakuru"/>
    <s v="Jala DIC"/>
    <n v="0"/>
    <s v="May"/>
    <s v="FSW"/>
    <x v="0"/>
    <x v="4"/>
    <x v="5"/>
    <x v="5"/>
    <s v="H0-250"/>
    <n v="0"/>
    <n v="4"/>
    <n v="56"/>
    <n v="80"/>
    <n v="78"/>
    <n v="53"/>
    <n v="19"/>
    <n v="4"/>
    <n v="4"/>
    <n v="298"/>
  </r>
  <r>
    <s v="NORTHSTAR"/>
    <s v="Nakuru"/>
    <s v="Jala DIC"/>
    <n v="0"/>
    <s v="May"/>
    <s v="FSW"/>
    <x v="0"/>
    <x v="4"/>
    <x v="19"/>
    <x v="19"/>
    <s v="H0-260"/>
    <n v="0"/>
    <n v="1"/>
    <n v="1"/>
    <n v="3"/>
    <n v="1"/>
    <n v="3"/>
    <n v="0"/>
    <n v="0"/>
    <n v="0"/>
    <n v="9"/>
  </r>
  <r>
    <s v="NORTHSTAR"/>
    <s v="Nakuru"/>
    <s v="Jala DIC"/>
    <n v="0"/>
    <s v="May"/>
    <s v="FSW"/>
    <x v="0"/>
    <x v="4"/>
    <x v="20"/>
    <x v="20"/>
    <s v="H0-280"/>
    <n v="0"/>
    <n v="1"/>
    <n v="1"/>
    <n v="3"/>
    <n v="1"/>
    <n v="3"/>
    <n v="0"/>
    <n v="0"/>
    <n v="0"/>
    <n v="9"/>
  </r>
  <r>
    <s v="NORTHSTAR"/>
    <s v="Nakuru"/>
    <s v="Jala DIC"/>
    <n v="0"/>
    <s v="May"/>
    <s v="FSW"/>
    <x v="0"/>
    <x v="4"/>
    <x v="6"/>
    <x v="6"/>
    <s v="H0-290"/>
    <n v="0"/>
    <n v="5"/>
    <n v="65"/>
    <n v="94"/>
    <n v="97"/>
    <n v="63"/>
    <n v="21"/>
    <n v="4"/>
    <n v="4"/>
    <n v="353"/>
  </r>
  <r>
    <s v="NORTHSTAR"/>
    <s v="Nakuru"/>
    <s v="Jala DIC"/>
    <n v="0"/>
    <s v="May"/>
    <s v="FSW"/>
    <x v="0"/>
    <x v="0"/>
    <x v="7"/>
    <x v="7"/>
    <s v="A0-30"/>
    <n v="0"/>
    <n v="0"/>
    <n v="1"/>
    <n v="1"/>
    <n v="5"/>
    <n v="6"/>
    <n v="6"/>
    <n v="1"/>
    <n v="0"/>
    <n v="20"/>
  </r>
  <r>
    <s v="NORTHSTAR"/>
    <s v="Nakuru"/>
    <s v="Jala DIC"/>
    <n v="0"/>
    <s v="May"/>
    <s v="FSW"/>
    <x v="0"/>
    <x v="4"/>
    <x v="8"/>
    <x v="8"/>
    <s v="H0-300"/>
    <n v="0"/>
    <n v="0"/>
    <n v="1"/>
    <n v="1"/>
    <n v="6"/>
    <n v="4"/>
    <n v="0"/>
    <n v="0"/>
    <n v="1"/>
    <n v="13"/>
  </r>
  <r>
    <s v="NORTHSTAR"/>
    <s v="Nakuru"/>
    <s v="Jala DIC"/>
    <n v="0"/>
    <s v="May"/>
    <s v="FSW"/>
    <x v="0"/>
    <x v="4"/>
    <x v="9"/>
    <x v="9"/>
    <s v="H0-310"/>
    <n v="0"/>
    <n v="0"/>
    <n v="4"/>
    <n v="6"/>
    <n v="7"/>
    <n v="3"/>
    <n v="7"/>
    <n v="0"/>
    <n v="1"/>
    <n v="28"/>
  </r>
  <r>
    <s v="NORTHSTAR"/>
    <s v="Nakuru"/>
    <s v="Jala DIC"/>
    <n v="0"/>
    <s v="May"/>
    <s v="FSW"/>
    <x v="1"/>
    <x v="5"/>
    <x v="10"/>
    <x v="10"/>
    <s v="J0-370"/>
    <n v="0"/>
    <n v="4"/>
    <n v="56"/>
    <n v="80"/>
    <n v="78"/>
    <n v="53"/>
    <n v="19"/>
    <n v="4"/>
    <n v="4"/>
    <n v="298"/>
  </r>
  <r>
    <s v="NORTHSTAR"/>
    <s v="Nakuru"/>
    <s v="Jala DIC"/>
    <n v="0"/>
    <s v="May"/>
    <s v="FSW"/>
    <x v="1"/>
    <x v="5"/>
    <x v="11"/>
    <x v="11"/>
    <s v="J0-390"/>
    <n v="0"/>
    <n v="4"/>
    <n v="56"/>
    <n v="80"/>
    <n v="78"/>
    <n v="53"/>
    <n v="19"/>
    <n v="4"/>
    <n v="4"/>
    <n v="298"/>
  </r>
  <r>
    <s v="NORTHSTAR"/>
    <s v="Nakuru"/>
    <s v="Jala DIC"/>
    <n v="0"/>
    <s v="May"/>
    <s v="FSW"/>
    <x v="0"/>
    <x v="6"/>
    <x v="12"/>
    <x v="12"/>
    <s v="B0-40"/>
    <n v="0"/>
    <n v="0"/>
    <n v="0"/>
    <n v="1"/>
    <n v="1"/>
    <n v="1"/>
    <n v="0"/>
    <n v="0"/>
    <n v="0"/>
    <n v="3"/>
  </r>
  <r>
    <s v="NORTHSTAR"/>
    <s v="Nakuru"/>
    <s v="Jala DIC"/>
    <n v="0"/>
    <s v="May"/>
    <s v="FSW"/>
    <x v="1"/>
    <x v="5"/>
    <x v="13"/>
    <x v="13"/>
    <s v="J0-420"/>
    <n v="0"/>
    <n v="4"/>
    <n v="56"/>
    <n v="80"/>
    <n v="78"/>
    <n v="53"/>
    <n v="19"/>
    <n v="4"/>
    <n v="4"/>
    <n v="298"/>
  </r>
  <r>
    <s v="NORTHSTAR"/>
    <s v="Nakuru"/>
    <s v="Jala DIC"/>
    <n v="0"/>
    <s v="May"/>
    <s v="FSW"/>
    <x v="0"/>
    <x v="7"/>
    <x v="14"/>
    <x v="14"/>
    <s v="D0-80"/>
    <n v="0"/>
    <n v="4"/>
    <n v="56"/>
    <n v="80"/>
    <n v="78"/>
    <n v="53"/>
    <n v="19"/>
    <n v="4"/>
    <n v="4"/>
    <n v="298"/>
  </r>
  <r>
    <s v="NORTHSTAR"/>
    <s v="Nakuru"/>
    <s v="Bondeni Dispensary (Nakuru Central)"/>
    <n v="14263"/>
    <s v="May"/>
    <s v="FSW"/>
    <x v="0"/>
    <x v="0"/>
    <x v="0"/>
    <x v="0"/>
    <s v="A0-10"/>
    <n v="6"/>
    <n v="9"/>
    <n v="164"/>
    <n v="125"/>
    <n v="189"/>
    <n v="79"/>
    <n v="24"/>
    <n v="9"/>
    <n v="1"/>
    <n v="606"/>
  </r>
  <r>
    <s v="NORTHSTAR"/>
    <s v="Nakuru"/>
    <s v="Bondeni Dispensary (Nakuru Central)"/>
    <n v="14263"/>
    <s v="May"/>
    <s v="FSW"/>
    <x v="0"/>
    <x v="1"/>
    <x v="1"/>
    <x v="1"/>
    <s v="E0-110"/>
    <n v="1"/>
    <n v="1"/>
    <n v="22"/>
    <n v="17"/>
    <n v="28"/>
    <n v="11"/>
    <n v="2"/>
    <n v="2"/>
    <n v="0"/>
    <n v="84"/>
  </r>
  <r>
    <s v="NORTHSTAR"/>
    <s v="Nakuru"/>
    <s v="Bondeni Dispensary (Nakuru Central)"/>
    <n v="14263"/>
    <s v="May"/>
    <s v="FSW"/>
    <x v="0"/>
    <x v="2"/>
    <x v="2"/>
    <x v="2"/>
    <s v="F0-140"/>
    <n v="1"/>
    <n v="0"/>
    <n v="3"/>
    <n v="3"/>
    <n v="2"/>
    <n v="2"/>
    <n v="3"/>
    <n v="0"/>
    <n v="0"/>
    <n v="14"/>
  </r>
  <r>
    <s v="NORTHSTAR"/>
    <s v="Nakuru"/>
    <s v="Bondeni Dispensary (Nakuru Central)"/>
    <n v="14263"/>
    <s v="May"/>
    <s v="FSW"/>
    <x v="0"/>
    <x v="2"/>
    <x v="16"/>
    <x v="16"/>
    <s v="F0-150"/>
    <n v="0"/>
    <n v="0"/>
    <n v="2"/>
    <n v="2"/>
    <n v="2"/>
    <n v="2"/>
    <n v="3"/>
    <n v="0"/>
    <n v="0"/>
    <n v="11"/>
  </r>
  <r>
    <s v="NORTHSTAR"/>
    <s v="Nakuru"/>
    <s v="Bondeni Dispensary (Nakuru Central)"/>
    <n v="14263"/>
    <s v="May"/>
    <s v="FSW"/>
    <x v="0"/>
    <x v="2"/>
    <x v="17"/>
    <x v="17"/>
    <s v="F0-160"/>
    <n v="0"/>
    <n v="0"/>
    <n v="2"/>
    <n v="1"/>
    <n v="0"/>
    <n v="1"/>
    <n v="0"/>
    <n v="0"/>
    <n v="0"/>
    <n v="4"/>
  </r>
  <r>
    <s v="NORTHSTAR"/>
    <s v="Nakuru"/>
    <s v="Bondeni Dispensary (Nakuru Central)"/>
    <n v="14263"/>
    <s v="May"/>
    <s v="FSW"/>
    <x v="0"/>
    <x v="2"/>
    <x v="18"/>
    <x v="18"/>
    <s v="F0-170"/>
    <n v="0"/>
    <n v="0"/>
    <n v="2"/>
    <n v="1"/>
    <n v="0"/>
    <n v="1"/>
    <n v="0"/>
    <n v="0"/>
    <n v="0"/>
    <n v="4"/>
  </r>
  <r>
    <s v="NORTHSTAR"/>
    <s v="Nakuru"/>
    <s v="Bondeni Dispensary (Nakuru Central)"/>
    <n v="14263"/>
    <s v="May"/>
    <s v="FSW"/>
    <x v="0"/>
    <x v="0"/>
    <x v="4"/>
    <x v="4"/>
    <s v="A0-20"/>
    <n v="6"/>
    <n v="9"/>
    <n v="164"/>
    <n v="125"/>
    <n v="189"/>
    <n v="79"/>
    <n v="24"/>
    <n v="9"/>
    <n v="1"/>
    <n v="606"/>
  </r>
  <r>
    <s v="NORTHSTAR"/>
    <s v="Nakuru"/>
    <s v="Bondeni Dispensary (Nakuru Central)"/>
    <n v="14263"/>
    <s v="May"/>
    <s v="FSW"/>
    <x v="0"/>
    <x v="4"/>
    <x v="5"/>
    <x v="5"/>
    <s v="H0-250"/>
    <n v="1"/>
    <n v="1"/>
    <n v="22"/>
    <n v="17"/>
    <n v="28"/>
    <n v="11"/>
    <n v="2"/>
    <n v="2"/>
    <n v="0"/>
    <n v="84"/>
  </r>
  <r>
    <s v="NORTHSTAR"/>
    <s v="Nakuru"/>
    <s v="Bondeni Dispensary (Nakuru Central)"/>
    <n v="14263"/>
    <s v="May"/>
    <s v="FSW"/>
    <x v="0"/>
    <x v="4"/>
    <x v="9"/>
    <x v="9"/>
    <s v="H0-310"/>
    <n v="1"/>
    <n v="0"/>
    <n v="3"/>
    <n v="3"/>
    <n v="2"/>
    <n v="2"/>
    <n v="3"/>
    <n v="0"/>
    <n v="0"/>
    <n v="14"/>
  </r>
  <r>
    <s v="NORTHSTAR"/>
    <s v="Nakuru"/>
    <s v="Bondeni Dispensary (Nakuru Central)"/>
    <n v="14263"/>
    <s v="May"/>
    <s v="FSW"/>
    <x v="1"/>
    <x v="5"/>
    <x v="10"/>
    <x v="10"/>
    <s v="J0-370"/>
    <n v="1"/>
    <n v="1"/>
    <n v="22"/>
    <n v="17"/>
    <n v="28"/>
    <n v="11"/>
    <n v="2"/>
    <n v="2"/>
    <n v="0"/>
    <n v="84"/>
  </r>
  <r>
    <s v="NORTHSTAR"/>
    <s v="Nakuru"/>
    <s v="Bondeni Dispensary (Nakuru Central)"/>
    <n v="14263"/>
    <s v="May"/>
    <s v="FSW"/>
    <x v="1"/>
    <x v="5"/>
    <x v="11"/>
    <x v="11"/>
    <s v="J0-390"/>
    <n v="1"/>
    <n v="1"/>
    <n v="22"/>
    <n v="17"/>
    <n v="28"/>
    <n v="11"/>
    <n v="2"/>
    <n v="2"/>
    <n v="0"/>
    <n v="84"/>
  </r>
  <r>
    <s v="NORTHSTAR"/>
    <s v="Nakuru"/>
    <s v="Bondeni Dispensary (Nakuru Central)"/>
    <n v="14263"/>
    <s v="May"/>
    <s v="FSW"/>
    <x v="0"/>
    <x v="6"/>
    <x v="12"/>
    <x v="12"/>
    <s v="B0-40"/>
    <n v="0"/>
    <n v="0"/>
    <n v="2"/>
    <n v="5"/>
    <n v="3"/>
    <n v="1"/>
    <n v="0"/>
    <n v="0"/>
    <n v="0"/>
    <n v="11"/>
  </r>
  <r>
    <s v="NORTHSTAR"/>
    <s v="Nakuru"/>
    <s v="Bondeni Dispensary (Nakuru Central)"/>
    <n v="14263"/>
    <s v="May"/>
    <s v="FSW"/>
    <x v="1"/>
    <x v="5"/>
    <x v="13"/>
    <x v="13"/>
    <s v="J0-420"/>
    <n v="1"/>
    <n v="1"/>
    <n v="22"/>
    <n v="17"/>
    <n v="28"/>
    <n v="11"/>
    <n v="2"/>
    <n v="2"/>
    <n v="0"/>
    <n v="84"/>
  </r>
  <r>
    <s v="NORTHSTAR"/>
    <s v="Nakuru"/>
    <s v="Bondeni Dispensary (Nakuru Central)"/>
    <n v="14263"/>
    <s v="May"/>
    <s v="FSW"/>
    <x v="0"/>
    <x v="6"/>
    <x v="15"/>
    <x v="15"/>
    <s v="B0-50"/>
    <n v="0"/>
    <n v="0"/>
    <n v="0"/>
    <n v="0"/>
    <n v="3"/>
    <n v="2"/>
    <n v="0"/>
    <n v="0"/>
    <n v="0"/>
    <n v="5"/>
  </r>
  <r>
    <s v="NORTHSTAR"/>
    <s v="Nakuru"/>
    <s v="Bondeni Dispensary (Nakuru Central)"/>
    <n v="14263"/>
    <s v="May"/>
    <s v="FSW"/>
    <x v="0"/>
    <x v="7"/>
    <x v="14"/>
    <x v="14"/>
    <s v="D0-80"/>
    <n v="1"/>
    <n v="1"/>
    <n v="22"/>
    <n v="17"/>
    <n v="28"/>
    <n v="11"/>
    <n v="2"/>
    <n v="2"/>
    <n v="0"/>
    <n v="84"/>
  </r>
  <r>
    <s v="NORTHSTAR"/>
    <s v="Nakuru"/>
    <s v="Bondeni Maternity"/>
    <n v="14265"/>
    <s v="May"/>
    <s v="FSW"/>
    <x v="0"/>
    <x v="0"/>
    <x v="0"/>
    <x v="0"/>
    <s v="A0-10"/>
    <n v="0"/>
    <n v="44"/>
    <n v="301"/>
    <n v="314"/>
    <n v="110"/>
    <n v="53"/>
    <n v="24"/>
    <n v="8"/>
    <n v="4"/>
    <n v="858"/>
  </r>
  <r>
    <s v="NORTHSTAR"/>
    <s v="Nakuru"/>
    <s v="Bondeni Maternity"/>
    <n v="14265"/>
    <s v="May"/>
    <s v="FSW"/>
    <x v="0"/>
    <x v="1"/>
    <x v="1"/>
    <x v="1"/>
    <s v="E0-110"/>
    <n v="0"/>
    <n v="8"/>
    <n v="47"/>
    <n v="69"/>
    <n v="32"/>
    <n v="11"/>
    <n v="13"/>
    <n v="5"/>
    <n v="2"/>
    <n v="187"/>
  </r>
  <r>
    <s v="NORTHSTAR"/>
    <s v="Nakuru"/>
    <s v="Bondeni Maternity"/>
    <n v="14265"/>
    <s v="May"/>
    <s v="FSW"/>
    <x v="0"/>
    <x v="2"/>
    <x v="2"/>
    <x v="2"/>
    <s v="F0-140"/>
    <n v="0"/>
    <n v="0"/>
    <n v="0"/>
    <n v="1"/>
    <n v="1"/>
    <n v="0"/>
    <n v="0"/>
    <n v="0"/>
    <n v="0"/>
    <n v="2"/>
  </r>
  <r>
    <s v="NORTHSTAR"/>
    <s v="Nakuru"/>
    <s v="Bondeni Maternity"/>
    <n v="14265"/>
    <s v="May"/>
    <s v="FSW"/>
    <x v="0"/>
    <x v="3"/>
    <x v="3"/>
    <x v="3"/>
    <s v="G0-180"/>
    <n v="0"/>
    <n v="0"/>
    <n v="0"/>
    <n v="0"/>
    <n v="0"/>
    <n v="0"/>
    <n v="0"/>
    <n v="1"/>
    <n v="0"/>
    <n v="1"/>
  </r>
  <r>
    <s v="NORTHSTAR"/>
    <s v="Nakuru"/>
    <s v="Bondeni Maternity"/>
    <n v="14265"/>
    <s v="May"/>
    <s v="FSW"/>
    <x v="0"/>
    <x v="0"/>
    <x v="4"/>
    <x v="4"/>
    <s v="A0-20"/>
    <n v="0"/>
    <n v="44"/>
    <n v="301"/>
    <n v="314"/>
    <n v="110"/>
    <n v="53"/>
    <n v="24"/>
    <n v="8"/>
    <n v="4"/>
    <n v="858"/>
  </r>
  <r>
    <s v="NORTHSTAR"/>
    <s v="Nakuru"/>
    <s v="Bondeni Maternity"/>
    <n v="14265"/>
    <s v="May"/>
    <s v="FSW"/>
    <x v="0"/>
    <x v="4"/>
    <x v="5"/>
    <x v="5"/>
    <s v="H0-250"/>
    <n v="0"/>
    <n v="11"/>
    <n v="58"/>
    <n v="80"/>
    <n v="34"/>
    <n v="13"/>
    <n v="13"/>
    <n v="5"/>
    <n v="2"/>
    <n v="216"/>
  </r>
  <r>
    <s v="NORTHSTAR"/>
    <s v="Nakuru"/>
    <s v="Bondeni Maternity"/>
    <n v="14265"/>
    <s v="May"/>
    <s v="FSW"/>
    <x v="0"/>
    <x v="4"/>
    <x v="19"/>
    <x v="19"/>
    <s v="H0-260"/>
    <n v="0"/>
    <n v="0"/>
    <n v="2"/>
    <n v="1"/>
    <n v="0"/>
    <n v="1"/>
    <n v="1"/>
    <n v="0"/>
    <n v="0"/>
    <n v="5"/>
  </r>
  <r>
    <s v="NORTHSTAR"/>
    <s v="Nakuru"/>
    <s v="Bondeni Maternity"/>
    <n v="14265"/>
    <s v="May"/>
    <s v="FSW"/>
    <x v="0"/>
    <x v="4"/>
    <x v="20"/>
    <x v="20"/>
    <s v="H0-280"/>
    <n v="0"/>
    <n v="0"/>
    <n v="2"/>
    <n v="1"/>
    <n v="0"/>
    <n v="1"/>
    <n v="1"/>
    <n v="0"/>
    <n v="0"/>
    <n v="5"/>
  </r>
  <r>
    <s v="NORTHSTAR"/>
    <s v="Nakuru"/>
    <s v="Bondeni Maternity"/>
    <n v="14265"/>
    <s v="May"/>
    <s v="FSW"/>
    <x v="0"/>
    <x v="4"/>
    <x v="6"/>
    <x v="6"/>
    <s v="H0-290"/>
    <n v="0"/>
    <n v="11"/>
    <n v="58"/>
    <n v="80"/>
    <n v="34"/>
    <n v="13"/>
    <n v="13"/>
    <n v="5"/>
    <n v="2"/>
    <n v="216"/>
  </r>
  <r>
    <s v="NORTHSTAR"/>
    <s v="Nakuru"/>
    <s v="Bondeni Maternity"/>
    <n v="14265"/>
    <s v="May"/>
    <s v="FSW"/>
    <x v="0"/>
    <x v="0"/>
    <x v="7"/>
    <x v="7"/>
    <s v="A0-30"/>
    <n v="0"/>
    <n v="0"/>
    <n v="0"/>
    <n v="1"/>
    <n v="1"/>
    <n v="0"/>
    <n v="0"/>
    <n v="0"/>
    <n v="0"/>
    <n v="2"/>
  </r>
  <r>
    <s v="NORTHSTAR"/>
    <s v="Nakuru"/>
    <s v="Bondeni Maternity"/>
    <n v="14265"/>
    <s v="May"/>
    <s v="FSW"/>
    <x v="0"/>
    <x v="4"/>
    <x v="8"/>
    <x v="8"/>
    <s v="H0-300"/>
    <n v="0"/>
    <n v="0"/>
    <n v="2"/>
    <n v="0"/>
    <n v="2"/>
    <n v="1"/>
    <n v="1"/>
    <n v="0"/>
    <n v="0"/>
    <n v="6"/>
  </r>
  <r>
    <s v="NORTHSTAR"/>
    <s v="Nakuru"/>
    <s v="Bondeni Maternity"/>
    <n v="14265"/>
    <s v="May"/>
    <s v="FSW"/>
    <x v="0"/>
    <x v="4"/>
    <x v="9"/>
    <x v="9"/>
    <s v="H0-310"/>
    <n v="0"/>
    <n v="0"/>
    <n v="2"/>
    <n v="1"/>
    <n v="1"/>
    <n v="0"/>
    <n v="1"/>
    <n v="0"/>
    <n v="0"/>
    <n v="5"/>
  </r>
  <r>
    <s v="NORTHSTAR"/>
    <s v="Nakuru"/>
    <s v="Bondeni Maternity"/>
    <n v="14265"/>
    <s v="May"/>
    <s v="FSW"/>
    <x v="1"/>
    <x v="5"/>
    <x v="10"/>
    <x v="10"/>
    <s v="J0-370"/>
    <n v="0"/>
    <n v="11"/>
    <n v="58"/>
    <n v="80"/>
    <n v="34"/>
    <n v="13"/>
    <n v="13"/>
    <n v="5"/>
    <n v="2"/>
    <n v="216"/>
  </r>
  <r>
    <s v="NORTHSTAR"/>
    <s v="Nakuru"/>
    <s v="Bondeni Maternity"/>
    <n v="14265"/>
    <s v="May"/>
    <s v="FSW"/>
    <x v="1"/>
    <x v="5"/>
    <x v="11"/>
    <x v="11"/>
    <s v="J0-390"/>
    <n v="0"/>
    <n v="11"/>
    <n v="58"/>
    <n v="80"/>
    <n v="34"/>
    <n v="13"/>
    <n v="13"/>
    <n v="5"/>
    <n v="2"/>
    <n v="216"/>
  </r>
  <r>
    <s v="NORTHSTAR"/>
    <s v="Nakuru"/>
    <s v="Bondeni Maternity"/>
    <n v="14265"/>
    <s v="May"/>
    <s v="FSW"/>
    <x v="0"/>
    <x v="6"/>
    <x v="12"/>
    <x v="12"/>
    <s v="B0-40"/>
    <n v="0"/>
    <n v="4"/>
    <n v="12"/>
    <n v="4"/>
    <n v="1"/>
    <n v="3"/>
    <n v="0"/>
    <n v="1"/>
    <n v="0"/>
    <n v="25"/>
  </r>
  <r>
    <s v="NORTHSTAR"/>
    <s v="Nakuru"/>
    <s v="Bondeni Maternity"/>
    <n v="14265"/>
    <s v="May"/>
    <s v="FSW"/>
    <x v="1"/>
    <x v="5"/>
    <x v="13"/>
    <x v="13"/>
    <s v="J0-420"/>
    <n v="0"/>
    <n v="11"/>
    <n v="58"/>
    <n v="80"/>
    <n v="34"/>
    <n v="13"/>
    <n v="13"/>
    <n v="5"/>
    <n v="2"/>
    <n v="216"/>
  </r>
  <r>
    <s v="NORTHSTAR"/>
    <s v="Nakuru"/>
    <s v="Bondeni Maternity"/>
    <n v="14265"/>
    <s v="May"/>
    <s v="FSW"/>
    <x v="0"/>
    <x v="6"/>
    <x v="15"/>
    <x v="15"/>
    <s v="B0-50"/>
    <n v="0"/>
    <n v="0"/>
    <n v="0"/>
    <n v="2"/>
    <n v="0"/>
    <n v="2"/>
    <n v="0"/>
    <n v="1"/>
    <n v="0"/>
    <n v="5"/>
  </r>
  <r>
    <s v="NORTHSTAR"/>
    <s v="Nakuru"/>
    <s v="Bondeni Maternity"/>
    <n v="14265"/>
    <s v="May"/>
    <s v="FSW"/>
    <x v="0"/>
    <x v="7"/>
    <x v="14"/>
    <x v="14"/>
    <s v="D0-80"/>
    <n v="0"/>
    <n v="11"/>
    <n v="58"/>
    <n v="80"/>
    <n v="34"/>
    <n v="13"/>
    <n v="13"/>
    <n v="5"/>
    <n v="2"/>
    <n v="216"/>
  </r>
  <r>
    <s v="NORTHSTAR"/>
    <s v="Nakuru"/>
    <s v="Bahati District Hospital"/>
    <n v="14224"/>
    <s v="May"/>
    <s v="FSW"/>
    <x v="0"/>
    <x v="0"/>
    <x v="0"/>
    <x v="0"/>
    <s v="A0-10"/>
    <n v="0"/>
    <n v="112"/>
    <n v="412"/>
    <n v="410"/>
    <n v="215"/>
    <n v="165"/>
    <n v="90"/>
    <n v="48"/>
    <n v="23"/>
    <n v="1475"/>
  </r>
  <r>
    <s v="NORTHSTAR"/>
    <s v="Nakuru"/>
    <s v="Bahati District Hospital"/>
    <n v="14224"/>
    <s v="May"/>
    <s v="FSW"/>
    <x v="0"/>
    <x v="1"/>
    <x v="1"/>
    <x v="1"/>
    <s v="E0-110"/>
    <n v="0"/>
    <n v="24"/>
    <n v="98"/>
    <n v="73"/>
    <n v="48"/>
    <n v="23"/>
    <n v="11"/>
    <n v="8"/>
    <n v="2"/>
    <n v="287"/>
  </r>
  <r>
    <s v="NORTHSTAR"/>
    <s v="Nakuru"/>
    <s v="Bahati District Hospital"/>
    <n v="14224"/>
    <s v="May"/>
    <s v="FSW"/>
    <x v="0"/>
    <x v="1"/>
    <x v="44"/>
    <x v="46"/>
    <s v="E0-120"/>
    <n v="0"/>
    <n v="1"/>
    <n v="0"/>
    <n v="0"/>
    <n v="0"/>
    <n v="0"/>
    <n v="0"/>
    <n v="1"/>
    <n v="0"/>
    <n v="2"/>
  </r>
  <r>
    <s v="NORTHSTAR"/>
    <s v="Nakuru"/>
    <s v="Bahati District Hospital"/>
    <n v="14224"/>
    <s v="May"/>
    <s v="FSW"/>
    <x v="0"/>
    <x v="2"/>
    <x v="45"/>
    <x v="47"/>
    <s v="F0-130"/>
    <n v="0"/>
    <n v="1"/>
    <n v="0"/>
    <n v="0"/>
    <n v="0"/>
    <n v="0"/>
    <n v="0"/>
    <n v="0"/>
    <n v="0"/>
    <n v="1"/>
  </r>
  <r>
    <s v="NORTHSTAR"/>
    <s v="Nakuru"/>
    <s v="Bahati District Hospital"/>
    <n v="14224"/>
    <s v="May"/>
    <s v="FSW"/>
    <x v="0"/>
    <x v="2"/>
    <x v="2"/>
    <x v="2"/>
    <s v="F0-140"/>
    <n v="0"/>
    <n v="1"/>
    <n v="1"/>
    <n v="0"/>
    <n v="5"/>
    <n v="7"/>
    <n v="2"/>
    <n v="2"/>
    <n v="0"/>
    <n v="18"/>
  </r>
  <r>
    <s v="NORTHSTAR"/>
    <s v="Nakuru"/>
    <s v="Bahati District Hospital"/>
    <n v="14224"/>
    <s v="May"/>
    <s v="FSW"/>
    <x v="0"/>
    <x v="2"/>
    <x v="16"/>
    <x v="16"/>
    <s v="F0-150"/>
    <n v="0"/>
    <n v="0"/>
    <n v="1"/>
    <n v="0"/>
    <n v="3"/>
    <n v="6"/>
    <n v="1"/>
    <n v="2"/>
    <n v="0"/>
    <n v="13"/>
  </r>
  <r>
    <s v="NORTHSTAR"/>
    <s v="Nakuru"/>
    <s v="Bahati District Hospital"/>
    <n v="14224"/>
    <s v="May"/>
    <s v="FSW"/>
    <x v="0"/>
    <x v="2"/>
    <x v="17"/>
    <x v="17"/>
    <s v="F0-160"/>
    <n v="0"/>
    <n v="0"/>
    <n v="1"/>
    <n v="0"/>
    <n v="2"/>
    <n v="2"/>
    <n v="1"/>
    <n v="0"/>
    <n v="0"/>
    <n v="6"/>
  </r>
  <r>
    <s v="NORTHSTAR"/>
    <s v="Nakuru"/>
    <s v="Bahati District Hospital"/>
    <n v="14224"/>
    <s v="May"/>
    <s v="FSW"/>
    <x v="0"/>
    <x v="2"/>
    <x v="18"/>
    <x v="18"/>
    <s v="F0-170"/>
    <n v="0"/>
    <n v="0"/>
    <n v="1"/>
    <n v="0"/>
    <n v="2"/>
    <n v="2"/>
    <n v="1"/>
    <n v="0"/>
    <n v="0"/>
    <n v="6"/>
  </r>
  <r>
    <s v="NORTHSTAR"/>
    <s v="Nakuru"/>
    <s v="Bahati District Hospital"/>
    <n v="14224"/>
    <s v="May"/>
    <s v="FSW"/>
    <x v="0"/>
    <x v="3"/>
    <x v="3"/>
    <x v="3"/>
    <s v="G0-180"/>
    <n v="0"/>
    <n v="0"/>
    <n v="0"/>
    <n v="0"/>
    <n v="0"/>
    <n v="0"/>
    <n v="1"/>
    <n v="0"/>
    <n v="0"/>
    <n v="1"/>
  </r>
  <r>
    <s v="NORTHSTAR"/>
    <s v="Nakuru"/>
    <s v="Bahati District Hospital"/>
    <n v="14224"/>
    <s v="May"/>
    <s v="FSW"/>
    <x v="0"/>
    <x v="0"/>
    <x v="4"/>
    <x v="4"/>
    <s v="A0-20"/>
    <n v="0"/>
    <n v="45"/>
    <n v="338"/>
    <n v="375"/>
    <n v="196"/>
    <n v="141"/>
    <n v="84"/>
    <n v="28"/>
    <n v="8"/>
    <n v="1215"/>
  </r>
  <r>
    <s v="NORTHSTAR"/>
    <s v="Nakuru"/>
    <s v="Bahati District Hospital"/>
    <n v="14224"/>
    <s v="May"/>
    <s v="FSW"/>
    <x v="0"/>
    <x v="4"/>
    <x v="5"/>
    <x v="5"/>
    <s v="H0-250"/>
    <n v="0"/>
    <n v="24"/>
    <n v="98"/>
    <n v="73"/>
    <n v="48"/>
    <n v="23"/>
    <n v="11"/>
    <n v="8"/>
    <n v="2"/>
    <n v="287"/>
  </r>
  <r>
    <s v="NORTHSTAR"/>
    <s v="Nakuru"/>
    <s v="Bahati District Hospital"/>
    <n v="14224"/>
    <s v="May"/>
    <s v="FSW"/>
    <x v="0"/>
    <x v="4"/>
    <x v="19"/>
    <x v="19"/>
    <s v="H0-260"/>
    <n v="0"/>
    <n v="3"/>
    <n v="3"/>
    <n v="3"/>
    <n v="2"/>
    <n v="1"/>
    <n v="2"/>
    <n v="2"/>
    <n v="0"/>
    <n v="16"/>
  </r>
  <r>
    <s v="NORTHSTAR"/>
    <s v="Nakuru"/>
    <s v="Bahati District Hospital"/>
    <n v="14224"/>
    <s v="May"/>
    <s v="FSW"/>
    <x v="0"/>
    <x v="4"/>
    <x v="20"/>
    <x v="20"/>
    <s v="H0-280"/>
    <n v="0"/>
    <n v="3"/>
    <n v="3"/>
    <n v="3"/>
    <n v="2"/>
    <n v="1"/>
    <n v="2"/>
    <n v="2"/>
    <n v="0"/>
    <n v="16"/>
  </r>
  <r>
    <s v="NORTHSTAR"/>
    <s v="Nakuru"/>
    <s v="Bahati District Hospital"/>
    <n v="14224"/>
    <s v="May"/>
    <s v="FSW"/>
    <x v="0"/>
    <x v="4"/>
    <x v="6"/>
    <x v="6"/>
    <s v="H0-290"/>
    <n v="0"/>
    <n v="24"/>
    <n v="98"/>
    <n v="73"/>
    <n v="48"/>
    <n v="23"/>
    <n v="11"/>
    <n v="8"/>
    <n v="2"/>
    <n v="287"/>
  </r>
  <r>
    <s v="NORTHSTAR"/>
    <s v="Nakuru"/>
    <s v="Bahati District Hospital"/>
    <n v="14224"/>
    <s v="May"/>
    <s v="FSW"/>
    <x v="0"/>
    <x v="0"/>
    <x v="7"/>
    <x v="7"/>
    <s v="A0-30"/>
    <n v="0"/>
    <n v="1"/>
    <n v="1"/>
    <n v="0"/>
    <n v="5"/>
    <n v="7"/>
    <n v="2"/>
    <n v="2"/>
    <n v="0"/>
    <n v="18"/>
  </r>
  <r>
    <s v="NORTHSTAR"/>
    <s v="Nakuru"/>
    <s v="Bahati District Hospital"/>
    <n v="14224"/>
    <s v="May"/>
    <s v="FSW"/>
    <x v="0"/>
    <x v="4"/>
    <x v="8"/>
    <x v="8"/>
    <s v="H0-300"/>
    <n v="0"/>
    <n v="7"/>
    <n v="8"/>
    <n v="6"/>
    <n v="5"/>
    <n v="4"/>
    <n v="2"/>
    <n v="1"/>
    <n v="0"/>
    <n v="33"/>
  </r>
  <r>
    <s v="NORTHSTAR"/>
    <s v="Nakuru"/>
    <s v="Bahati District Hospital"/>
    <n v="14224"/>
    <s v="May"/>
    <s v="FSW"/>
    <x v="0"/>
    <x v="4"/>
    <x v="9"/>
    <x v="9"/>
    <s v="H0-310"/>
    <n v="0"/>
    <n v="0"/>
    <n v="2"/>
    <n v="5"/>
    <n v="4"/>
    <n v="2"/>
    <n v="2"/>
    <n v="1"/>
    <n v="0"/>
    <n v="16"/>
  </r>
  <r>
    <s v="NORTHSTAR"/>
    <s v="Nakuru"/>
    <s v="Bahati District Hospital"/>
    <n v="14224"/>
    <s v="May"/>
    <s v="FSW"/>
    <x v="1"/>
    <x v="5"/>
    <x v="10"/>
    <x v="10"/>
    <s v="J0-370"/>
    <n v="0"/>
    <n v="24"/>
    <n v="98"/>
    <n v="73"/>
    <n v="48"/>
    <n v="23"/>
    <n v="11"/>
    <n v="8"/>
    <n v="2"/>
    <n v="287"/>
  </r>
  <r>
    <s v="NORTHSTAR"/>
    <s v="Nakuru"/>
    <s v="Bahati District Hospital"/>
    <n v="14224"/>
    <s v="May"/>
    <s v="FSW"/>
    <x v="1"/>
    <x v="5"/>
    <x v="11"/>
    <x v="11"/>
    <s v="J0-390"/>
    <n v="0"/>
    <n v="24"/>
    <n v="98"/>
    <n v="73"/>
    <n v="48"/>
    <n v="23"/>
    <n v="11"/>
    <n v="8"/>
    <n v="2"/>
    <n v="287"/>
  </r>
  <r>
    <s v="NORTHSTAR"/>
    <s v="Nakuru"/>
    <s v="Bahati District Hospital"/>
    <n v="14224"/>
    <s v="May"/>
    <s v="FSW"/>
    <x v="0"/>
    <x v="6"/>
    <x v="12"/>
    <x v="12"/>
    <s v="B0-40"/>
    <n v="0"/>
    <n v="5"/>
    <n v="7"/>
    <n v="5"/>
    <n v="4"/>
    <n v="3"/>
    <n v="3"/>
    <n v="2"/>
    <n v="0"/>
    <n v="29"/>
  </r>
  <r>
    <s v="NORTHSTAR"/>
    <s v="Nakuru"/>
    <s v="Bahati District Hospital"/>
    <n v="14224"/>
    <s v="May"/>
    <s v="FSW"/>
    <x v="1"/>
    <x v="5"/>
    <x v="22"/>
    <x v="22"/>
    <s v="J0-410"/>
    <n v="0"/>
    <n v="5"/>
    <n v="15"/>
    <n v="20"/>
    <n v="4"/>
    <n v="2"/>
    <n v="2"/>
    <n v="3"/>
    <n v="1"/>
    <n v="52"/>
  </r>
  <r>
    <s v="NORTHSTAR"/>
    <s v="Nakuru"/>
    <s v="Bahati District Hospital"/>
    <n v="14224"/>
    <s v="May"/>
    <s v="FSW"/>
    <x v="1"/>
    <x v="5"/>
    <x v="13"/>
    <x v="13"/>
    <s v="J0-420"/>
    <n v="0"/>
    <n v="19"/>
    <n v="83"/>
    <n v="53"/>
    <n v="44"/>
    <n v="21"/>
    <n v="9"/>
    <n v="5"/>
    <n v="1"/>
    <n v="235"/>
  </r>
  <r>
    <s v="NORTHSTAR"/>
    <s v="Nakuru"/>
    <s v="Bahati District Hospital"/>
    <n v="14224"/>
    <s v="May"/>
    <s v="FSW"/>
    <x v="1"/>
    <x v="5"/>
    <x v="23"/>
    <x v="23"/>
    <s v="J0-430"/>
    <n v="0"/>
    <n v="5"/>
    <n v="15"/>
    <n v="20"/>
    <n v="4"/>
    <n v="2"/>
    <n v="2"/>
    <n v="3"/>
    <n v="1"/>
    <n v="52"/>
  </r>
  <r>
    <s v="NORTHSTAR"/>
    <s v="Nakuru"/>
    <s v="Bahati District Hospital"/>
    <n v="14224"/>
    <s v="May"/>
    <s v="FSW"/>
    <x v="0"/>
    <x v="6"/>
    <x v="15"/>
    <x v="15"/>
    <s v="B0-50"/>
    <n v="0"/>
    <n v="2"/>
    <n v="3"/>
    <n v="2"/>
    <n v="3"/>
    <n v="1"/>
    <n v="1"/>
    <n v="1"/>
    <n v="0"/>
    <n v="13"/>
  </r>
  <r>
    <s v="NORTHSTAR"/>
    <s v="Nakuru"/>
    <s v="Bahati District Hospital"/>
    <n v="14224"/>
    <s v="May"/>
    <s v="FSW"/>
    <x v="0"/>
    <x v="7"/>
    <x v="14"/>
    <x v="14"/>
    <s v="D0-80"/>
    <n v="0"/>
    <n v="24"/>
    <n v="98"/>
    <n v="73"/>
    <n v="48"/>
    <n v="23"/>
    <n v="11"/>
    <n v="8"/>
    <n v="2"/>
    <n v="287"/>
  </r>
  <r>
    <s v="NORTHSTAR"/>
    <s v="Nakuru"/>
    <s v="Bahati District Hospital"/>
    <n v="14224"/>
    <s v="May"/>
    <s v="FSW"/>
    <x v="0"/>
    <x v="0"/>
    <x v="4"/>
    <x v="25"/>
    <s v="A0-860"/>
    <n v="0"/>
    <n v="1"/>
    <n v="0"/>
    <n v="0"/>
    <n v="0"/>
    <n v="0"/>
    <n v="0"/>
    <n v="0"/>
    <n v="0"/>
    <n v="1"/>
  </r>
  <r>
    <s v="NORTHSTAR"/>
    <s v="Nakuru"/>
    <s v="Bahati District Hospital"/>
    <n v="14224"/>
    <s v="May"/>
    <s v="FSW"/>
    <x v="0"/>
    <x v="7"/>
    <x v="25"/>
    <x v="26"/>
    <s v="D0-90"/>
    <n v="0"/>
    <n v="5"/>
    <n v="15"/>
    <n v="20"/>
    <n v="4"/>
    <n v="2"/>
    <n v="2"/>
    <n v="3"/>
    <n v="1"/>
    <n v="52"/>
  </r>
  <r>
    <s v="NORTHSTAR"/>
    <s v="Nakuru"/>
    <s v="FITC Dispensary"/>
    <n v="14498"/>
    <s v="May"/>
    <s v="FSW"/>
    <x v="0"/>
    <x v="0"/>
    <x v="0"/>
    <x v="0"/>
    <s v="A0-10"/>
    <n v="0"/>
    <n v="9"/>
    <n v="78"/>
    <n v="82"/>
    <n v="69"/>
    <n v="38"/>
    <n v="19"/>
    <n v="0"/>
    <n v="0"/>
    <n v="295"/>
  </r>
  <r>
    <s v="NORTHSTAR"/>
    <s v="Nakuru"/>
    <s v="FITC Dispensary"/>
    <n v="14498"/>
    <s v="May"/>
    <s v="FSW"/>
    <x v="0"/>
    <x v="1"/>
    <x v="1"/>
    <x v="1"/>
    <s v="E0-110"/>
    <n v="0"/>
    <n v="0"/>
    <n v="24"/>
    <n v="38"/>
    <n v="19"/>
    <n v="21"/>
    <n v="8"/>
    <n v="0"/>
    <n v="0"/>
    <n v="110"/>
  </r>
  <r>
    <s v="NORTHSTAR"/>
    <s v="Nakuru"/>
    <s v="FITC Dispensary"/>
    <n v="14498"/>
    <s v="May"/>
    <s v="FSW"/>
    <x v="0"/>
    <x v="2"/>
    <x v="2"/>
    <x v="2"/>
    <s v="F0-140"/>
    <n v="0"/>
    <n v="0"/>
    <n v="1"/>
    <n v="1"/>
    <n v="3"/>
    <n v="4"/>
    <n v="1"/>
    <n v="0"/>
    <n v="0"/>
    <n v="10"/>
  </r>
  <r>
    <s v="NORTHSTAR"/>
    <s v="Nakuru"/>
    <s v="FITC Dispensary"/>
    <n v="14498"/>
    <s v="May"/>
    <s v="FSW"/>
    <x v="0"/>
    <x v="2"/>
    <x v="16"/>
    <x v="16"/>
    <s v="F0-150"/>
    <n v="0"/>
    <n v="0"/>
    <n v="0"/>
    <n v="1"/>
    <n v="3"/>
    <n v="3"/>
    <n v="1"/>
    <n v="0"/>
    <n v="0"/>
    <n v="8"/>
  </r>
  <r>
    <s v="NORTHSTAR"/>
    <s v="Nakuru"/>
    <s v="FITC Dispensary"/>
    <n v="14498"/>
    <s v="May"/>
    <s v="FSW"/>
    <x v="0"/>
    <x v="2"/>
    <x v="17"/>
    <x v="17"/>
    <s v="F0-160"/>
    <n v="0"/>
    <n v="0"/>
    <n v="0"/>
    <n v="1"/>
    <n v="3"/>
    <n v="3"/>
    <n v="1"/>
    <n v="0"/>
    <n v="0"/>
    <n v="8"/>
  </r>
  <r>
    <s v="NORTHSTAR"/>
    <s v="Nakuru"/>
    <s v="FITC Dispensary"/>
    <n v="14498"/>
    <s v="May"/>
    <s v="FSW"/>
    <x v="0"/>
    <x v="2"/>
    <x v="18"/>
    <x v="18"/>
    <s v="F0-170"/>
    <n v="0"/>
    <n v="0"/>
    <n v="0"/>
    <n v="1"/>
    <n v="3"/>
    <n v="3"/>
    <n v="1"/>
    <n v="0"/>
    <n v="0"/>
    <n v="8"/>
  </r>
  <r>
    <s v="NORTHSTAR"/>
    <s v="Nakuru"/>
    <s v="FITC Dispensary"/>
    <n v="14498"/>
    <s v="May"/>
    <s v="FSW"/>
    <x v="0"/>
    <x v="3"/>
    <x v="3"/>
    <x v="3"/>
    <s v="G0-180"/>
    <n v="0"/>
    <n v="0"/>
    <n v="0"/>
    <n v="1"/>
    <n v="1"/>
    <n v="0"/>
    <n v="0"/>
    <n v="0"/>
    <n v="0"/>
    <n v="2"/>
  </r>
  <r>
    <s v="NORTHSTAR"/>
    <s v="Nakuru"/>
    <s v="FITC Dispensary"/>
    <n v="14498"/>
    <s v="May"/>
    <s v="FSW"/>
    <x v="0"/>
    <x v="0"/>
    <x v="4"/>
    <x v="4"/>
    <s v="A0-20"/>
    <n v="0"/>
    <n v="9"/>
    <n v="78"/>
    <n v="82"/>
    <n v="69"/>
    <n v="38"/>
    <n v="19"/>
    <n v="0"/>
    <n v="0"/>
    <n v="295"/>
  </r>
  <r>
    <s v="NORTHSTAR"/>
    <s v="Nakuru"/>
    <s v="FITC Dispensary"/>
    <n v="14498"/>
    <s v="May"/>
    <s v="FSW"/>
    <x v="0"/>
    <x v="4"/>
    <x v="5"/>
    <x v="5"/>
    <s v="H0-250"/>
    <n v="0"/>
    <n v="0"/>
    <n v="24"/>
    <n v="38"/>
    <n v="19"/>
    <n v="21"/>
    <n v="8"/>
    <n v="0"/>
    <n v="0"/>
    <n v="110"/>
  </r>
  <r>
    <s v="NORTHSTAR"/>
    <s v="Nakuru"/>
    <s v="FITC Dispensary"/>
    <n v="14498"/>
    <s v="May"/>
    <s v="FSW"/>
    <x v="0"/>
    <x v="4"/>
    <x v="19"/>
    <x v="19"/>
    <s v="H0-260"/>
    <n v="0"/>
    <n v="0"/>
    <n v="0"/>
    <n v="2"/>
    <n v="2"/>
    <n v="1"/>
    <n v="0"/>
    <n v="0"/>
    <n v="0"/>
    <n v="5"/>
  </r>
  <r>
    <s v="NORTHSTAR"/>
    <s v="Nakuru"/>
    <s v="FITC Dispensary"/>
    <n v="14498"/>
    <s v="May"/>
    <s v="FSW"/>
    <x v="0"/>
    <x v="4"/>
    <x v="20"/>
    <x v="20"/>
    <s v="H0-280"/>
    <n v="0"/>
    <n v="0"/>
    <n v="0"/>
    <n v="2"/>
    <n v="2"/>
    <n v="1"/>
    <n v="0"/>
    <n v="0"/>
    <n v="0"/>
    <n v="5"/>
  </r>
  <r>
    <s v="NORTHSTAR"/>
    <s v="Nakuru"/>
    <s v="FITC Dispensary"/>
    <n v="14498"/>
    <s v="May"/>
    <s v="FSW"/>
    <x v="0"/>
    <x v="4"/>
    <x v="6"/>
    <x v="6"/>
    <s v="H0-290"/>
    <n v="0"/>
    <n v="0"/>
    <n v="24"/>
    <n v="38"/>
    <n v="19"/>
    <n v="21"/>
    <n v="8"/>
    <n v="0"/>
    <n v="0"/>
    <n v="110"/>
  </r>
  <r>
    <s v="NORTHSTAR"/>
    <s v="Nakuru"/>
    <s v="FITC Dispensary"/>
    <n v="14498"/>
    <s v="May"/>
    <s v="FSW"/>
    <x v="0"/>
    <x v="0"/>
    <x v="7"/>
    <x v="7"/>
    <s v="A0-30"/>
    <n v="0"/>
    <n v="0"/>
    <n v="1"/>
    <n v="1"/>
    <n v="3"/>
    <n v="4"/>
    <n v="1"/>
    <n v="0"/>
    <n v="0"/>
    <n v="10"/>
  </r>
  <r>
    <s v="NORTHSTAR"/>
    <s v="Nakuru"/>
    <s v="FITC Dispensary"/>
    <n v="14498"/>
    <s v="May"/>
    <s v="FSW"/>
    <x v="0"/>
    <x v="4"/>
    <x v="8"/>
    <x v="8"/>
    <s v="H0-300"/>
    <n v="0"/>
    <n v="0"/>
    <n v="1"/>
    <n v="2"/>
    <n v="1"/>
    <n v="0"/>
    <n v="0"/>
    <n v="0"/>
    <n v="0"/>
    <n v="4"/>
  </r>
  <r>
    <s v="NORTHSTAR"/>
    <s v="Nakuru"/>
    <s v="FITC Dispensary"/>
    <n v="14498"/>
    <s v="May"/>
    <s v="FSW"/>
    <x v="0"/>
    <x v="4"/>
    <x v="9"/>
    <x v="9"/>
    <s v="H0-310"/>
    <n v="0"/>
    <n v="0"/>
    <n v="4"/>
    <n v="6"/>
    <n v="7"/>
    <n v="4"/>
    <n v="0"/>
    <n v="0"/>
    <n v="0"/>
    <n v="21"/>
  </r>
  <r>
    <s v="NORTHSTAR"/>
    <s v="Nakuru"/>
    <s v="FITC Dispensary"/>
    <n v="14498"/>
    <s v="May"/>
    <s v="FSW"/>
    <x v="1"/>
    <x v="5"/>
    <x v="10"/>
    <x v="10"/>
    <s v="J0-370"/>
    <n v="0"/>
    <n v="0"/>
    <n v="24"/>
    <n v="38"/>
    <n v="19"/>
    <n v="21"/>
    <n v="8"/>
    <n v="0"/>
    <n v="0"/>
    <n v="110"/>
  </r>
  <r>
    <s v="NORTHSTAR"/>
    <s v="Nakuru"/>
    <s v="FITC Dispensary"/>
    <n v="14498"/>
    <s v="May"/>
    <s v="FSW"/>
    <x v="1"/>
    <x v="5"/>
    <x v="11"/>
    <x v="11"/>
    <s v="J0-390"/>
    <n v="0"/>
    <n v="0"/>
    <n v="24"/>
    <n v="38"/>
    <n v="19"/>
    <n v="21"/>
    <n v="8"/>
    <n v="0"/>
    <n v="0"/>
    <n v="110"/>
  </r>
  <r>
    <s v="NORTHSTAR"/>
    <s v="Nakuru"/>
    <s v="FITC Dispensary"/>
    <n v="14498"/>
    <s v="May"/>
    <s v="FSW"/>
    <x v="1"/>
    <x v="5"/>
    <x v="13"/>
    <x v="13"/>
    <s v="J0-420"/>
    <n v="0"/>
    <n v="0"/>
    <n v="24"/>
    <n v="38"/>
    <n v="19"/>
    <n v="21"/>
    <n v="8"/>
    <n v="0"/>
    <n v="0"/>
    <n v="110"/>
  </r>
  <r>
    <s v="NORTHSTAR"/>
    <s v="Nakuru"/>
    <s v="FITC Dispensary"/>
    <n v="14498"/>
    <s v="May"/>
    <s v="FSW"/>
    <x v="0"/>
    <x v="7"/>
    <x v="14"/>
    <x v="14"/>
    <s v="D0-80"/>
    <n v="0"/>
    <n v="0"/>
    <n v="24"/>
    <n v="38"/>
    <n v="19"/>
    <n v="21"/>
    <n v="8"/>
    <n v="0"/>
    <n v="0"/>
    <n v="110"/>
  </r>
  <r>
    <s v="NORTHSTAR"/>
    <s v="Nakuru"/>
    <s v="Kapkures Dispensary (Nakuru Central)"/>
    <n v="14733"/>
    <s v="May"/>
    <s v="FSW"/>
    <x v="0"/>
    <x v="0"/>
    <x v="0"/>
    <x v="0"/>
    <s v="A0-10"/>
    <n v="0"/>
    <n v="11"/>
    <n v="120"/>
    <n v="114"/>
    <n v="72"/>
    <n v="46"/>
    <n v="22"/>
    <n v="7"/>
    <n v="2"/>
    <n v="394"/>
  </r>
  <r>
    <s v="NORTHSTAR"/>
    <s v="Nakuru"/>
    <s v="Kapkures Dispensary (Nakuru Central)"/>
    <n v="14733"/>
    <s v="May"/>
    <s v="FSW"/>
    <x v="0"/>
    <x v="1"/>
    <x v="1"/>
    <x v="1"/>
    <s v="E0-110"/>
    <n v="0"/>
    <n v="2"/>
    <n v="38"/>
    <n v="42"/>
    <n v="37"/>
    <n v="23"/>
    <n v="7"/>
    <n v="3"/>
    <n v="0"/>
    <n v="152"/>
  </r>
  <r>
    <s v="NORTHSTAR"/>
    <s v="Nakuru"/>
    <s v="Kapkures Dispensary (Nakuru Central)"/>
    <n v="14733"/>
    <s v="May"/>
    <s v="FSW"/>
    <x v="0"/>
    <x v="2"/>
    <x v="2"/>
    <x v="2"/>
    <s v="F0-140"/>
    <n v="0"/>
    <n v="0"/>
    <n v="2"/>
    <n v="3"/>
    <n v="2"/>
    <n v="2"/>
    <n v="0"/>
    <n v="1"/>
    <n v="1"/>
    <n v="11"/>
  </r>
  <r>
    <s v="NORTHSTAR"/>
    <s v="Nakuru"/>
    <s v="Kapkures Dispensary (Nakuru Central)"/>
    <n v="14733"/>
    <s v="May"/>
    <s v="FSW"/>
    <x v="0"/>
    <x v="2"/>
    <x v="16"/>
    <x v="16"/>
    <s v="F0-150"/>
    <n v="0"/>
    <n v="0"/>
    <n v="2"/>
    <n v="3"/>
    <n v="2"/>
    <n v="2"/>
    <n v="0"/>
    <n v="1"/>
    <n v="1"/>
    <n v="11"/>
  </r>
  <r>
    <s v="NORTHSTAR"/>
    <s v="Nakuru"/>
    <s v="Kapkures Dispensary (Nakuru Central)"/>
    <n v="14733"/>
    <s v="May"/>
    <s v="FSW"/>
    <x v="0"/>
    <x v="2"/>
    <x v="17"/>
    <x v="17"/>
    <s v="F0-160"/>
    <n v="0"/>
    <n v="0"/>
    <n v="2"/>
    <n v="3"/>
    <n v="2"/>
    <n v="2"/>
    <n v="0"/>
    <n v="1"/>
    <n v="1"/>
    <n v="11"/>
  </r>
  <r>
    <s v="NORTHSTAR"/>
    <s v="Nakuru"/>
    <s v="Kapkures Dispensary (Nakuru Central)"/>
    <n v="14733"/>
    <s v="May"/>
    <s v="FSW"/>
    <x v="0"/>
    <x v="2"/>
    <x v="18"/>
    <x v="18"/>
    <s v="F0-170"/>
    <n v="0"/>
    <n v="0"/>
    <n v="2"/>
    <n v="3"/>
    <n v="2"/>
    <n v="2"/>
    <n v="0"/>
    <n v="1"/>
    <n v="1"/>
    <n v="11"/>
  </r>
  <r>
    <s v="NORTHSTAR"/>
    <s v="Nakuru"/>
    <s v="Kapkures Dispensary (Nakuru Central)"/>
    <n v="14733"/>
    <s v="May"/>
    <s v="FSW"/>
    <x v="0"/>
    <x v="0"/>
    <x v="4"/>
    <x v="4"/>
    <s v="A0-20"/>
    <n v="0"/>
    <n v="11"/>
    <n v="120"/>
    <n v="114"/>
    <n v="72"/>
    <n v="46"/>
    <n v="22"/>
    <n v="7"/>
    <n v="2"/>
    <n v="394"/>
  </r>
  <r>
    <s v="NORTHSTAR"/>
    <s v="Nakuru"/>
    <s v="Kapkures Dispensary (Nakuru Central)"/>
    <n v="14733"/>
    <s v="May"/>
    <s v="FSW"/>
    <x v="0"/>
    <x v="4"/>
    <x v="5"/>
    <x v="5"/>
    <s v="H0-250"/>
    <n v="0"/>
    <n v="2"/>
    <n v="38"/>
    <n v="42"/>
    <n v="37"/>
    <n v="23"/>
    <n v="7"/>
    <n v="3"/>
    <n v="0"/>
    <n v="152"/>
  </r>
  <r>
    <s v="NORTHSTAR"/>
    <s v="Nakuru"/>
    <s v="Kapkures Dispensary (Nakuru Central)"/>
    <n v="14733"/>
    <s v="May"/>
    <s v="FSW"/>
    <x v="0"/>
    <x v="4"/>
    <x v="19"/>
    <x v="19"/>
    <s v="H0-260"/>
    <n v="0"/>
    <n v="0"/>
    <n v="1"/>
    <n v="1"/>
    <n v="0"/>
    <n v="1"/>
    <n v="0"/>
    <n v="0"/>
    <n v="0"/>
    <n v="3"/>
  </r>
  <r>
    <s v="NORTHSTAR"/>
    <s v="Nakuru"/>
    <s v="Kapkures Dispensary (Nakuru Central)"/>
    <n v="14733"/>
    <s v="May"/>
    <s v="FSW"/>
    <x v="0"/>
    <x v="4"/>
    <x v="20"/>
    <x v="20"/>
    <s v="H0-280"/>
    <n v="0"/>
    <n v="0"/>
    <n v="1"/>
    <n v="1"/>
    <n v="0"/>
    <n v="1"/>
    <n v="0"/>
    <n v="0"/>
    <n v="0"/>
    <n v="3"/>
  </r>
  <r>
    <s v="NORTHSTAR"/>
    <s v="Nakuru"/>
    <s v="Kapkures Dispensary (Nakuru Central)"/>
    <n v="14733"/>
    <s v="May"/>
    <s v="FSW"/>
    <x v="0"/>
    <x v="4"/>
    <x v="6"/>
    <x v="6"/>
    <s v="H0-290"/>
    <n v="0"/>
    <n v="2"/>
    <n v="38"/>
    <n v="42"/>
    <n v="37"/>
    <n v="23"/>
    <n v="7"/>
    <n v="3"/>
    <n v="0"/>
    <n v="152"/>
  </r>
  <r>
    <s v="NORTHSTAR"/>
    <s v="Nakuru"/>
    <s v="Kapkures Dispensary (Nakuru Central)"/>
    <n v="14733"/>
    <s v="May"/>
    <s v="FSW"/>
    <x v="0"/>
    <x v="0"/>
    <x v="7"/>
    <x v="7"/>
    <s v="A0-30"/>
    <n v="0"/>
    <n v="0"/>
    <n v="2"/>
    <n v="3"/>
    <n v="3"/>
    <n v="2"/>
    <n v="3"/>
    <n v="2"/>
    <n v="1"/>
    <n v="16"/>
  </r>
  <r>
    <s v="NORTHSTAR"/>
    <s v="Nakuru"/>
    <s v="Kapkures Dispensary (Nakuru Central)"/>
    <n v="14733"/>
    <s v="May"/>
    <s v="FSW"/>
    <x v="0"/>
    <x v="4"/>
    <x v="8"/>
    <x v="8"/>
    <s v="H0-300"/>
    <n v="0"/>
    <n v="0"/>
    <n v="2"/>
    <n v="3"/>
    <n v="4"/>
    <n v="1"/>
    <n v="0"/>
    <n v="0"/>
    <n v="0"/>
    <n v="10"/>
  </r>
  <r>
    <s v="NORTHSTAR"/>
    <s v="Nakuru"/>
    <s v="Kapkures Dispensary (Nakuru Central)"/>
    <n v="14733"/>
    <s v="May"/>
    <s v="FSW"/>
    <x v="1"/>
    <x v="5"/>
    <x v="10"/>
    <x v="10"/>
    <s v="J0-370"/>
    <n v="0"/>
    <n v="2"/>
    <n v="38"/>
    <n v="42"/>
    <n v="37"/>
    <n v="23"/>
    <n v="7"/>
    <n v="3"/>
    <n v="0"/>
    <n v="152"/>
  </r>
  <r>
    <s v="NORTHSTAR"/>
    <s v="Nakuru"/>
    <s v="Kapkures Dispensary (Nakuru Central)"/>
    <n v="14733"/>
    <s v="May"/>
    <s v="FSW"/>
    <x v="1"/>
    <x v="5"/>
    <x v="11"/>
    <x v="11"/>
    <s v="J0-390"/>
    <n v="0"/>
    <n v="2"/>
    <n v="38"/>
    <n v="42"/>
    <n v="37"/>
    <n v="23"/>
    <n v="7"/>
    <n v="3"/>
    <n v="0"/>
    <n v="152"/>
  </r>
  <r>
    <s v="NORTHSTAR"/>
    <s v="Nakuru"/>
    <s v="Kapkures Dispensary (Nakuru Central)"/>
    <n v="14733"/>
    <s v="May"/>
    <s v="FSW"/>
    <x v="1"/>
    <x v="5"/>
    <x v="13"/>
    <x v="13"/>
    <s v="J0-420"/>
    <n v="0"/>
    <n v="2"/>
    <n v="38"/>
    <n v="42"/>
    <n v="37"/>
    <n v="23"/>
    <n v="7"/>
    <n v="3"/>
    <n v="0"/>
    <n v="152"/>
  </r>
  <r>
    <s v="NORTHSTAR"/>
    <s v="Nakuru"/>
    <s v="Kapkures Dispensary (Nakuru Central)"/>
    <n v="14733"/>
    <s v="May"/>
    <s v="FSW"/>
    <x v="0"/>
    <x v="6"/>
    <x v="15"/>
    <x v="15"/>
    <s v="B0-50"/>
    <n v="0"/>
    <n v="0"/>
    <n v="34"/>
    <n v="33"/>
    <n v="29"/>
    <n v="15"/>
    <n v="7"/>
    <n v="2"/>
    <n v="0"/>
    <n v="120"/>
  </r>
  <r>
    <s v="NORTHSTAR"/>
    <s v="Nakuru"/>
    <s v="Kapkures Dispensary (Nakuru Central)"/>
    <n v="14733"/>
    <s v="May"/>
    <s v="FSW"/>
    <x v="0"/>
    <x v="7"/>
    <x v="14"/>
    <x v="14"/>
    <s v="D0-80"/>
    <n v="0"/>
    <n v="2"/>
    <n v="38"/>
    <n v="42"/>
    <n v="37"/>
    <n v="23"/>
    <n v="7"/>
    <n v="3"/>
    <n v="0"/>
    <n v="152"/>
  </r>
  <r>
    <s v="NORTHSTAR"/>
    <s v="Nakuru"/>
    <s v="Rhonda Dispensary and Maternity"/>
    <n v="20137"/>
    <s v="May"/>
    <s v="FSW"/>
    <x v="0"/>
    <x v="0"/>
    <x v="0"/>
    <x v="0"/>
    <s v="A0-10"/>
    <n v="0"/>
    <n v="3"/>
    <n v="96"/>
    <n v="115"/>
    <n v="111"/>
    <n v="91"/>
    <n v="57"/>
    <n v="1"/>
    <n v="1"/>
    <n v="475"/>
  </r>
  <r>
    <s v="NORTHSTAR"/>
    <s v="Nakuru"/>
    <s v="Rhonda Dispensary and Maternity"/>
    <n v="20137"/>
    <s v="May"/>
    <s v="FSW"/>
    <x v="0"/>
    <x v="1"/>
    <x v="1"/>
    <x v="1"/>
    <s v="E0-110"/>
    <n v="0"/>
    <n v="0"/>
    <n v="1"/>
    <n v="30"/>
    <n v="44"/>
    <n v="35"/>
    <n v="30"/>
    <n v="0"/>
    <n v="0"/>
    <n v="140"/>
  </r>
  <r>
    <s v="NORTHSTAR"/>
    <s v="Nakuru"/>
    <s v="Rhonda Dispensary and Maternity"/>
    <n v="20137"/>
    <s v="May"/>
    <s v="FSW"/>
    <x v="0"/>
    <x v="2"/>
    <x v="2"/>
    <x v="2"/>
    <s v="F0-140"/>
    <n v="0"/>
    <n v="0"/>
    <n v="0"/>
    <n v="3"/>
    <n v="1"/>
    <n v="1"/>
    <n v="0"/>
    <n v="0"/>
    <n v="1"/>
    <n v="6"/>
  </r>
  <r>
    <s v="NORTHSTAR"/>
    <s v="Nakuru"/>
    <s v="Rhonda Dispensary and Maternity"/>
    <n v="20137"/>
    <s v="May"/>
    <s v="FSW"/>
    <x v="0"/>
    <x v="2"/>
    <x v="16"/>
    <x v="16"/>
    <s v="F0-150"/>
    <n v="0"/>
    <n v="0"/>
    <n v="0"/>
    <n v="1"/>
    <n v="1"/>
    <n v="1"/>
    <n v="0"/>
    <n v="0"/>
    <n v="1"/>
    <n v="4"/>
  </r>
  <r>
    <s v="NORTHSTAR"/>
    <s v="Nakuru"/>
    <s v="Rhonda Dispensary and Maternity"/>
    <n v="20137"/>
    <s v="May"/>
    <s v="FSW"/>
    <x v="0"/>
    <x v="2"/>
    <x v="17"/>
    <x v="17"/>
    <s v="F0-160"/>
    <n v="0"/>
    <n v="0"/>
    <n v="0"/>
    <n v="1"/>
    <n v="1"/>
    <n v="1"/>
    <n v="0"/>
    <n v="0"/>
    <n v="1"/>
    <n v="4"/>
  </r>
  <r>
    <s v="NORTHSTAR"/>
    <s v="Nakuru"/>
    <s v="Rhonda Dispensary and Maternity"/>
    <n v="20137"/>
    <s v="May"/>
    <s v="FSW"/>
    <x v="0"/>
    <x v="2"/>
    <x v="18"/>
    <x v="18"/>
    <s v="F0-170"/>
    <n v="0"/>
    <n v="0"/>
    <n v="0"/>
    <n v="1"/>
    <n v="1"/>
    <n v="1"/>
    <n v="0"/>
    <n v="0"/>
    <n v="1"/>
    <n v="4"/>
  </r>
  <r>
    <s v="NORTHSTAR"/>
    <s v="Nakuru"/>
    <s v="Rhonda Dispensary and Maternity"/>
    <n v="20137"/>
    <s v="May"/>
    <s v="FSW"/>
    <x v="0"/>
    <x v="0"/>
    <x v="4"/>
    <x v="4"/>
    <s v="A0-20"/>
    <n v="0"/>
    <n v="3"/>
    <n v="96"/>
    <n v="115"/>
    <n v="111"/>
    <n v="91"/>
    <n v="57"/>
    <n v="1"/>
    <n v="1"/>
    <n v="475"/>
  </r>
  <r>
    <s v="NORTHSTAR"/>
    <s v="Nakuru"/>
    <s v="Rhonda Dispensary and Maternity"/>
    <n v="20137"/>
    <s v="May"/>
    <s v="FSW"/>
    <x v="0"/>
    <x v="4"/>
    <x v="5"/>
    <x v="5"/>
    <s v="H0-250"/>
    <n v="0"/>
    <n v="0"/>
    <n v="1"/>
    <n v="90"/>
    <n v="78"/>
    <n v="48"/>
    <n v="25"/>
    <n v="0"/>
    <n v="0"/>
    <n v="242"/>
  </r>
  <r>
    <s v="NORTHSTAR"/>
    <s v="Nakuru"/>
    <s v="Rhonda Dispensary and Maternity"/>
    <n v="20137"/>
    <s v="May"/>
    <s v="FSW"/>
    <x v="0"/>
    <x v="4"/>
    <x v="19"/>
    <x v="19"/>
    <s v="H0-260"/>
    <n v="0"/>
    <n v="0"/>
    <n v="0"/>
    <n v="1"/>
    <n v="0"/>
    <n v="0"/>
    <n v="0"/>
    <n v="0"/>
    <n v="0"/>
    <n v="1"/>
  </r>
  <r>
    <s v="NORTHSTAR"/>
    <s v="Nakuru"/>
    <s v="Rhonda Dispensary and Maternity"/>
    <n v="20137"/>
    <s v="May"/>
    <s v="FSW"/>
    <x v="0"/>
    <x v="4"/>
    <x v="20"/>
    <x v="20"/>
    <s v="H0-280"/>
    <n v="0"/>
    <n v="0"/>
    <n v="0"/>
    <n v="1"/>
    <n v="0"/>
    <n v="0"/>
    <n v="0"/>
    <n v="0"/>
    <n v="0"/>
    <n v="1"/>
  </r>
  <r>
    <s v="NORTHSTAR"/>
    <s v="Nakuru"/>
    <s v="Rhonda Dispensary and Maternity"/>
    <n v="20137"/>
    <s v="May"/>
    <s v="FSW"/>
    <x v="0"/>
    <x v="4"/>
    <x v="6"/>
    <x v="6"/>
    <s v="H0-290"/>
    <n v="0"/>
    <n v="0"/>
    <n v="1"/>
    <n v="90"/>
    <n v="78"/>
    <n v="48"/>
    <n v="25"/>
    <n v="0"/>
    <n v="1"/>
    <n v="243"/>
  </r>
  <r>
    <s v="NORTHSTAR"/>
    <s v="Nakuru"/>
    <s v="Rhonda Dispensary and Maternity"/>
    <n v="20137"/>
    <s v="May"/>
    <s v="FSW"/>
    <x v="0"/>
    <x v="0"/>
    <x v="7"/>
    <x v="7"/>
    <s v="A0-30"/>
    <n v="0"/>
    <n v="0"/>
    <n v="0"/>
    <n v="3"/>
    <n v="1"/>
    <n v="1"/>
    <n v="0"/>
    <n v="0"/>
    <n v="1"/>
    <n v="6"/>
  </r>
  <r>
    <s v="NORTHSTAR"/>
    <s v="Nakuru"/>
    <s v="Rhonda Dispensary and Maternity"/>
    <n v="20137"/>
    <s v="May"/>
    <s v="FSW"/>
    <x v="0"/>
    <x v="4"/>
    <x v="8"/>
    <x v="8"/>
    <s v="H0-300"/>
    <n v="0"/>
    <n v="0"/>
    <n v="1"/>
    <n v="5"/>
    <n v="12"/>
    <n v="3"/>
    <n v="2"/>
    <n v="0"/>
    <n v="0"/>
    <n v="23"/>
  </r>
  <r>
    <s v="NORTHSTAR"/>
    <s v="Nakuru"/>
    <s v="Rhonda Dispensary and Maternity"/>
    <n v="20137"/>
    <s v="May"/>
    <s v="FSW"/>
    <x v="0"/>
    <x v="4"/>
    <x v="9"/>
    <x v="9"/>
    <s v="H0-310"/>
    <n v="0"/>
    <n v="0"/>
    <n v="0"/>
    <n v="3"/>
    <n v="2"/>
    <n v="2"/>
    <n v="3"/>
    <n v="0"/>
    <n v="0"/>
    <n v="10"/>
  </r>
  <r>
    <s v="NORTHSTAR"/>
    <s v="Nakuru"/>
    <s v="Rhonda Dispensary and Maternity"/>
    <n v="20137"/>
    <s v="May"/>
    <s v="FSW"/>
    <x v="1"/>
    <x v="5"/>
    <x v="10"/>
    <x v="10"/>
    <s v="J0-370"/>
    <n v="0"/>
    <n v="0"/>
    <n v="1"/>
    <n v="90"/>
    <n v="78"/>
    <n v="48"/>
    <n v="25"/>
    <n v="0"/>
    <n v="1"/>
    <n v="243"/>
  </r>
  <r>
    <s v="NORTHSTAR"/>
    <s v="Nakuru"/>
    <s v="Rhonda Dispensary and Maternity"/>
    <n v="20137"/>
    <s v="May"/>
    <s v="FSW"/>
    <x v="1"/>
    <x v="5"/>
    <x v="11"/>
    <x v="11"/>
    <s v="J0-390"/>
    <n v="0"/>
    <n v="0"/>
    <n v="1"/>
    <n v="90"/>
    <n v="78"/>
    <n v="48"/>
    <n v="25"/>
    <n v="0"/>
    <n v="1"/>
    <n v="243"/>
  </r>
  <r>
    <s v="NORTHSTAR"/>
    <s v="Nakuru"/>
    <s v="Rhonda Dispensary and Maternity"/>
    <n v="20137"/>
    <s v="May"/>
    <s v="FSW"/>
    <x v="0"/>
    <x v="6"/>
    <x v="12"/>
    <x v="12"/>
    <s v="B0-40"/>
    <n v="0"/>
    <n v="0"/>
    <n v="1"/>
    <n v="0"/>
    <n v="0"/>
    <n v="0"/>
    <n v="0"/>
    <n v="0"/>
    <n v="0"/>
    <n v="1"/>
  </r>
  <r>
    <s v="NORTHSTAR"/>
    <s v="Nakuru"/>
    <s v="Rhonda Dispensary and Maternity"/>
    <n v="20137"/>
    <s v="May"/>
    <s v="FSW"/>
    <x v="1"/>
    <x v="5"/>
    <x v="13"/>
    <x v="13"/>
    <s v="J0-420"/>
    <n v="0"/>
    <n v="0"/>
    <n v="1"/>
    <n v="90"/>
    <n v="78"/>
    <n v="48"/>
    <n v="25"/>
    <n v="0"/>
    <n v="1"/>
    <n v="243"/>
  </r>
  <r>
    <s v="NORTHSTAR"/>
    <s v="Nakuru"/>
    <s v="Rhonda Dispensary and Maternity"/>
    <n v="20137"/>
    <s v="May"/>
    <s v="FSW"/>
    <x v="0"/>
    <x v="6"/>
    <x v="15"/>
    <x v="15"/>
    <s v="B0-50"/>
    <n v="0"/>
    <n v="0"/>
    <n v="0"/>
    <n v="30"/>
    <n v="20"/>
    <n v="25"/>
    <n v="12"/>
    <n v="0"/>
    <n v="0"/>
    <n v="87"/>
  </r>
  <r>
    <s v="NORTHSTAR"/>
    <s v="Nakuru"/>
    <s v="Rhonda Dispensary and Maternity"/>
    <n v="20137"/>
    <s v="May"/>
    <s v="FSW"/>
    <x v="0"/>
    <x v="7"/>
    <x v="14"/>
    <x v="14"/>
    <s v="D0-80"/>
    <n v="0"/>
    <n v="0"/>
    <n v="1"/>
    <n v="90"/>
    <n v="78"/>
    <n v="48"/>
    <n v="25"/>
    <n v="0"/>
    <n v="1"/>
    <n v="243"/>
  </r>
  <r>
    <s v="NYDESO"/>
    <s v="Nakuru"/>
    <s v="KYDESA Wellness Center"/>
    <n v="30678"/>
    <s v="May"/>
    <s v="MSM"/>
    <x v="0"/>
    <x v="0"/>
    <x v="0"/>
    <x v="0"/>
    <s v="A0-10"/>
    <n v="0"/>
    <n v="0"/>
    <n v="0"/>
    <n v="0"/>
    <n v="0"/>
    <n v="0"/>
    <n v="0"/>
    <n v="0"/>
    <n v="4772"/>
    <n v="4772"/>
  </r>
  <r>
    <s v="NYDESO"/>
    <s v="Nakuru"/>
    <s v="KYDESA Wellness Center"/>
    <n v="30678"/>
    <s v="May"/>
    <s v="MSM"/>
    <x v="0"/>
    <x v="7"/>
    <x v="26"/>
    <x v="27"/>
    <s v="D0-10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1"/>
    <x v="1"/>
    <x v="1"/>
    <s v="E0-110"/>
    <n v="0"/>
    <n v="0"/>
    <n v="0"/>
    <n v="0"/>
    <n v="0"/>
    <n v="0"/>
    <n v="0"/>
    <n v="0"/>
    <n v="150"/>
    <n v="150"/>
  </r>
  <r>
    <s v="NYDESO"/>
    <s v="Nakuru"/>
    <s v="KYDESA Wellness Center"/>
    <n v="30678"/>
    <s v="May"/>
    <s v="MSM"/>
    <x v="0"/>
    <x v="1"/>
    <x v="44"/>
    <x v="46"/>
    <s v="E0-120"/>
    <n v="0"/>
    <n v="0"/>
    <n v="0"/>
    <n v="0"/>
    <n v="0"/>
    <n v="0"/>
    <n v="0"/>
    <n v="0"/>
    <n v="3"/>
    <n v="3"/>
  </r>
  <r>
    <s v="NYDESO"/>
    <s v="Nakuru"/>
    <s v="KYDESA Wellness Center"/>
    <n v="30678"/>
    <s v="May"/>
    <s v="MSM"/>
    <x v="0"/>
    <x v="2"/>
    <x v="45"/>
    <x v="47"/>
    <s v="F0-130"/>
    <n v="0"/>
    <n v="0"/>
    <n v="0"/>
    <n v="0"/>
    <n v="0"/>
    <n v="0"/>
    <n v="0"/>
    <n v="0"/>
    <n v="3"/>
    <n v="3"/>
  </r>
  <r>
    <s v="NYDESO"/>
    <s v="Nakuru"/>
    <s v="KYDESA Wellness Center"/>
    <n v="30678"/>
    <s v="May"/>
    <s v="MSM"/>
    <x v="0"/>
    <x v="2"/>
    <x v="2"/>
    <x v="2"/>
    <s v="F0-140"/>
    <n v="0"/>
    <n v="0"/>
    <n v="0"/>
    <n v="0"/>
    <n v="0"/>
    <n v="0"/>
    <n v="0"/>
    <n v="0"/>
    <n v="52"/>
    <n v="52"/>
  </r>
  <r>
    <s v="NYDESO"/>
    <s v="Nakuru"/>
    <s v="KYDESA Wellness Center"/>
    <n v="30678"/>
    <s v="May"/>
    <s v="MSM"/>
    <x v="0"/>
    <x v="2"/>
    <x v="16"/>
    <x v="16"/>
    <s v="F0-15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2"/>
    <x v="17"/>
    <x v="17"/>
    <s v="F0-16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2"/>
    <x v="18"/>
    <x v="18"/>
    <s v="F0-17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3"/>
    <x v="3"/>
    <x v="3"/>
    <s v="G0-180"/>
    <n v="0"/>
    <n v="0"/>
    <n v="0"/>
    <n v="0"/>
    <n v="0"/>
    <n v="0"/>
    <n v="0"/>
    <n v="0"/>
    <n v="1"/>
    <n v="1"/>
  </r>
  <r>
    <s v="NYDESO"/>
    <s v="Nakuru"/>
    <s v="KYDESA Wellness Center"/>
    <n v="30678"/>
    <s v="May"/>
    <s v="MSM"/>
    <x v="0"/>
    <x v="3"/>
    <x v="31"/>
    <x v="32"/>
    <s v="G0-19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0"/>
    <x v="4"/>
    <x v="4"/>
    <s v="A0-20"/>
    <n v="0"/>
    <n v="0"/>
    <n v="0"/>
    <n v="0"/>
    <n v="0"/>
    <n v="0"/>
    <n v="0"/>
    <n v="0"/>
    <n v="2166"/>
    <n v="2166"/>
  </r>
  <r>
    <s v="NYDESO"/>
    <s v="Nakuru"/>
    <s v="KYDESA Wellness Center"/>
    <n v="30678"/>
    <s v="May"/>
    <s v="MSM"/>
    <x v="0"/>
    <x v="3"/>
    <x v="32"/>
    <x v="33"/>
    <s v="G0-20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3"/>
    <x v="33"/>
    <x v="34"/>
    <s v="G0-21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3"/>
    <x v="34"/>
    <x v="35"/>
    <s v="G0-22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3"/>
    <x v="35"/>
    <x v="36"/>
    <s v="G0-23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3"/>
    <x v="36"/>
    <x v="37"/>
    <s v="G0-24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4"/>
    <x v="5"/>
    <x v="5"/>
    <s v="H0-250"/>
    <n v="0"/>
    <n v="0"/>
    <n v="0"/>
    <n v="0"/>
    <n v="0"/>
    <n v="0"/>
    <n v="0"/>
    <n v="0"/>
    <n v="161"/>
    <n v="161"/>
  </r>
  <r>
    <s v="NYDESO"/>
    <s v="Nakuru"/>
    <s v="KYDESA Wellness Center"/>
    <n v="30678"/>
    <s v="May"/>
    <s v="MSM"/>
    <x v="0"/>
    <x v="4"/>
    <x v="19"/>
    <x v="19"/>
    <s v="H0-260"/>
    <n v="0"/>
    <n v="0"/>
    <n v="0"/>
    <n v="0"/>
    <n v="0"/>
    <n v="0"/>
    <n v="0"/>
    <n v="0"/>
    <n v="10"/>
    <n v="10"/>
  </r>
  <r>
    <s v="NYDESO"/>
    <s v="Nakuru"/>
    <s v="KYDESA Wellness Center"/>
    <n v="30678"/>
    <s v="May"/>
    <s v="MSM"/>
    <x v="0"/>
    <x v="4"/>
    <x v="46"/>
    <x v="48"/>
    <s v="H0-27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4"/>
    <x v="20"/>
    <x v="20"/>
    <s v="H0-280"/>
    <n v="0"/>
    <n v="0"/>
    <n v="0"/>
    <n v="0"/>
    <n v="0"/>
    <n v="0"/>
    <n v="0"/>
    <n v="0"/>
    <n v="10"/>
    <n v="10"/>
  </r>
  <r>
    <s v="NYDESO"/>
    <s v="Nakuru"/>
    <s v="KYDESA Wellness Center"/>
    <n v="30678"/>
    <s v="May"/>
    <s v="MSM"/>
    <x v="0"/>
    <x v="4"/>
    <x v="6"/>
    <x v="6"/>
    <s v="H0-290"/>
    <n v="0"/>
    <n v="0"/>
    <n v="0"/>
    <n v="0"/>
    <n v="0"/>
    <n v="0"/>
    <n v="0"/>
    <n v="0"/>
    <n v="161"/>
    <n v="161"/>
  </r>
  <r>
    <s v="NYDESO"/>
    <s v="Nakuru"/>
    <s v="KYDESA Wellness Center"/>
    <n v="30678"/>
    <s v="May"/>
    <s v="MSM"/>
    <x v="0"/>
    <x v="0"/>
    <x v="7"/>
    <x v="7"/>
    <s v="A0-30"/>
    <n v="0"/>
    <n v="0"/>
    <n v="0"/>
    <n v="0"/>
    <n v="0"/>
    <n v="0"/>
    <n v="0"/>
    <n v="0"/>
    <n v="49"/>
    <n v="49"/>
  </r>
  <r>
    <s v="NYDESO"/>
    <s v="Nakuru"/>
    <s v="KYDESA Wellness Center"/>
    <n v="30678"/>
    <s v="May"/>
    <s v="MSM"/>
    <x v="1"/>
    <x v="9"/>
    <x v="27"/>
    <x v="28"/>
    <s v="I0-33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9"/>
    <x v="47"/>
    <x v="49"/>
    <s v="I0-34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9"/>
    <x v="48"/>
    <x v="50"/>
    <s v="I0-35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9"/>
    <x v="49"/>
    <x v="51"/>
    <s v="I0-36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5"/>
    <x v="10"/>
    <x v="10"/>
    <s v="J0-370"/>
    <n v="0"/>
    <n v="0"/>
    <n v="0"/>
    <n v="0"/>
    <n v="0"/>
    <n v="0"/>
    <n v="0"/>
    <n v="0"/>
    <n v="79"/>
    <n v="79"/>
  </r>
  <r>
    <s v="NYDESO"/>
    <s v="Nakuru"/>
    <s v="KYDESA Wellness Center"/>
    <n v="30678"/>
    <s v="May"/>
    <s v="MSM"/>
    <x v="1"/>
    <x v="5"/>
    <x v="37"/>
    <x v="38"/>
    <s v="J0-38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5"/>
    <x v="11"/>
    <x v="11"/>
    <s v="J0-390"/>
    <n v="0"/>
    <n v="0"/>
    <n v="0"/>
    <n v="0"/>
    <n v="0"/>
    <n v="0"/>
    <n v="0"/>
    <n v="0"/>
    <n v="79"/>
    <n v="79"/>
  </r>
  <r>
    <s v="NYDESO"/>
    <s v="Nakuru"/>
    <s v="KYDESA Wellness Center"/>
    <n v="30678"/>
    <s v="May"/>
    <s v="MSM"/>
    <x v="0"/>
    <x v="6"/>
    <x v="12"/>
    <x v="12"/>
    <s v="B0-40"/>
    <n v="0"/>
    <n v="0"/>
    <n v="0"/>
    <n v="0"/>
    <n v="0"/>
    <n v="0"/>
    <n v="0"/>
    <n v="0"/>
    <n v="13"/>
    <n v="13"/>
  </r>
  <r>
    <s v="NYDESO"/>
    <s v="Nakuru"/>
    <s v="KYDESA Wellness Center"/>
    <n v="30678"/>
    <s v="May"/>
    <s v="MSM"/>
    <x v="1"/>
    <x v="5"/>
    <x v="50"/>
    <x v="52"/>
    <s v="J0-40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5"/>
    <x v="22"/>
    <x v="22"/>
    <s v="J0-41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5"/>
    <x v="13"/>
    <x v="13"/>
    <s v="J0-420"/>
    <n v="0"/>
    <n v="0"/>
    <n v="0"/>
    <n v="0"/>
    <n v="0"/>
    <n v="0"/>
    <n v="0"/>
    <n v="0"/>
    <n v="79"/>
    <n v="79"/>
  </r>
  <r>
    <s v="NYDESO"/>
    <s v="Nakuru"/>
    <s v="KYDESA Wellness Center"/>
    <n v="30678"/>
    <s v="May"/>
    <s v="MSM"/>
    <x v="1"/>
    <x v="5"/>
    <x v="23"/>
    <x v="23"/>
    <s v="J0-43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5"/>
    <x v="51"/>
    <x v="53"/>
    <s v="J0-44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5"/>
    <x v="52"/>
    <x v="54"/>
    <s v="J0-45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5"/>
    <x v="28"/>
    <x v="29"/>
    <s v="J0-46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5"/>
    <x v="53"/>
    <x v="55"/>
    <s v="J0-47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5"/>
    <x v="54"/>
    <x v="56"/>
    <s v="J0-48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5"/>
    <x v="55"/>
    <x v="57"/>
    <s v="J0-49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6"/>
    <x v="15"/>
    <x v="15"/>
    <s v="B0-50"/>
    <n v="0"/>
    <n v="0"/>
    <n v="0"/>
    <n v="0"/>
    <n v="0"/>
    <n v="0"/>
    <n v="0"/>
    <n v="0"/>
    <n v="22"/>
    <n v="22"/>
  </r>
  <r>
    <s v="NYDESO"/>
    <s v="Nakuru"/>
    <s v="KYDESA Wellness Center"/>
    <n v="30678"/>
    <s v="May"/>
    <s v="MSM"/>
    <x v="1"/>
    <x v="5"/>
    <x v="56"/>
    <x v="58"/>
    <s v="J0-50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5"/>
    <x v="57"/>
    <x v="59"/>
    <s v="J0-51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38"/>
    <x v="39"/>
    <s v="K0-52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39"/>
    <x v="40"/>
    <s v="K0-53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8"/>
    <x v="24"/>
    <x v="24"/>
    <s v="K0-54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8"/>
    <x v="29"/>
    <x v="30"/>
    <s v="K0-55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8"/>
    <x v="30"/>
    <x v="31"/>
    <s v="K0-560"/>
    <n v="0"/>
    <n v="0"/>
    <n v="0"/>
    <n v="0"/>
    <n v="0"/>
    <n v="0"/>
    <n v="0"/>
    <n v="0"/>
    <n v="54"/>
    <n v="54"/>
  </r>
  <r>
    <s v="NYDESO"/>
    <s v="Nakuru"/>
    <s v="KYDESA Wellness Center"/>
    <n v="30678"/>
    <s v="May"/>
    <s v="MSM"/>
    <x v="0"/>
    <x v="8"/>
    <x v="58"/>
    <x v="60"/>
    <s v="K0-57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21"/>
    <x v="21"/>
    <s v="K0-58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59"/>
    <x v="61"/>
    <s v="K0-59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60"/>
    <x v="62"/>
    <s v="K0-60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61"/>
    <x v="63"/>
    <s v="K0-61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62"/>
    <x v="64"/>
    <s v="K0-62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63"/>
    <x v="65"/>
    <s v="K0-63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64"/>
    <x v="66"/>
    <s v="K0-64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65"/>
    <x v="67"/>
    <s v="K0-65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60"/>
    <x v="68"/>
    <s v="K0-66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66"/>
    <x v="69"/>
    <s v="K0-67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67"/>
    <x v="70"/>
    <s v="K0-68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63"/>
    <x v="71"/>
    <s v="K0-69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1"/>
    <x v="8"/>
    <x v="68"/>
    <x v="72"/>
    <s v="K0-70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7"/>
    <x v="14"/>
    <x v="14"/>
    <s v="D0-80"/>
    <n v="0"/>
    <n v="0"/>
    <n v="0"/>
    <n v="0"/>
    <n v="0"/>
    <n v="0"/>
    <n v="0"/>
    <n v="0"/>
    <n v="79"/>
    <n v="79"/>
  </r>
  <r>
    <s v="NYDESO"/>
    <s v="Nakuru"/>
    <s v="KYDESA Wellness Center"/>
    <n v="30678"/>
    <s v="May"/>
    <s v="MSM"/>
    <x v="0"/>
    <x v="3"/>
    <x v="40"/>
    <x v="41"/>
    <s v="G0-83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3"/>
    <x v="41"/>
    <x v="42"/>
    <s v="G0-84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3"/>
    <x v="70"/>
    <x v="74"/>
    <s v="G0-850"/>
    <n v="0"/>
    <n v="0"/>
    <n v="0"/>
    <n v="0"/>
    <n v="0"/>
    <n v="0"/>
    <n v="0"/>
    <n v="0"/>
    <n v="0"/>
    <n v="0"/>
  </r>
  <r>
    <s v="NYDESO"/>
    <s v="Nakuru"/>
    <s v="KYDESA Wellness Center"/>
    <n v="30678"/>
    <s v="May"/>
    <s v="MSM"/>
    <x v="0"/>
    <x v="0"/>
    <x v="4"/>
    <x v="25"/>
    <s v="A0-860"/>
    <n v="0"/>
    <n v="0"/>
    <n v="0"/>
    <n v="0"/>
    <n v="0"/>
    <n v="0"/>
    <n v="0"/>
    <n v="0"/>
    <n v="94"/>
    <n v="94"/>
  </r>
  <r>
    <s v="NYDESO"/>
    <s v="Nakuru"/>
    <s v="KYDESA Wellness Center"/>
    <n v="30678"/>
    <s v="May"/>
    <s v="MSM"/>
    <x v="0"/>
    <x v="0"/>
    <x v="7"/>
    <x v="45"/>
    <s v="A0-870"/>
    <n v="0"/>
    <n v="0"/>
    <n v="0"/>
    <n v="0"/>
    <n v="0"/>
    <n v="0"/>
    <n v="0"/>
    <n v="0"/>
    <n v="3"/>
    <n v="3"/>
  </r>
  <r>
    <s v="NYDESO"/>
    <s v="Nakuru"/>
    <s v="KYDESA Wellness Center"/>
    <n v="30678"/>
    <s v="May"/>
    <s v="MSM"/>
    <x v="0"/>
    <x v="7"/>
    <x v="25"/>
    <x v="26"/>
    <s v="D0-9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0"/>
    <x v="0"/>
    <x v="0"/>
    <s v="A0-10"/>
    <n v="0"/>
    <n v="0"/>
    <n v="0"/>
    <n v="0"/>
    <n v="0"/>
    <n v="0"/>
    <n v="0"/>
    <n v="0"/>
    <n v="2125"/>
    <n v="2125"/>
  </r>
  <r>
    <s v="NYDESO"/>
    <s v="Nakuru"/>
    <s v="Naivasha District Hospital"/>
    <n v="15280"/>
    <s v="May"/>
    <s v="MSM"/>
    <x v="0"/>
    <x v="7"/>
    <x v="26"/>
    <x v="27"/>
    <s v="D0-10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1"/>
    <x v="1"/>
    <x v="1"/>
    <s v="E0-110"/>
    <n v="0"/>
    <n v="0"/>
    <n v="0"/>
    <n v="0"/>
    <n v="0"/>
    <n v="0"/>
    <n v="0"/>
    <n v="0"/>
    <n v="32"/>
    <n v="32"/>
  </r>
  <r>
    <s v="NYDESO"/>
    <s v="Nakuru"/>
    <s v="Naivasha District Hospital"/>
    <n v="15280"/>
    <s v="May"/>
    <s v="MSM"/>
    <x v="0"/>
    <x v="1"/>
    <x v="44"/>
    <x v="46"/>
    <s v="E0-120"/>
    <n v="0"/>
    <n v="0"/>
    <n v="0"/>
    <n v="0"/>
    <n v="0"/>
    <n v="0"/>
    <n v="0"/>
    <n v="0"/>
    <n v="1"/>
    <n v="1"/>
  </r>
  <r>
    <s v="NYDESO"/>
    <s v="Nakuru"/>
    <s v="Naivasha District Hospital"/>
    <n v="15280"/>
    <s v="May"/>
    <s v="MSM"/>
    <x v="0"/>
    <x v="2"/>
    <x v="45"/>
    <x v="47"/>
    <s v="F0-130"/>
    <n v="0"/>
    <n v="0"/>
    <n v="0"/>
    <n v="0"/>
    <n v="0"/>
    <n v="0"/>
    <n v="0"/>
    <n v="0"/>
    <n v="1"/>
    <n v="1"/>
  </r>
  <r>
    <s v="NYDESO"/>
    <s v="Nakuru"/>
    <s v="Naivasha District Hospital"/>
    <n v="15280"/>
    <s v="May"/>
    <s v="MSM"/>
    <x v="0"/>
    <x v="2"/>
    <x v="2"/>
    <x v="2"/>
    <s v="F0-140"/>
    <n v="0"/>
    <n v="0"/>
    <n v="0"/>
    <n v="0"/>
    <n v="0"/>
    <n v="0"/>
    <n v="0"/>
    <n v="0"/>
    <n v="18"/>
    <n v="18"/>
  </r>
  <r>
    <s v="NYDESO"/>
    <s v="Nakuru"/>
    <s v="Naivasha District Hospital"/>
    <n v="15280"/>
    <s v="May"/>
    <s v="MSM"/>
    <x v="0"/>
    <x v="2"/>
    <x v="16"/>
    <x v="16"/>
    <s v="F0-15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2"/>
    <x v="17"/>
    <x v="17"/>
    <s v="F0-16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2"/>
    <x v="18"/>
    <x v="18"/>
    <s v="F0-17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3"/>
    <x v="3"/>
    <x v="3"/>
    <s v="G0-18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3"/>
    <x v="31"/>
    <x v="32"/>
    <s v="G0-19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0"/>
    <x v="4"/>
    <x v="4"/>
    <s v="A0-20"/>
    <n v="0"/>
    <n v="0"/>
    <n v="0"/>
    <n v="0"/>
    <n v="0"/>
    <n v="0"/>
    <n v="0"/>
    <n v="0"/>
    <n v="904"/>
    <n v="904"/>
  </r>
  <r>
    <s v="NYDESO"/>
    <s v="Nakuru"/>
    <s v="Naivasha District Hospital"/>
    <n v="15280"/>
    <s v="May"/>
    <s v="MSM"/>
    <x v="0"/>
    <x v="3"/>
    <x v="32"/>
    <x v="33"/>
    <s v="G0-20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3"/>
    <x v="33"/>
    <x v="34"/>
    <s v="G0-21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3"/>
    <x v="34"/>
    <x v="35"/>
    <s v="G0-22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3"/>
    <x v="35"/>
    <x v="36"/>
    <s v="G0-23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3"/>
    <x v="36"/>
    <x v="37"/>
    <s v="G0-24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4"/>
    <x v="5"/>
    <x v="5"/>
    <s v="H0-250"/>
    <n v="0"/>
    <n v="0"/>
    <n v="0"/>
    <n v="0"/>
    <n v="0"/>
    <n v="0"/>
    <n v="0"/>
    <n v="0"/>
    <n v="32"/>
    <n v="32"/>
  </r>
  <r>
    <s v="NYDESO"/>
    <s v="Nakuru"/>
    <s v="Naivasha District Hospital"/>
    <n v="15280"/>
    <s v="May"/>
    <s v="MSM"/>
    <x v="0"/>
    <x v="4"/>
    <x v="19"/>
    <x v="19"/>
    <s v="H0-260"/>
    <n v="0"/>
    <n v="0"/>
    <n v="0"/>
    <n v="0"/>
    <n v="0"/>
    <n v="0"/>
    <n v="0"/>
    <n v="0"/>
    <n v="1"/>
    <n v="1"/>
  </r>
  <r>
    <s v="NYDESO"/>
    <s v="Nakuru"/>
    <s v="Naivasha District Hospital"/>
    <n v="15280"/>
    <s v="May"/>
    <s v="MSM"/>
    <x v="0"/>
    <x v="4"/>
    <x v="46"/>
    <x v="48"/>
    <s v="H0-27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4"/>
    <x v="20"/>
    <x v="20"/>
    <s v="H0-280"/>
    <n v="0"/>
    <n v="0"/>
    <n v="0"/>
    <n v="0"/>
    <n v="0"/>
    <n v="0"/>
    <n v="0"/>
    <n v="0"/>
    <n v="1"/>
    <n v="1"/>
  </r>
  <r>
    <s v="NYDESO"/>
    <s v="Nakuru"/>
    <s v="Naivasha District Hospital"/>
    <n v="15280"/>
    <s v="May"/>
    <s v="MSM"/>
    <x v="0"/>
    <x v="4"/>
    <x v="6"/>
    <x v="6"/>
    <s v="H0-290"/>
    <n v="0"/>
    <n v="0"/>
    <n v="0"/>
    <n v="0"/>
    <n v="0"/>
    <n v="0"/>
    <n v="0"/>
    <n v="0"/>
    <n v="32"/>
    <n v="32"/>
  </r>
  <r>
    <s v="NYDESO"/>
    <s v="Nakuru"/>
    <s v="Naivasha District Hospital"/>
    <n v="15280"/>
    <s v="May"/>
    <s v="MSM"/>
    <x v="0"/>
    <x v="0"/>
    <x v="7"/>
    <x v="7"/>
    <s v="A0-30"/>
    <n v="0"/>
    <n v="0"/>
    <n v="0"/>
    <n v="0"/>
    <n v="0"/>
    <n v="0"/>
    <n v="0"/>
    <n v="0"/>
    <n v="17"/>
    <n v="17"/>
  </r>
  <r>
    <s v="NYDESO"/>
    <s v="Nakuru"/>
    <s v="Naivasha District Hospital"/>
    <n v="15280"/>
    <s v="May"/>
    <s v="MSM"/>
    <x v="1"/>
    <x v="9"/>
    <x v="27"/>
    <x v="28"/>
    <s v="I0-33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9"/>
    <x v="47"/>
    <x v="49"/>
    <s v="I0-34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9"/>
    <x v="48"/>
    <x v="50"/>
    <s v="I0-35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9"/>
    <x v="49"/>
    <x v="51"/>
    <s v="I0-36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5"/>
    <x v="10"/>
    <x v="10"/>
    <s v="J0-370"/>
    <n v="0"/>
    <n v="0"/>
    <n v="0"/>
    <n v="0"/>
    <n v="0"/>
    <n v="0"/>
    <n v="0"/>
    <n v="0"/>
    <n v="12"/>
    <n v="12"/>
  </r>
  <r>
    <s v="NYDESO"/>
    <s v="Nakuru"/>
    <s v="Naivasha District Hospital"/>
    <n v="15280"/>
    <s v="May"/>
    <s v="MSM"/>
    <x v="1"/>
    <x v="5"/>
    <x v="37"/>
    <x v="38"/>
    <s v="J0-38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5"/>
    <x v="11"/>
    <x v="11"/>
    <s v="J0-390"/>
    <n v="0"/>
    <n v="0"/>
    <n v="0"/>
    <n v="0"/>
    <n v="0"/>
    <n v="0"/>
    <n v="0"/>
    <n v="0"/>
    <n v="12"/>
    <n v="12"/>
  </r>
  <r>
    <s v="NYDESO"/>
    <s v="Nakuru"/>
    <s v="Naivasha District Hospital"/>
    <n v="15280"/>
    <s v="May"/>
    <s v="MSM"/>
    <x v="0"/>
    <x v="6"/>
    <x v="12"/>
    <x v="12"/>
    <s v="B0-40"/>
    <n v="0"/>
    <n v="0"/>
    <n v="0"/>
    <n v="0"/>
    <n v="0"/>
    <n v="0"/>
    <n v="0"/>
    <n v="0"/>
    <n v="3"/>
    <n v="3"/>
  </r>
  <r>
    <s v="NYDESO"/>
    <s v="Nakuru"/>
    <s v="Naivasha District Hospital"/>
    <n v="15280"/>
    <s v="May"/>
    <s v="MSM"/>
    <x v="1"/>
    <x v="5"/>
    <x v="50"/>
    <x v="52"/>
    <s v="J0-40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5"/>
    <x v="22"/>
    <x v="22"/>
    <s v="J0-41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5"/>
    <x v="13"/>
    <x v="13"/>
    <s v="J0-420"/>
    <n v="0"/>
    <n v="0"/>
    <n v="0"/>
    <n v="0"/>
    <n v="0"/>
    <n v="0"/>
    <n v="0"/>
    <n v="0"/>
    <n v="12"/>
    <n v="12"/>
  </r>
  <r>
    <s v="NYDESO"/>
    <s v="Nakuru"/>
    <s v="Naivasha District Hospital"/>
    <n v="15280"/>
    <s v="May"/>
    <s v="MSM"/>
    <x v="1"/>
    <x v="5"/>
    <x v="23"/>
    <x v="23"/>
    <s v="J0-43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5"/>
    <x v="51"/>
    <x v="53"/>
    <s v="J0-44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5"/>
    <x v="52"/>
    <x v="54"/>
    <s v="J0-45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5"/>
    <x v="28"/>
    <x v="29"/>
    <s v="J0-46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5"/>
    <x v="53"/>
    <x v="55"/>
    <s v="J0-47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5"/>
    <x v="54"/>
    <x v="56"/>
    <s v="J0-48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5"/>
    <x v="55"/>
    <x v="57"/>
    <s v="J0-49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6"/>
    <x v="15"/>
    <x v="15"/>
    <s v="B0-50"/>
    <n v="0"/>
    <n v="0"/>
    <n v="0"/>
    <n v="0"/>
    <n v="0"/>
    <n v="0"/>
    <n v="0"/>
    <n v="0"/>
    <n v="5"/>
    <n v="5"/>
  </r>
  <r>
    <s v="NYDESO"/>
    <s v="Nakuru"/>
    <s v="Naivasha District Hospital"/>
    <n v="15280"/>
    <s v="May"/>
    <s v="MSM"/>
    <x v="1"/>
    <x v="5"/>
    <x v="56"/>
    <x v="58"/>
    <s v="J0-50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5"/>
    <x v="57"/>
    <x v="59"/>
    <s v="J0-51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38"/>
    <x v="39"/>
    <s v="K0-52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39"/>
    <x v="40"/>
    <s v="K0-53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8"/>
    <x v="24"/>
    <x v="24"/>
    <s v="K0-54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8"/>
    <x v="29"/>
    <x v="30"/>
    <s v="K0-55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8"/>
    <x v="30"/>
    <x v="31"/>
    <s v="K0-560"/>
    <n v="0"/>
    <n v="0"/>
    <n v="0"/>
    <n v="0"/>
    <n v="0"/>
    <n v="0"/>
    <n v="0"/>
    <n v="0"/>
    <n v="25"/>
    <n v="25"/>
  </r>
  <r>
    <s v="NYDESO"/>
    <s v="Nakuru"/>
    <s v="Naivasha District Hospital"/>
    <n v="15280"/>
    <s v="May"/>
    <s v="MSM"/>
    <x v="0"/>
    <x v="8"/>
    <x v="58"/>
    <x v="60"/>
    <s v="K0-57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21"/>
    <x v="21"/>
    <s v="K0-58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59"/>
    <x v="61"/>
    <s v="K0-59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60"/>
    <x v="62"/>
    <s v="K0-60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61"/>
    <x v="63"/>
    <s v="K0-61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62"/>
    <x v="64"/>
    <s v="K0-62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63"/>
    <x v="65"/>
    <s v="K0-63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64"/>
    <x v="66"/>
    <s v="K0-64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65"/>
    <x v="67"/>
    <s v="K0-65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60"/>
    <x v="68"/>
    <s v="K0-66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66"/>
    <x v="69"/>
    <s v="K0-67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67"/>
    <x v="70"/>
    <s v="K0-68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63"/>
    <x v="71"/>
    <s v="K0-69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1"/>
    <x v="8"/>
    <x v="68"/>
    <x v="72"/>
    <s v="K0-70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7"/>
    <x v="14"/>
    <x v="14"/>
    <s v="D0-80"/>
    <n v="0"/>
    <n v="0"/>
    <n v="0"/>
    <n v="0"/>
    <n v="0"/>
    <n v="0"/>
    <n v="0"/>
    <n v="0"/>
    <n v="12"/>
    <n v="12"/>
  </r>
  <r>
    <s v="NYDESO"/>
    <s v="Nakuru"/>
    <s v="Naivasha District Hospital"/>
    <n v="15280"/>
    <s v="May"/>
    <s v="MSM"/>
    <x v="0"/>
    <x v="3"/>
    <x v="40"/>
    <x v="41"/>
    <s v="G0-83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3"/>
    <x v="41"/>
    <x v="42"/>
    <s v="G0-84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3"/>
    <x v="70"/>
    <x v="74"/>
    <s v="G0-850"/>
    <n v="0"/>
    <n v="0"/>
    <n v="0"/>
    <n v="0"/>
    <n v="0"/>
    <n v="0"/>
    <n v="0"/>
    <n v="0"/>
    <n v="0"/>
    <n v="0"/>
  </r>
  <r>
    <s v="NYDESO"/>
    <s v="Nakuru"/>
    <s v="Naivasha District Hospital"/>
    <n v="15280"/>
    <s v="May"/>
    <s v="MSM"/>
    <x v="0"/>
    <x v="0"/>
    <x v="4"/>
    <x v="25"/>
    <s v="A0-860"/>
    <n v="0"/>
    <n v="0"/>
    <n v="0"/>
    <n v="0"/>
    <n v="0"/>
    <n v="0"/>
    <n v="0"/>
    <n v="0"/>
    <n v="29"/>
    <n v="29"/>
  </r>
  <r>
    <s v="NYDESO"/>
    <s v="Nakuru"/>
    <s v="Naivasha District Hospital"/>
    <n v="15280"/>
    <s v="May"/>
    <s v="MSM"/>
    <x v="0"/>
    <x v="0"/>
    <x v="7"/>
    <x v="45"/>
    <s v="A0-870"/>
    <n v="0"/>
    <n v="0"/>
    <n v="0"/>
    <n v="0"/>
    <n v="0"/>
    <n v="0"/>
    <n v="0"/>
    <n v="0"/>
    <n v="1"/>
    <n v="1"/>
  </r>
  <r>
    <s v="NYDESO"/>
    <s v="Nakuru"/>
    <s v="Naivasha District Hospital"/>
    <n v="15280"/>
    <s v="May"/>
    <s v="MSM"/>
    <x v="0"/>
    <x v="7"/>
    <x v="25"/>
    <x v="26"/>
    <s v="D0-9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0"/>
    <x v="0"/>
    <x v="0"/>
    <s v="A0-10"/>
    <n v="0"/>
    <n v="0"/>
    <n v="0"/>
    <n v="0"/>
    <n v="0"/>
    <n v="0"/>
    <n v="0"/>
    <n v="0"/>
    <n v="690"/>
    <n v="690"/>
  </r>
  <r>
    <s v="NYDESO"/>
    <s v="Nakuru"/>
    <s v="North Star Alliance VCT (Salgaa)"/>
    <n v="18599"/>
    <s v="May"/>
    <s v="MSM"/>
    <x v="0"/>
    <x v="7"/>
    <x v="26"/>
    <x v="27"/>
    <s v="D0-10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1"/>
    <x v="1"/>
    <x v="1"/>
    <s v="E0-11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1"/>
    <x v="44"/>
    <x v="46"/>
    <s v="E0-12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2"/>
    <x v="45"/>
    <x v="47"/>
    <s v="F0-13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2"/>
    <x v="2"/>
    <x v="2"/>
    <s v="F0-14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2"/>
    <x v="16"/>
    <x v="16"/>
    <s v="F0-15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2"/>
    <x v="17"/>
    <x v="17"/>
    <s v="F0-16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2"/>
    <x v="18"/>
    <x v="18"/>
    <s v="F0-17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3"/>
    <x v="3"/>
    <x v="3"/>
    <s v="G0-18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3"/>
    <x v="31"/>
    <x v="32"/>
    <s v="G0-19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0"/>
    <x v="4"/>
    <x v="4"/>
    <s v="A0-20"/>
    <n v="0"/>
    <n v="0"/>
    <n v="0"/>
    <n v="0"/>
    <n v="0"/>
    <n v="0"/>
    <n v="0"/>
    <n v="0"/>
    <n v="604"/>
    <n v="604"/>
  </r>
  <r>
    <s v="NYDESO"/>
    <s v="Nakuru"/>
    <s v="North Star Alliance VCT (Salgaa)"/>
    <n v="18599"/>
    <s v="May"/>
    <s v="MSM"/>
    <x v="0"/>
    <x v="3"/>
    <x v="32"/>
    <x v="33"/>
    <s v="G0-20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3"/>
    <x v="33"/>
    <x v="34"/>
    <s v="G0-21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3"/>
    <x v="34"/>
    <x v="35"/>
    <s v="G0-22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3"/>
    <x v="35"/>
    <x v="36"/>
    <s v="G0-23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3"/>
    <x v="36"/>
    <x v="37"/>
    <s v="G0-24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4"/>
    <x v="5"/>
    <x v="5"/>
    <s v="H0-25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4"/>
    <x v="19"/>
    <x v="19"/>
    <s v="H0-26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4"/>
    <x v="46"/>
    <x v="48"/>
    <s v="H0-27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4"/>
    <x v="20"/>
    <x v="20"/>
    <s v="H0-28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4"/>
    <x v="6"/>
    <x v="6"/>
    <s v="H0-29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0"/>
    <x v="7"/>
    <x v="7"/>
    <s v="A0-3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4"/>
    <x v="8"/>
    <x v="8"/>
    <s v="H0-30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4"/>
    <x v="9"/>
    <x v="9"/>
    <s v="H0-31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4"/>
    <x v="42"/>
    <x v="43"/>
    <s v="H0-32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9"/>
    <x v="27"/>
    <x v="28"/>
    <s v="I0-33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9"/>
    <x v="47"/>
    <x v="49"/>
    <s v="I0-34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9"/>
    <x v="48"/>
    <x v="50"/>
    <s v="I0-35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9"/>
    <x v="49"/>
    <x v="51"/>
    <s v="I0-36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10"/>
    <x v="10"/>
    <s v="J0-37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37"/>
    <x v="38"/>
    <s v="J0-38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11"/>
    <x v="11"/>
    <s v="J0-39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6"/>
    <x v="12"/>
    <x v="12"/>
    <s v="B0-4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50"/>
    <x v="52"/>
    <s v="J0-40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22"/>
    <x v="22"/>
    <s v="J0-41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13"/>
    <x v="13"/>
    <s v="J0-42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23"/>
    <x v="23"/>
    <s v="J0-43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51"/>
    <x v="53"/>
    <s v="J0-44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52"/>
    <x v="54"/>
    <s v="J0-45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28"/>
    <x v="29"/>
    <s v="J0-46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53"/>
    <x v="55"/>
    <s v="J0-47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54"/>
    <x v="56"/>
    <s v="J0-48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55"/>
    <x v="57"/>
    <s v="J0-49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6"/>
    <x v="15"/>
    <x v="15"/>
    <s v="B0-5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56"/>
    <x v="58"/>
    <s v="J0-50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5"/>
    <x v="57"/>
    <x v="59"/>
    <s v="J0-51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38"/>
    <x v="39"/>
    <s v="K0-52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39"/>
    <x v="40"/>
    <s v="K0-53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8"/>
    <x v="24"/>
    <x v="24"/>
    <s v="K0-54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8"/>
    <x v="29"/>
    <x v="30"/>
    <s v="K0-55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8"/>
    <x v="30"/>
    <x v="31"/>
    <s v="K0-56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8"/>
    <x v="58"/>
    <x v="60"/>
    <s v="K0-57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21"/>
    <x v="21"/>
    <s v="K0-58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59"/>
    <x v="61"/>
    <s v="K0-59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60"/>
    <x v="62"/>
    <s v="K0-60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61"/>
    <x v="63"/>
    <s v="K0-61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62"/>
    <x v="64"/>
    <s v="K0-62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63"/>
    <x v="65"/>
    <s v="K0-63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64"/>
    <x v="66"/>
    <s v="K0-64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65"/>
    <x v="67"/>
    <s v="K0-65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60"/>
    <x v="68"/>
    <s v="K0-66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66"/>
    <x v="69"/>
    <s v="K0-67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67"/>
    <x v="70"/>
    <s v="K0-68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63"/>
    <x v="71"/>
    <s v="K0-69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1"/>
    <x v="8"/>
    <x v="68"/>
    <x v="72"/>
    <s v="K0-70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7"/>
    <x v="14"/>
    <x v="14"/>
    <s v="D0-8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4"/>
    <x v="69"/>
    <x v="73"/>
    <s v="H0-81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4"/>
    <x v="43"/>
    <x v="44"/>
    <s v="H0-82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3"/>
    <x v="40"/>
    <x v="41"/>
    <s v="G0-83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3"/>
    <x v="41"/>
    <x v="42"/>
    <s v="G0-84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3"/>
    <x v="70"/>
    <x v="74"/>
    <s v="G0-85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0"/>
    <x v="4"/>
    <x v="25"/>
    <s v="A0-86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0"/>
    <x v="7"/>
    <x v="45"/>
    <s v="A0-870"/>
    <n v="0"/>
    <n v="0"/>
    <n v="0"/>
    <n v="0"/>
    <n v="0"/>
    <n v="0"/>
    <n v="0"/>
    <n v="0"/>
    <n v="0"/>
    <n v="0"/>
  </r>
  <r>
    <s v="NYDESO"/>
    <s v="Nakuru"/>
    <s v="North Star Alliance VCT (Salgaa)"/>
    <n v="18599"/>
    <s v="May"/>
    <s v="MSM"/>
    <x v="0"/>
    <x v="7"/>
    <x v="25"/>
    <x v="26"/>
    <s v="D0-9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0"/>
    <x v="0"/>
    <x v="0"/>
    <s v="A0-10"/>
    <n v="0"/>
    <n v="0"/>
    <n v="0"/>
    <n v="0"/>
    <n v="0"/>
    <n v="0"/>
    <n v="0"/>
    <n v="0"/>
    <n v="1438"/>
    <n v="1438"/>
  </r>
  <r>
    <s v="NYDESO"/>
    <s v="Nakuru"/>
    <s v="Gilgil Sub-District Hospital"/>
    <n v="14510"/>
    <s v="May"/>
    <s v="MSM"/>
    <x v="0"/>
    <x v="7"/>
    <x v="26"/>
    <x v="27"/>
    <s v="D0-10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1"/>
    <x v="1"/>
    <x v="1"/>
    <s v="E0-110"/>
    <n v="0"/>
    <n v="0"/>
    <n v="0"/>
    <n v="0"/>
    <n v="0"/>
    <n v="0"/>
    <n v="0"/>
    <n v="0"/>
    <n v="22"/>
    <n v="22"/>
  </r>
  <r>
    <s v="NYDESO"/>
    <s v="Nakuru"/>
    <s v="Gilgil Sub-District Hospital"/>
    <n v="14510"/>
    <s v="May"/>
    <s v="MSM"/>
    <x v="0"/>
    <x v="1"/>
    <x v="44"/>
    <x v="46"/>
    <s v="E0-12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2"/>
    <x v="45"/>
    <x v="47"/>
    <s v="F0-13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2"/>
    <x v="2"/>
    <x v="2"/>
    <s v="F0-140"/>
    <n v="0"/>
    <n v="0"/>
    <n v="0"/>
    <n v="0"/>
    <n v="0"/>
    <n v="0"/>
    <n v="0"/>
    <n v="0"/>
    <n v="4"/>
    <n v="4"/>
  </r>
  <r>
    <s v="NYDESO"/>
    <s v="Nakuru"/>
    <s v="Gilgil Sub-District Hospital"/>
    <n v="14510"/>
    <s v="May"/>
    <s v="MSM"/>
    <x v="0"/>
    <x v="2"/>
    <x v="16"/>
    <x v="16"/>
    <s v="F0-15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2"/>
    <x v="17"/>
    <x v="17"/>
    <s v="F0-16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2"/>
    <x v="18"/>
    <x v="18"/>
    <s v="F0-17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3"/>
    <x v="3"/>
    <x v="3"/>
    <s v="G0-18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3"/>
    <x v="31"/>
    <x v="32"/>
    <s v="G0-19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0"/>
    <x v="4"/>
    <x v="4"/>
    <s v="A0-20"/>
    <n v="0"/>
    <n v="0"/>
    <n v="0"/>
    <n v="0"/>
    <n v="0"/>
    <n v="0"/>
    <n v="0"/>
    <n v="0"/>
    <n v="887"/>
    <n v="887"/>
  </r>
  <r>
    <s v="NYDESO"/>
    <s v="Nakuru"/>
    <s v="Gilgil Sub-District Hospital"/>
    <n v="14510"/>
    <s v="May"/>
    <s v="MSM"/>
    <x v="0"/>
    <x v="3"/>
    <x v="32"/>
    <x v="33"/>
    <s v="G0-20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3"/>
    <x v="33"/>
    <x v="34"/>
    <s v="G0-21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3"/>
    <x v="34"/>
    <x v="35"/>
    <s v="G0-22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3"/>
    <x v="35"/>
    <x v="36"/>
    <s v="G0-23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3"/>
    <x v="36"/>
    <x v="37"/>
    <s v="G0-24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4"/>
    <x v="5"/>
    <x v="5"/>
    <s v="H0-250"/>
    <n v="0"/>
    <n v="0"/>
    <n v="0"/>
    <n v="0"/>
    <n v="0"/>
    <n v="0"/>
    <n v="0"/>
    <n v="0"/>
    <n v="22"/>
    <n v="22"/>
  </r>
  <r>
    <s v="NYDESO"/>
    <s v="Nakuru"/>
    <s v="Gilgil Sub-District Hospital"/>
    <n v="14510"/>
    <s v="May"/>
    <s v="MSM"/>
    <x v="0"/>
    <x v="4"/>
    <x v="19"/>
    <x v="19"/>
    <s v="H0-26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4"/>
    <x v="46"/>
    <x v="48"/>
    <s v="H0-27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4"/>
    <x v="20"/>
    <x v="20"/>
    <s v="H0-28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4"/>
    <x v="6"/>
    <x v="6"/>
    <s v="H0-29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0"/>
    <x v="7"/>
    <x v="7"/>
    <s v="A0-30"/>
    <n v="0"/>
    <n v="0"/>
    <n v="0"/>
    <n v="0"/>
    <n v="0"/>
    <n v="0"/>
    <n v="0"/>
    <n v="0"/>
    <n v="4"/>
    <n v="4"/>
  </r>
  <r>
    <s v="NYDESO"/>
    <s v="Nakuru"/>
    <s v="Gilgil Sub-District Hospital"/>
    <n v="14510"/>
    <s v="May"/>
    <s v="MSM"/>
    <x v="0"/>
    <x v="4"/>
    <x v="8"/>
    <x v="8"/>
    <s v="H0-30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4"/>
    <x v="9"/>
    <x v="9"/>
    <s v="H0-31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4"/>
    <x v="42"/>
    <x v="43"/>
    <s v="H0-32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9"/>
    <x v="27"/>
    <x v="28"/>
    <s v="I0-33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9"/>
    <x v="47"/>
    <x v="49"/>
    <s v="I0-34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9"/>
    <x v="48"/>
    <x v="50"/>
    <s v="I0-35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9"/>
    <x v="49"/>
    <x v="51"/>
    <s v="I0-36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10"/>
    <x v="10"/>
    <s v="J0-370"/>
    <n v="0"/>
    <n v="0"/>
    <n v="0"/>
    <n v="0"/>
    <n v="0"/>
    <n v="0"/>
    <n v="0"/>
    <n v="0"/>
    <n v="5"/>
    <n v="5"/>
  </r>
  <r>
    <s v="NYDESO"/>
    <s v="Nakuru"/>
    <s v="Gilgil Sub-District Hospital"/>
    <n v="14510"/>
    <s v="May"/>
    <s v="MSM"/>
    <x v="1"/>
    <x v="5"/>
    <x v="37"/>
    <x v="38"/>
    <s v="J0-38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11"/>
    <x v="11"/>
    <s v="J0-390"/>
    <n v="0"/>
    <n v="0"/>
    <n v="0"/>
    <n v="0"/>
    <n v="0"/>
    <n v="0"/>
    <n v="0"/>
    <n v="0"/>
    <n v="5"/>
    <n v="5"/>
  </r>
  <r>
    <s v="NYDESO"/>
    <s v="Nakuru"/>
    <s v="Gilgil Sub-District Hospital"/>
    <n v="14510"/>
    <s v="May"/>
    <s v="MSM"/>
    <x v="0"/>
    <x v="6"/>
    <x v="12"/>
    <x v="12"/>
    <s v="B0-4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50"/>
    <x v="52"/>
    <s v="J0-40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22"/>
    <x v="22"/>
    <s v="J0-41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13"/>
    <x v="13"/>
    <s v="J0-420"/>
    <n v="0"/>
    <n v="0"/>
    <n v="0"/>
    <n v="0"/>
    <n v="0"/>
    <n v="0"/>
    <n v="0"/>
    <n v="0"/>
    <n v="5"/>
    <n v="5"/>
  </r>
  <r>
    <s v="NYDESO"/>
    <s v="Nakuru"/>
    <s v="Gilgil Sub-District Hospital"/>
    <n v="14510"/>
    <s v="May"/>
    <s v="MSM"/>
    <x v="1"/>
    <x v="5"/>
    <x v="23"/>
    <x v="23"/>
    <s v="J0-43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51"/>
    <x v="53"/>
    <s v="J0-44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52"/>
    <x v="54"/>
    <s v="J0-45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28"/>
    <x v="29"/>
    <s v="J0-46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53"/>
    <x v="55"/>
    <s v="J0-47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54"/>
    <x v="56"/>
    <s v="J0-48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55"/>
    <x v="57"/>
    <s v="J0-49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6"/>
    <x v="15"/>
    <x v="15"/>
    <s v="B0-50"/>
    <n v="0"/>
    <n v="0"/>
    <n v="0"/>
    <n v="0"/>
    <n v="0"/>
    <n v="0"/>
    <n v="0"/>
    <n v="0"/>
    <n v="4"/>
    <n v="4"/>
  </r>
  <r>
    <s v="NYDESO"/>
    <s v="Nakuru"/>
    <s v="Gilgil Sub-District Hospital"/>
    <n v="14510"/>
    <s v="May"/>
    <s v="MSM"/>
    <x v="1"/>
    <x v="5"/>
    <x v="56"/>
    <x v="58"/>
    <s v="J0-50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5"/>
    <x v="57"/>
    <x v="59"/>
    <s v="J0-51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38"/>
    <x v="39"/>
    <s v="K0-52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39"/>
    <x v="40"/>
    <s v="K0-53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8"/>
    <x v="24"/>
    <x v="24"/>
    <s v="K0-54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8"/>
    <x v="29"/>
    <x v="30"/>
    <s v="K0-55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8"/>
    <x v="30"/>
    <x v="31"/>
    <s v="K0-560"/>
    <n v="0"/>
    <n v="0"/>
    <n v="0"/>
    <n v="0"/>
    <n v="0"/>
    <n v="0"/>
    <n v="0"/>
    <n v="0"/>
    <n v="14"/>
    <n v="14"/>
  </r>
  <r>
    <s v="NYDESO"/>
    <s v="Nakuru"/>
    <s v="Gilgil Sub-District Hospital"/>
    <n v="14510"/>
    <s v="May"/>
    <s v="MSM"/>
    <x v="0"/>
    <x v="8"/>
    <x v="58"/>
    <x v="60"/>
    <s v="K0-57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21"/>
    <x v="21"/>
    <s v="K0-58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59"/>
    <x v="61"/>
    <s v="K0-59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60"/>
    <x v="62"/>
    <s v="K0-60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61"/>
    <x v="63"/>
    <s v="K0-61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62"/>
    <x v="64"/>
    <s v="K0-62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63"/>
    <x v="65"/>
    <s v="K0-63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64"/>
    <x v="66"/>
    <s v="K0-64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65"/>
    <x v="67"/>
    <s v="K0-65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60"/>
    <x v="68"/>
    <s v="K0-66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66"/>
    <x v="69"/>
    <s v="K0-67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67"/>
    <x v="70"/>
    <s v="K0-68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63"/>
    <x v="71"/>
    <s v="K0-69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1"/>
    <x v="8"/>
    <x v="68"/>
    <x v="72"/>
    <s v="K0-70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7"/>
    <x v="14"/>
    <x v="14"/>
    <s v="D0-80"/>
    <n v="0"/>
    <n v="0"/>
    <n v="0"/>
    <n v="0"/>
    <n v="0"/>
    <n v="0"/>
    <n v="0"/>
    <n v="0"/>
    <n v="5"/>
    <n v="5"/>
  </r>
  <r>
    <s v="NYDESO"/>
    <s v="Nakuru"/>
    <s v="Gilgil Sub-District Hospital"/>
    <n v="14510"/>
    <s v="May"/>
    <s v="MSM"/>
    <x v="0"/>
    <x v="4"/>
    <x v="69"/>
    <x v="73"/>
    <s v="H0-81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4"/>
    <x v="43"/>
    <x v="44"/>
    <s v="H0-82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3"/>
    <x v="40"/>
    <x v="41"/>
    <s v="G0-83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3"/>
    <x v="41"/>
    <x v="42"/>
    <s v="G0-84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3"/>
    <x v="70"/>
    <x v="74"/>
    <s v="G0-85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0"/>
    <x v="4"/>
    <x v="25"/>
    <s v="A0-860"/>
    <n v="0"/>
    <n v="0"/>
    <n v="0"/>
    <n v="0"/>
    <n v="0"/>
    <n v="0"/>
    <n v="0"/>
    <n v="0"/>
    <n v="10"/>
    <n v="10"/>
  </r>
  <r>
    <s v="NYDESO"/>
    <s v="Nakuru"/>
    <s v="Gilgil Sub-District Hospital"/>
    <n v="14510"/>
    <s v="May"/>
    <s v="MSM"/>
    <x v="0"/>
    <x v="0"/>
    <x v="7"/>
    <x v="45"/>
    <s v="A0-870"/>
    <n v="0"/>
    <n v="0"/>
    <n v="0"/>
    <n v="0"/>
    <n v="0"/>
    <n v="0"/>
    <n v="0"/>
    <n v="0"/>
    <n v="0"/>
    <n v="0"/>
  </r>
  <r>
    <s v="NYDESO"/>
    <s v="Nakuru"/>
    <s v="Gilgil Sub-District Hospital"/>
    <n v="14510"/>
    <s v="May"/>
    <s v="MSM"/>
    <x v="0"/>
    <x v="7"/>
    <x v="25"/>
    <x v="26"/>
    <s v="D0-9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0"/>
    <x v="0"/>
    <x v="0"/>
    <s v="A0-10"/>
    <n v="0"/>
    <n v="0"/>
    <n v="0"/>
    <n v="0"/>
    <n v="0"/>
    <n v="0"/>
    <n v="0"/>
    <n v="0"/>
    <n v="1051"/>
    <n v="1051"/>
  </r>
  <r>
    <s v="NYDESO"/>
    <s v="Nakuru"/>
    <s v="Njoro Health Centre"/>
    <n v="15358"/>
    <s v="May"/>
    <s v="MSM"/>
    <x v="0"/>
    <x v="7"/>
    <x v="26"/>
    <x v="27"/>
    <s v="D0-10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1"/>
    <x v="1"/>
    <x v="1"/>
    <s v="E0-11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1"/>
    <x v="44"/>
    <x v="46"/>
    <s v="E0-12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2"/>
    <x v="45"/>
    <x v="47"/>
    <s v="F0-13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2"/>
    <x v="2"/>
    <x v="2"/>
    <s v="F0-14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2"/>
    <x v="16"/>
    <x v="16"/>
    <s v="F0-15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2"/>
    <x v="17"/>
    <x v="17"/>
    <s v="F0-16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2"/>
    <x v="18"/>
    <x v="18"/>
    <s v="F0-17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3"/>
    <x v="3"/>
    <x v="3"/>
    <s v="G0-18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3"/>
    <x v="31"/>
    <x v="32"/>
    <s v="G0-19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0"/>
    <x v="4"/>
    <x v="4"/>
    <s v="A0-20"/>
    <n v="0"/>
    <n v="0"/>
    <n v="0"/>
    <n v="0"/>
    <n v="0"/>
    <n v="0"/>
    <n v="0"/>
    <n v="0"/>
    <n v="514"/>
    <n v="514"/>
  </r>
  <r>
    <s v="NYDESO"/>
    <s v="Nakuru"/>
    <s v="Njoro Health Centre"/>
    <n v="15358"/>
    <s v="May"/>
    <s v="MSM"/>
    <x v="0"/>
    <x v="3"/>
    <x v="32"/>
    <x v="33"/>
    <s v="G0-20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3"/>
    <x v="33"/>
    <x v="34"/>
    <s v="G0-21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3"/>
    <x v="34"/>
    <x v="35"/>
    <s v="G0-22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3"/>
    <x v="35"/>
    <x v="36"/>
    <s v="G0-23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3"/>
    <x v="36"/>
    <x v="37"/>
    <s v="G0-24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4"/>
    <x v="5"/>
    <x v="5"/>
    <s v="H0-25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4"/>
    <x v="19"/>
    <x v="19"/>
    <s v="H0-26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4"/>
    <x v="46"/>
    <x v="48"/>
    <s v="H0-27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4"/>
    <x v="20"/>
    <x v="20"/>
    <s v="H0-28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4"/>
    <x v="6"/>
    <x v="6"/>
    <s v="H0-29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0"/>
    <x v="7"/>
    <x v="7"/>
    <s v="A0-3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4"/>
    <x v="8"/>
    <x v="8"/>
    <s v="H0-30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4"/>
    <x v="9"/>
    <x v="9"/>
    <s v="H0-31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4"/>
    <x v="42"/>
    <x v="43"/>
    <s v="H0-32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9"/>
    <x v="27"/>
    <x v="28"/>
    <s v="I0-33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9"/>
    <x v="47"/>
    <x v="49"/>
    <s v="I0-34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9"/>
    <x v="48"/>
    <x v="50"/>
    <s v="I0-35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9"/>
    <x v="49"/>
    <x v="51"/>
    <s v="I0-36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10"/>
    <x v="10"/>
    <s v="J0-37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37"/>
    <x v="38"/>
    <s v="J0-38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11"/>
    <x v="11"/>
    <s v="J0-39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6"/>
    <x v="12"/>
    <x v="12"/>
    <s v="B0-4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50"/>
    <x v="52"/>
    <s v="J0-40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22"/>
    <x v="22"/>
    <s v="J0-41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13"/>
    <x v="13"/>
    <s v="J0-42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23"/>
    <x v="23"/>
    <s v="J0-43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51"/>
    <x v="53"/>
    <s v="J0-44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52"/>
    <x v="54"/>
    <s v="J0-45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28"/>
    <x v="29"/>
    <s v="J0-46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53"/>
    <x v="55"/>
    <s v="J0-47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54"/>
    <x v="56"/>
    <s v="J0-48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55"/>
    <x v="57"/>
    <s v="J0-49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6"/>
    <x v="15"/>
    <x v="15"/>
    <s v="B0-5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56"/>
    <x v="58"/>
    <s v="J0-50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5"/>
    <x v="57"/>
    <x v="59"/>
    <s v="J0-51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38"/>
    <x v="39"/>
    <s v="K0-52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39"/>
    <x v="40"/>
    <s v="K0-53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8"/>
    <x v="24"/>
    <x v="24"/>
    <s v="K0-54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8"/>
    <x v="29"/>
    <x v="30"/>
    <s v="K0-55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8"/>
    <x v="30"/>
    <x v="31"/>
    <s v="K0-560"/>
    <n v="0"/>
    <n v="0"/>
    <n v="0"/>
    <n v="0"/>
    <n v="0"/>
    <n v="0"/>
    <n v="0"/>
    <n v="0"/>
    <n v="8"/>
    <n v="8"/>
  </r>
  <r>
    <s v="NYDESO"/>
    <s v="Nakuru"/>
    <s v="Njoro Health Centre"/>
    <n v="15358"/>
    <s v="May"/>
    <s v="MSM"/>
    <x v="0"/>
    <x v="8"/>
    <x v="58"/>
    <x v="60"/>
    <s v="K0-57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21"/>
    <x v="21"/>
    <s v="K0-58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59"/>
    <x v="61"/>
    <s v="K0-59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60"/>
    <x v="62"/>
    <s v="K0-60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61"/>
    <x v="63"/>
    <s v="K0-61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62"/>
    <x v="64"/>
    <s v="K0-62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63"/>
    <x v="65"/>
    <s v="K0-63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64"/>
    <x v="66"/>
    <s v="K0-64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65"/>
    <x v="67"/>
    <s v="K0-65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60"/>
    <x v="68"/>
    <s v="K0-66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66"/>
    <x v="69"/>
    <s v="K0-67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67"/>
    <x v="70"/>
    <s v="K0-68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63"/>
    <x v="71"/>
    <s v="K0-69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1"/>
    <x v="8"/>
    <x v="68"/>
    <x v="72"/>
    <s v="K0-70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7"/>
    <x v="14"/>
    <x v="14"/>
    <s v="D0-8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4"/>
    <x v="69"/>
    <x v="73"/>
    <s v="H0-81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4"/>
    <x v="43"/>
    <x v="44"/>
    <s v="H0-82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3"/>
    <x v="40"/>
    <x v="41"/>
    <s v="G0-83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3"/>
    <x v="41"/>
    <x v="42"/>
    <s v="G0-84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3"/>
    <x v="70"/>
    <x v="74"/>
    <s v="G0-85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0"/>
    <x v="4"/>
    <x v="25"/>
    <s v="A0-86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0"/>
    <x v="7"/>
    <x v="45"/>
    <s v="A0-870"/>
    <n v="0"/>
    <n v="0"/>
    <n v="0"/>
    <n v="0"/>
    <n v="0"/>
    <n v="0"/>
    <n v="0"/>
    <n v="0"/>
    <n v="0"/>
    <n v="0"/>
  </r>
  <r>
    <s v="NYDESO"/>
    <s v="Nakuru"/>
    <s v="Njoro Health Centre"/>
    <n v="15358"/>
    <s v="May"/>
    <s v="MSM"/>
    <x v="0"/>
    <x v="7"/>
    <x v="25"/>
    <x v="26"/>
    <s v="D0-9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0"/>
    <x v="0"/>
    <x v="0"/>
    <s v="A0-10"/>
    <n v="0"/>
    <n v="0"/>
    <n v="0"/>
    <n v="0"/>
    <n v="0"/>
    <n v="0"/>
    <n v="0"/>
    <n v="0"/>
    <n v="1234"/>
    <n v="1234"/>
  </r>
  <r>
    <s v="NYDESO"/>
    <s v="Nakuru"/>
    <s v="Molo District Hospital"/>
    <n v="15212"/>
    <s v="May"/>
    <s v="MSM"/>
    <x v="0"/>
    <x v="7"/>
    <x v="26"/>
    <x v="27"/>
    <s v="D0-10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1"/>
    <x v="1"/>
    <x v="1"/>
    <s v="E0-11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1"/>
    <x v="44"/>
    <x v="46"/>
    <s v="E0-12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2"/>
    <x v="45"/>
    <x v="47"/>
    <s v="F0-13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2"/>
    <x v="2"/>
    <x v="2"/>
    <s v="F0-14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2"/>
    <x v="16"/>
    <x v="16"/>
    <s v="F0-15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2"/>
    <x v="17"/>
    <x v="17"/>
    <s v="F0-16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2"/>
    <x v="18"/>
    <x v="18"/>
    <s v="F0-17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3"/>
    <x v="3"/>
    <x v="3"/>
    <s v="G0-18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3"/>
    <x v="31"/>
    <x v="32"/>
    <s v="G0-19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0"/>
    <x v="4"/>
    <x v="4"/>
    <s v="A0-20"/>
    <n v="0"/>
    <n v="0"/>
    <n v="0"/>
    <n v="0"/>
    <n v="0"/>
    <n v="0"/>
    <n v="0"/>
    <n v="0"/>
    <n v="801"/>
    <n v="801"/>
  </r>
  <r>
    <s v="NYDESO"/>
    <s v="Nakuru"/>
    <s v="Molo District Hospital"/>
    <n v="15212"/>
    <s v="May"/>
    <s v="MSM"/>
    <x v="0"/>
    <x v="3"/>
    <x v="32"/>
    <x v="33"/>
    <s v="G0-20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3"/>
    <x v="33"/>
    <x v="34"/>
    <s v="G0-21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3"/>
    <x v="34"/>
    <x v="35"/>
    <s v="G0-22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3"/>
    <x v="35"/>
    <x v="36"/>
    <s v="G0-23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3"/>
    <x v="36"/>
    <x v="37"/>
    <s v="G0-24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4"/>
    <x v="5"/>
    <x v="5"/>
    <s v="H0-25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4"/>
    <x v="19"/>
    <x v="19"/>
    <s v="H0-26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4"/>
    <x v="46"/>
    <x v="48"/>
    <s v="H0-27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4"/>
    <x v="20"/>
    <x v="20"/>
    <s v="H0-28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4"/>
    <x v="6"/>
    <x v="6"/>
    <s v="H0-29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0"/>
    <x v="7"/>
    <x v="7"/>
    <s v="A0-3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4"/>
    <x v="8"/>
    <x v="8"/>
    <s v="H0-30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4"/>
    <x v="9"/>
    <x v="9"/>
    <s v="H0-31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4"/>
    <x v="42"/>
    <x v="43"/>
    <s v="H0-32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9"/>
    <x v="27"/>
    <x v="28"/>
    <s v="I0-33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9"/>
    <x v="47"/>
    <x v="49"/>
    <s v="I0-34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9"/>
    <x v="48"/>
    <x v="50"/>
    <s v="I0-35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9"/>
    <x v="49"/>
    <x v="51"/>
    <s v="I0-36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10"/>
    <x v="10"/>
    <s v="J0-37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37"/>
    <x v="38"/>
    <s v="J0-38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11"/>
    <x v="11"/>
    <s v="J0-39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6"/>
    <x v="12"/>
    <x v="12"/>
    <s v="B0-4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50"/>
    <x v="52"/>
    <s v="J0-40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22"/>
    <x v="22"/>
    <s v="J0-41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13"/>
    <x v="13"/>
    <s v="J0-42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23"/>
    <x v="23"/>
    <s v="J0-43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51"/>
    <x v="53"/>
    <s v="J0-44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52"/>
    <x v="54"/>
    <s v="J0-45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28"/>
    <x v="29"/>
    <s v="J0-46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53"/>
    <x v="55"/>
    <s v="J0-47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54"/>
    <x v="56"/>
    <s v="J0-48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55"/>
    <x v="57"/>
    <s v="J0-49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6"/>
    <x v="15"/>
    <x v="15"/>
    <s v="B0-5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56"/>
    <x v="58"/>
    <s v="J0-50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5"/>
    <x v="57"/>
    <x v="59"/>
    <s v="J0-51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38"/>
    <x v="39"/>
    <s v="K0-52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39"/>
    <x v="40"/>
    <s v="K0-53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8"/>
    <x v="24"/>
    <x v="24"/>
    <s v="K0-54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8"/>
    <x v="29"/>
    <x v="30"/>
    <s v="K0-55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8"/>
    <x v="30"/>
    <x v="31"/>
    <s v="K0-560"/>
    <n v="0"/>
    <n v="0"/>
    <n v="0"/>
    <n v="0"/>
    <n v="0"/>
    <n v="0"/>
    <n v="0"/>
    <n v="0"/>
    <n v="12"/>
    <n v="12"/>
  </r>
  <r>
    <s v="NYDESO"/>
    <s v="Nakuru"/>
    <s v="Molo District Hospital"/>
    <n v="15212"/>
    <s v="May"/>
    <s v="MSM"/>
    <x v="0"/>
    <x v="8"/>
    <x v="58"/>
    <x v="60"/>
    <s v="K0-57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21"/>
    <x v="21"/>
    <s v="K0-58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59"/>
    <x v="61"/>
    <s v="K0-59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60"/>
    <x v="62"/>
    <s v="K0-60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61"/>
    <x v="63"/>
    <s v="K0-61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62"/>
    <x v="64"/>
    <s v="K0-62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63"/>
    <x v="65"/>
    <s v="K0-63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64"/>
    <x v="66"/>
    <s v="K0-64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65"/>
    <x v="67"/>
    <s v="K0-65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60"/>
    <x v="68"/>
    <s v="K0-66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66"/>
    <x v="69"/>
    <s v="K0-67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67"/>
    <x v="70"/>
    <s v="K0-68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63"/>
    <x v="71"/>
    <s v="K0-69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1"/>
    <x v="8"/>
    <x v="68"/>
    <x v="72"/>
    <s v="K0-70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7"/>
    <x v="14"/>
    <x v="14"/>
    <s v="D0-8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4"/>
    <x v="69"/>
    <x v="73"/>
    <s v="H0-81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4"/>
    <x v="43"/>
    <x v="44"/>
    <s v="H0-82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3"/>
    <x v="40"/>
    <x v="41"/>
    <s v="G0-83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3"/>
    <x v="41"/>
    <x v="42"/>
    <s v="G0-84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3"/>
    <x v="70"/>
    <x v="74"/>
    <s v="G0-85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0"/>
    <x v="4"/>
    <x v="25"/>
    <s v="A0-86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0"/>
    <x v="7"/>
    <x v="45"/>
    <s v="A0-870"/>
    <n v="0"/>
    <n v="0"/>
    <n v="0"/>
    <n v="0"/>
    <n v="0"/>
    <n v="0"/>
    <n v="0"/>
    <n v="0"/>
    <n v="0"/>
    <n v="0"/>
  </r>
  <r>
    <s v="NYDESO"/>
    <s v="Nakuru"/>
    <s v="Molo District Hospital"/>
    <n v="15212"/>
    <s v="May"/>
    <s v="MSM"/>
    <x v="0"/>
    <x v="7"/>
    <x v="25"/>
    <x v="26"/>
    <s v="D0-9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3:F44" firstHeaderRow="1" firstDataRow="1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8"/>
        <item x="9"/>
        <item x="5"/>
        <item x="7"/>
        <item x="6"/>
        <item x="0"/>
        <item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">
        <item x="47"/>
        <item x="37"/>
        <item x="48"/>
        <item x="11"/>
        <item x="50"/>
        <item x="63"/>
        <item x="60"/>
        <item x="16"/>
        <item x="57"/>
        <item x="54"/>
        <item x="53"/>
        <item x="55"/>
        <item x="56"/>
        <item x="44"/>
        <item x="1"/>
        <item x="0"/>
        <item x="4"/>
        <item x="7"/>
        <item x="25"/>
        <item x="29"/>
        <item x="24"/>
        <item x="31"/>
        <item x="34"/>
        <item x="33"/>
        <item x="22"/>
        <item x="38"/>
        <item x="39"/>
        <item x="27"/>
        <item x="21"/>
        <item x="49"/>
        <item x="10"/>
        <item x="30"/>
        <item x="58"/>
        <item x="40"/>
        <item x="41"/>
        <item x="70"/>
        <item x="36"/>
        <item x="35"/>
        <item x="32"/>
        <item x="68"/>
        <item x="64"/>
        <item x="66"/>
        <item x="61"/>
        <item x="23"/>
        <item x="51"/>
        <item x="52"/>
        <item x="13"/>
        <item x="28"/>
        <item x="3"/>
        <item x="15"/>
        <item x="12"/>
        <item x="67"/>
        <item x="62"/>
        <item x="65"/>
        <item x="59"/>
        <item x="6"/>
        <item x="8"/>
        <item x="43"/>
        <item x="26"/>
        <item x="9"/>
        <item x="14"/>
        <item x="42"/>
        <item x="19"/>
        <item x="46"/>
        <item x="5"/>
        <item x="18"/>
        <item x="69"/>
        <item x="20"/>
        <item x="2"/>
        <item x="4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0"/>
        <item x="4"/>
        <item x="25"/>
        <item x="7"/>
        <item x="45"/>
        <item x="12"/>
        <item x="15"/>
        <item x="1"/>
        <item x="46"/>
        <item x="47"/>
        <item x="2"/>
        <item x="16"/>
        <item x="17"/>
        <item x="18"/>
        <item x="3"/>
        <item x="32"/>
        <item x="33"/>
        <item x="34"/>
        <item x="35"/>
        <item x="36"/>
        <item x="37"/>
        <item x="41"/>
        <item x="42"/>
        <item x="74"/>
        <item x="5"/>
        <item x="19"/>
        <item x="48"/>
        <item x="20"/>
        <item x="6"/>
        <item x="8"/>
        <item x="9"/>
        <item x="43"/>
        <item x="73"/>
        <item x="44"/>
        <item x="28"/>
        <item x="49"/>
        <item x="50"/>
        <item x="51"/>
        <item x="10"/>
        <item x="38"/>
        <item x="11"/>
        <item x="52"/>
        <item x="22"/>
        <item x="13"/>
        <item x="23"/>
        <item x="53"/>
        <item x="54"/>
        <item x="29"/>
        <item x="55"/>
        <item x="56"/>
        <item x="57"/>
        <item x="58"/>
        <item x="59"/>
        <item x="14"/>
        <item x="26"/>
        <item x="27"/>
        <item x="39"/>
        <item x="40"/>
        <item x="24"/>
        <item x="30"/>
        <item x="31"/>
        <item x="60"/>
        <item x="21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9"/>
    <field x="7"/>
    <field x="8"/>
  </rowFields>
  <rowItems count="41">
    <i>
      <x/>
      <x/>
      <x v="6"/>
      <x v="15"/>
    </i>
    <i r="1">
      <x v="1"/>
      <x v="6"/>
      <x v="16"/>
    </i>
    <i r="1">
      <x v="2"/>
      <x v="6"/>
      <x v="16"/>
    </i>
    <i r="1">
      <x v="3"/>
      <x v="6"/>
      <x v="17"/>
    </i>
    <i r="1">
      <x v="4"/>
      <x v="6"/>
      <x v="17"/>
    </i>
    <i r="1">
      <x v="5"/>
      <x v="5"/>
      <x v="50"/>
    </i>
    <i r="1">
      <x v="6"/>
      <x v="5"/>
      <x v="49"/>
    </i>
    <i r="1">
      <x v="7"/>
      <x v="8"/>
      <x v="14"/>
    </i>
    <i r="1">
      <x v="8"/>
      <x v="8"/>
      <x v="13"/>
    </i>
    <i r="1">
      <x v="9"/>
      <x v="9"/>
      <x v="69"/>
    </i>
    <i r="1">
      <x v="10"/>
      <x v="9"/>
      <x v="68"/>
    </i>
    <i r="1">
      <x v="11"/>
      <x v="9"/>
      <x v="7"/>
    </i>
    <i r="1">
      <x v="12"/>
      <x v="9"/>
      <x v="70"/>
    </i>
    <i r="1">
      <x v="13"/>
      <x v="9"/>
      <x v="65"/>
    </i>
    <i r="1">
      <x v="14"/>
      <x/>
      <x v="48"/>
    </i>
    <i r="1">
      <x v="15"/>
      <x/>
      <x v="21"/>
    </i>
    <i r="1">
      <x v="16"/>
      <x/>
      <x v="38"/>
    </i>
    <i r="1">
      <x v="17"/>
      <x/>
      <x v="23"/>
    </i>
    <i r="1">
      <x v="18"/>
      <x/>
      <x v="22"/>
    </i>
    <i r="1">
      <x v="19"/>
      <x/>
      <x v="37"/>
    </i>
    <i r="1">
      <x v="20"/>
      <x/>
      <x v="36"/>
    </i>
    <i r="1">
      <x v="21"/>
      <x/>
      <x v="33"/>
    </i>
    <i r="1">
      <x v="22"/>
      <x/>
      <x v="34"/>
    </i>
    <i r="1">
      <x v="23"/>
      <x/>
      <x v="35"/>
    </i>
    <i r="1">
      <x v="24"/>
      <x v="7"/>
      <x v="64"/>
    </i>
    <i r="1">
      <x v="25"/>
      <x v="7"/>
      <x v="62"/>
    </i>
    <i r="1">
      <x v="26"/>
      <x v="7"/>
      <x v="63"/>
    </i>
    <i r="1">
      <x v="27"/>
      <x v="7"/>
      <x v="67"/>
    </i>
    <i r="1">
      <x v="28"/>
      <x v="7"/>
      <x v="55"/>
    </i>
    <i r="1">
      <x v="29"/>
      <x v="7"/>
      <x v="56"/>
    </i>
    <i r="1">
      <x v="30"/>
      <x v="7"/>
      <x v="59"/>
    </i>
    <i r="1">
      <x v="31"/>
      <x v="7"/>
      <x v="61"/>
    </i>
    <i r="1">
      <x v="32"/>
      <x v="7"/>
      <x v="66"/>
    </i>
    <i r="1">
      <x v="33"/>
      <x v="7"/>
      <x v="57"/>
    </i>
    <i r="1">
      <x v="53"/>
      <x v="4"/>
      <x v="60"/>
    </i>
    <i r="1">
      <x v="54"/>
      <x v="4"/>
      <x v="18"/>
    </i>
    <i r="1">
      <x v="55"/>
      <x v="4"/>
      <x v="58"/>
    </i>
    <i r="1">
      <x v="58"/>
      <x v="1"/>
      <x v="20"/>
    </i>
    <i r="1">
      <x v="59"/>
      <x v="1"/>
      <x v="19"/>
    </i>
    <i r="1">
      <x v="60"/>
      <x v="1"/>
      <x v="31"/>
    </i>
    <i r="1">
      <x v="61"/>
      <x v="1"/>
      <x v="32"/>
    </i>
  </rowItems>
  <colItems count="1">
    <i/>
  </colItems>
  <dataFields count="1">
    <dataField name="Sum of Total" fld="20" baseField="0" baseItem="0" numFmtId="164"/>
  </dataFields>
  <formats count="358">
    <format dxfId="931">
      <pivotArea type="all" dataOnly="0" outline="0" fieldPosition="0"/>
    </format>
    <format dxfId="930">
      <pivotArea field="6" type="button" dataOnly="0" labelOnly="1" outline="0" axis="axisRow" fieldPosition="0"/>
    </format>
    <format dxfId="929">
      <pivotArea field="9" type="button" dataOnly="0" labelOnly="1" outline="0" axis="axisRow" fieldPosition="1"/>
    </format>
    <format dxfId="928">
      <pivotArea field="7" type="button" dataOnly="0" labelOnly="1" outline="0" axis="axisRow" fieldPosition="2"/>
    </format>
    <format dxfId="927">
      <pivotArea field="8" type="button" dataOnly="0" labelOnly="1" outline="0" axis="axisRow" fieldPosition="3"/>
    </format>
    <format dxfId="926">
      <pivotArea dataOnly="0" labelOnly="1" outline="0" fieldPosition="0">
        <references count="1">
          <reference field="6" count="0"/>
        </references>
      </pivotArea>
    </format>
    <format dxfId="925">
      <pivotArea dataOnly="0" labelOnly="1" grandRow="1" outline="0" fieldPosition="0"/>
    </format>
    <format dxfId="924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923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922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921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920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919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918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917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916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915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914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913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912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91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91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90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90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90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90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90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90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90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90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90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90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89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89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89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89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89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89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89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89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89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89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88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88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88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88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88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88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88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88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88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88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87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87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87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87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87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87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87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87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87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87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86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86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86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86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86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86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86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86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86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86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85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85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85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85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85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85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85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85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85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85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84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84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84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84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84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84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84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84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84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84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83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83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83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836">
      <pivotArea type="all" dataOnly="0" outline="0" fieldPosition="0"/>
    </format>
    <format dxfId="835">
      <pivotArea field="6" type="button" dataOnly="0" labelOnly="1" outline="0" axis="axisRow" fieldPosition="0"/>
    </format>
    <format dxfId="834">
      <pivotArea field="9" type="button" dataOnly="0" labelOnly="1" outline="0" axis="axisRow" fieldPosition="1"/>
    </format>
    <format dxfId="833">
      <pivotArea field="7" type="button" dataOnly="0" labelOnly="1" outline="0" axis="axisRow" fieldPosition="2"/>
    </format>
    <format dxfId="832">
      <pivotArea field="8" type="button" dataOnly="0" labelOnly="1" outline="0" axis="axisRow" fieldPosition="3"/>
    </format>
    <format dxfId="831">
      <pivotArea dataOnly="0" labelOnly="1" outline="0" fieldPosition="0">
        <references count="1">
          <reference field="6" count="0"/>
        </references>
      </pivotArea>
    </format>
    <format dxfId="830">
      <pivotArea dataOnly="0" labelOnly="1" grandRow="1" outline="0" fieldPosition="0"/>
    </format>
    <format dxfId="829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828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827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826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825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824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823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822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821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820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819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818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817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81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81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81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81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81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81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81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80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80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80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80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80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80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80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80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80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80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79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79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79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79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79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79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79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79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79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79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78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78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78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78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78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78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78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78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78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78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77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77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77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77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77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77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77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77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77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77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76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76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76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76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76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76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76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76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76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76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75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75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75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75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75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75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75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75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75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75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74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74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74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74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74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74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74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74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741">
      <pivotArea outline="0" collapsedLevelsAreSubtotals="1" fieldPosition="0"/>
    </format>
    <format dxfId="740">
      <pivotArea dataOnly="0" labelOnly="1" outline="0" axis="axisValues" fieldPosition="0"/>
    </format>
    <format dxfId="739">
      <pivotArea field="9" type="button" dataOnly="0" labelOnly="1" outline="0" axis="axisRow" fieldPosition="1"/>
    </format>
    <format dxfId="738">
      <pivotArea type="all" dataOnly="0" outline="0" fieldPosition="0"/>
    </format>
    <format dxfId="737">
      <pivotArea outline="0" collapsedLevelsAreSubtotals="1" fieldPosition="0"/>
    </format>
    <format dxfId="736">
      <pivotArea field="6" type="button" dataOnly="0" labelOnly="1" outline="0" axis="axisRow" fieldPosition="0"/>
    </format>
    <format dxfId="735">
      <pivotArea field="9" type="button" dataOnly="0" labelOnly="1" outline="0" axis="axisRow" fieldPosition="1"/>
    </format>
    <format dxfId="734">
      <pivotArea field="7" type="button" dataOnly="0" labelOnly="1" outline="0" axis="axisRow" fieldPosition="2"/>
    </format>
    <format dxfId="733">
      <pivotArea field="8" type="button" dataOnly="0" labelOnly="1" outline="0" axis="axisRow" fieldPosition="3"/>
    </format>
    <format dxfId="732">
      <pivotArea dataOnly="0" labelOnly="1" outline="0" fieldPosition="0">
        <references count="1">
          <reference field="6" count="0"/>
        </references>
      </pivotArea>
    </format>
    <format dxfId="731">
      <pivotArea dataOnly="0" labelOnly="1" grandRow="1" outline="0" fieldPosition="0"/>
    </format>
    <format dxfId="730">
      <pivotArea dataOnly="0" labelOnly="1" outline="0" fieldPosition="0">
        <references count="2">
          <reference field="6" count="0" selected="0"/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729">
      <pivotArea dataOnly="0" labelOnly="1" outline="0" fieldPosition="0">
        <references count="3">
          <reference field="6" count="0" selected="0"/>
          <reference field="7" count="1">
            <x v="6"/>
          </reference>
          <reference field="9" count="1" selected="0">
            <x v="0"/>
          </reference>
        </references>
      </pivotArea>
    </format>
    <format dxfId="728">
      <pivotArea dataOnly="0" labelOnly="1" outline="0" fieldPosition="0">
        <references count="3">
          <reference field="6" count="0" selected="0"/>
          <reference field="7" count="1">
            <x v="5"/>
          </reference>
          <reference field="9" count="1" selected="0">
            <x v="5"/>
          </reference>
        </references>
      </pivotArea>
    </format>
    <format dxfId="727">
      <pivotArea dataOnly="0" labelOnly="1" outline="0" fieldPosition="0">
        <references count="3">
          <reference field="6" count="0" selected="0"/>
          <reference field="7" count="1">
            <x v="8"/>
          </reference>
          <reference field="9" count="1" selected="0">
            <x v="7"/>
          </reference>
        </references>
      </pivotArea>
    </format>
    <format dxfId="726">
      <pivotArea dataOnly="0" labelOnly="1" outline="0" fieldPosition="0">
        <references count="3">
          <reference field="6" count="0" selected="0"/>
          <reference field="7" count="1">
            <x v="9"/>
          </reference>
          <reference field="9" count="1" selected="0">
            <x v="9"/>
          </reference>
        </references>
      </pivotArea>
    </format>
    <format dxfId="725">
      <pivotArea dataOnly="0" labelOnly="1" outline="0" fieldPosition="0">
        <references count="3">
          <reference field="6" count="0" selected="0"/>
          <reference field="7" count="1">
            <x v="0"/>
          </reference>
          <reference field="9" count="1" selected="0">
            <x v="14"/>
          </reference>
        </references>
      </pivotArea>
    </format>
    <format dxfId="724">
      <pivotArea dataOnly="0" labelOnly="1" outline="0" fieldPosition="0">
        <references count="3">
          <reference field="6" count="0" selected="0"/>
          <reference field="7" count="1">
            <x v="7"/>
          </reference>
          <reference field="9" count="1" selected="0">
            <x v="24"/>
          </reference>
        </references>
      </pivotArea>
    </format>
    <format dxfId="723">
      <pivotArea dataOnly="0" labelOnly="1" outline="0" fieldPosition="0">
        <references count="3">
          <reference field="6" count="0" selected="0"/>
          <reference field="7" count="1">
            <x v="4"/>
          </reference>
          <reference field="9" count="1" selected="0">
            <x v="53"/>
          </reference>
        </references>
      </pivotArea>
    </format>
    <format dxfId="722">
      <pivotArea dataOnly="0" labelOnly="1" outline="0" fieldPosition="0">
        <references count="3">
          <reference field="6" count="0" selected="0"/>
          <reference field="7" count="1">
            <x v="1"/>
          </reference>
          <reference field="9" count="1" selected="0">
            <x v="58"/>
          </reference>
        </references>
      </pivotArea>
    </format>
    <format dxfId="721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720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719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718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717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716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715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714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713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712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711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710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709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708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707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706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705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704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703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702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701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700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699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698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697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696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695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694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693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692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691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690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689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688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687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686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685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684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68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682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68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680">
      <pivotArea dataOnly="0" labelOnly="1" outline="0" axis="axisValues" fieldPosition="0"/>
    </format>
    <format dxfId="679">
      <pivotArea field="6" type="button" dataOnly="0" labelOnly="1" outline="0" axis="axisRow" fieldPosition="0"/>
    </format>
    <format dxfId="678">
      <pivotArea field="9" type="button" dataOnly="0" labelOnly="1" outline="0" axis="axisRow" fieldPosition="1"/>
    </format>
    <format dxfId="677">
      <pivotArea field="7" type="button" dataOnly="0" labelOnly="1" outline="0" axis="axisRow" fieldPosition="2"/>
    </format>
    <format dxfId="676">
      <pivotArea field="8" type="button" dataOnly="0" labelOnly="1" outline="0" axis="axisRow" fieldPosition="3"/>
    </format>
    <format dxfId="675">
      <pivotArea dataOnly="0" labelOnly="1" outline="0" axis="axisValues" fieldPosition="0"/>
    </format>
    <format dxfId="674">
      <pivotArea outline="0" fieldPosition="0">
        <references count="2">
          <reference field="6" count="0" selected="0"/>
          <reference field="9" count="1" selected="0">
            <x v="61"/>
          </reference>
        </references>
      </pivotArea>
    </format>
    <format dxfId="673">
      <pivotArea dataOnly="0" labelOnly="1" outline="0" offset="IV256" fieldPosition="0">
        <references count="1">
          <reference field="6" count="0"/>
        </references>
      </pivotArea>
    </format>
    <format dxfId="672">
      <pivotArea dataOnly="0" labelOnly="1" outline="0" fieldPosition="0">
        <references count="2">
          <reference field="6" count="0" selected="0"/>
          <reference field="9" count="1">
            <x v="61"/>
          </reference>
        </references>
      </pivotArea>
    </format>
    <format dxfId="671">
      <pivotArea dataOnly="0" labelOnly="1" outline="0" offset="IV256" fieldPosition="0">
        <references count="3">
          <reference field="6" count="0" selected="0"/>
          <reference field="7" count="1">
            <x v="1"/>
          </reference>
          <reference field="9" count="1" selected="0">
            <x v="58"/>
          </reference>
        </references>
      </pivotArea>
    </format>
    <format dxfId="670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669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668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667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666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665">
      <pivotArea outline="0" fieldPosition="0">
        <references count="4">
          <reference field="6" count="0" selected="0"/>
          <reference field="7" count="1" selected="0">
            <x v="6"/>
          </reference>
          <reference field="8" count="1" selected="0">
            <x v="15"/>
          </reference>
          <reference field="9" count="1" selected="0">
            <x v="0"/>
          </reference>
        </references>
      </pivotArea>
    </format>
    <format dxfId="664">
      <pivotArea dataOnly="0" labelOnly="1" outline="0" offset="IV1" fieldPosition="0">
        <references count="1">
          <reference field="6" count="0"/>
        </references>
      </pivotArea>
    </format>
    <format dxfId="663">
      <pivotArea dataOnly="0" labelOnly="1" outline="0" fieldPosition="0">
        <references count="2">
          <reference field="6" count="0" selected="0"/>
          <reference field="9" count="1">
            <x v="0"/>
          </reference>
        </references>
      </pivotArea>
    </format>
    <format dxfId="662">
      <pivotArea dataOnly="0" labelOnly="1" outline="0" offset="IV1" fieldPosition="0">
        <references count="3">
          <reference field="6" count="0" selected="0"/>
          <reference field="7" count="1">
            <x v="6"/>
          </reference>
          <reference field="9" count="1" selected="0">
            <x v="0"/>
          </reference>
        </references>
      </pivotArea>
    </format>
    <format dxfId="661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660">
      <pivotArea outline="0" fieldPosition="0">
        <references count="4">
          <reference field="6" count="0" selected="0"/>
          <reference field="7" count="1" selected="0">
            <x v="6"/>
          </reference>
          <reference field="8" count="1" selected="0">
            <x v="17"/>
          </reference>
          <reference field="9" count="1" selected="0">
            <x v="4"/>
          </reference>
        </references>
      </pivotArea>
    </format>
    <format dxfId="659">
      <pivotArea dataOnly="0" labelOnly="1" outline="0" offset="IV5" fieldPosition="0">
        <references count="1">
          <reference field="6" count="0"/>
        </references>
      </pivotArea>
    </format>
    <format dxfId="658">
      <pivotArea dataOnly="0" labelOnly="1" outline="0" fieldPosition="0">
        <references count="2">
          <reference field="6" count="0" selected="0"/>
          <reference field="9" count="1">
            <x v="4"/>
          </reference>
        </references>
      </pivotArea>
    </format>
    <format dxfId="657">
      <pivotArea dataOnly="0" labelOnly="1" outline="0" offset="IV256" fieldPosition="0">
        <references count="3">
          <reference field="6" count="0" selected="0"/>
          <reference field="7" count="1">
            <x v="6"/>
          </reference>
          <reference field="9" count="1" selected="0">
            <x v="0"/>
          </reference>
        </references>
      </pivotArea>
    </format>
    <format dxfId="656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655">
      <pivotArea outline="0" fieldPosition="0">
        <references count="4">
          <reference field="6" count="0" selected="0"/>
          <reference field="7" count="1" selected="0">
            <x v="9"/>
          </reference>
          <reference field="8" count="1" selected="0">
            <x v="65"/>
          </reference>
          <reference field="9" count="1" selected="0">
            <x v="13"/>
          </reference>
        </references>
      </pivotArea>
    </format>
    <format dxfId="654">
      <pivotArea dataOnly="0" labelOnly="1" outline="0" offset="IV14" fieldPosition="0">
        <references count="1">
          <reference field="6" count="0"/>
        </references>
      </pivotArea>
    </format>
    <format dxfId="653">
      <pivotArea dataOnly="0" labelOnly="1" outline="0" fieldPosition="0">
        <references count="2">
          <reference field="6" count="0" selected="0"/>
          <reference field="9" count="1">
            <x v="13"/>
          </reference>
        </references>
      </pivotArea>
    </format>
    <format dxfId="652">
      <pivotArea dataOnly="0" labelOnly="1" outline="0" offset="IV256" fieldPosition="0">
        <references count="3">
          <reference field="6" count="0" selected="0"/>
          <reference field="7" count="1">
            <x v="9"/>
          </reference>
          <reference field="9" count="1" selected="0">
            <x v="9"/>
          </reference>
        </references>
      </pivotArea>
    </format>
    <format dxfId="651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650">
      <pivotArea outline="0" fieldPosition="0">
        <references count="4">
          <reference field="6" count="0" selected="0"/>
          <reference field="7" count="1" selected="0">
            <x v="0"/>
          </reference>
          <reference field="8" count="1" selected="0">
            <x v="35"/>
          </reference>
          <reference field="9" count="1" selected="0">
            <x v="23"/>
          </reference>
        </references>
      </pivotArea>
    </format>
    <format dxfId="649">
      <pivotArea dataOnly="0" labelOnly="1" outline="0" offset="IV24" fieldPosition="0">
        <references count="1">
          <reference field="6" count="0"/>
        </references>
      </pivotArea>
    </format>
    <format dxfId="648">
      <pivotArea dataOnly="0" labelOnly="1" outline="0" fieldPosition="0">
        <references count="2">
          <reference field="6" count="0" selected="0"/>
          <reference field="9" count="1">
            <x v="23"/>
          </reference>
        </references>
      </pivotArea>
    </format>
    <format dxfId="647">
      <pivotArea dataOnly="0" labelOnly="1" outline="0" offset="IV256" fieldPosition="0">
        <references count="3">
          <reference field="6" count="0" selected="0"/>
          <reference field="7" count="1">
            <x v="0"/>
          </reference>
          <reference field="9" count="1" selected="0">
            <x v="14"/>
          </reference>
        </references>
      </pivotArea>
    </format>
    <format dxfId="646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645">
      <pivotArea outline="0" fieldPosition="0">
        <references count="4">
          <reference field="6" count="0" selected="0"/>
          <reference field="7" count="1" selected="0">
            <x v="7"/>
          </reference>
          <reference field="8" count="1" selected="0">
            <x v="57"/>
          </reference>
          <reference field="9" count="1" selected="0">
            <x v="33"/>
          </reference>
        </references>
      </pivotArea>
    </format>
    <format dxfId="644">
      <pivotArea dataOnly="0" labelOnly="1" outline="0" offset="IV34" fieldPosition="0">
        <references count="1">
          <reference field="6" count="0"/>
        </references>
      </pivotArea>
    </format>
    <format dxfId="643">
      <pivotArea dataOnly="0" labelOnly="1" outline="0" fieldPosition="0">
        <references count="2">
          <reference field="6" count="0" selected="0"/>
          <reference field="9" count="1">
            <x v="33"/>
          </reference>
        </references>
      </pivotArea>
    </format>
    <format dxfId="642">
      <pivotArea dataOnly="0" labelOnly="1" outline="0" offset="IV256" fieldPosition="0">
        <references count="3">
          <reference field="6" count="0" selected="0"/>
          <reference field="7" count="1">
            <x v="7"/>
          </reference>
          <reference field="9" count="1" selected="0">
            <x v="24"/>
          </reference>
        </references>
      </pivotArea>
    </format>
    <format dxfId="641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640">
      <pivotArea outline="0" fieldPosition="0">
        <references count="4">
          <reference field="6" count="0" selected="0"/>
          <reference field="7" count="1" selected="0">
            <x v="4"/>
          </reference>
          <reference field="8" count="1" selected="0">
            <x v="58"/>
          </reference>
          <reference field="9" count="1" selected="0">
            <x v="55"/>
          </reference>
        </references>
      </pivotArea>
    </format>
    <format dxfId="639">
      <pivotArea dataOnly="0" labelOnly="1" outline="0" offset="IV37" fieldPosition="0">
        <references count="1">
          <reference field="6" count="0"/>
        </references>
      </pivotArea>
    </format>
    <format dxfId="638">
      <pivotArea dataOnly="0" labelOnly="1" outline="0" fieldPosition="0">
        <references count="2">
          <reference field="6" count="0" selected="0"/>
          <reference field="9" count="1">
            <x v="55"/>
          </reference>
        </references>
      </pivotArea>
    </format>
    <format dxfId="637">
      <pivotArea dataOnly="0" labelOnly="1" outline="0" offset="IV256" fieldPosition="0">
        <references count="3">
          <reference field="6" count="0" selected="0"/>
          <reference field="7" count="1">
            <x v="4"/>
          </reference>
          <reference field="9" count="1" selected="0">
            <x v="53"/>
          </reference>
        </references>
      </pivotArea>
    </format>
    <format dxfId="636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635">
      <pivotArea field="6" type="button" dataOnly="0" labelOnly="1" outline="0" axis="axisRow" fieldPosition="0"/>
    </format>
    <format dxfId="634">
      <pivotArea dataOnly="0" labelOnly="1" outline="0" fieldPosition="0">
        <references count="1">
          <reference field="6" count="0"/>
        </references>
      </pivotArea>
    </format>
    <format dxfId="633">
      <pivotArea field="9" type="button" dataOnly="0" labelOnly="1" outline="0" axis="axisRow" fieldPosition="1"/>
    </format>
    <format dxfId="632">
      <pivotArea dataOnly="0" labelOnly="1" outline="0" fieldPosition="0">
        <references count="2">
          <reference field="6" count="0" selected="0"/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631">
      <pivotArea type="all" dataOnly="0" outline="0" fieldPosition="0"/>
    </format>
    <format dxfId="630">
      <pivotArea outline="0" collapsedLevelsAreSubtotals="1" fieldPosition="0"/>
    </format>
    <format dxfId="629">
      <pivotArea field="6" type="button" dataOnly="0" labelOnly="1" outline="0" axis="axisRow" fieldPosition="0"/>
    </format>
    <format dxfId="628">
      <pivotArea field="9" type="button" dataOnly="0" labelOnly="1" outline="0" axis="axisRow" fieldPosition="1"/>
    </format>
    <format dxfId="627">
      <pivotArea field="7" type="button" dataOnly="0" labelOnly="1" outline="0" axis="axisRow" fieldPosition="2"/>
    </format>
    <format dxfId="626">
      <pivotArea field="8" type="button" dataOnly="0" labelOnly="1" outline="0" axis="axisRow" fieldPosition="3"/>
    </format>
    <format dxfId="625">
      <pivotArea dataOnly="0" labelOnly="1" outline="0" fieldPosition="0">
        <references count="1">
          <reference field="6" count="0"/>
        </references>
      </pivotArea>
    </format>
    <format dxfId="624">
      <pivotArea dataOnly="0" labelOnly="1" outline="0" fieldPosition="0">
        <references count="2">
          <reference field="6" count="0" selected="0"/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623">
      <pivotArea dataOnly="0" labelOnly="1" outline="0" fieldPosition="0">
        <references count="3">
          <reference field="6" count="0" selected="0"/>
          <reference field="7" count="1">
            <x v="6"/>
          </reference>
          <reference field="9" count="1" selected="0">
            <x v="0"/>
          </reference>
        </references>
      </pivotArea>
    </format>
    <format dxfId="622">
      <pivotArea dataOnly="0" labelOnly="1" outline="0" fieldPosition="0">
        <references count="3">
          <reference field="6" count="0" selected="0"/>
          <reference field="7" count="1">
            <x v="5"/>
          </reference>
          <reference field="9" count="1" selected="0">
            <x v="5"/>
          </reference>
        </references>
      </pivotArea>
    </format>
    <format dxfId="621">
      <pivotArea dataOnly="0" labelOnly="1" outline="0" fieldPosition="0">
        <references count="3">
          <reference field="6" count="0" selected="0"/>
          <reference field="7" count="1">
            <x v="8"/>
          </reference>
          <reference field="9" count="1" selected="0">
            <x v="7"/>
          </reference>
        </references>
      </pivotArea>
    </format>
    <format dxfId="620">
      <pivotArea dataOnly="0" labelOnly="1" outline="0" fieldPosition="0">
        <references count="3">
          <reference field="6" count="0" selected="0"/>
          <reference field="7" count="1">
            <x v="9"/>
          </reference>
          <reference field="9" count="1" selected="0">
            <x v="9"/>
          </reference>
        </references>
      </pivotArea>
    </format>
    <format dxfId="619">
      <pivotArea dataOnly="0" labelOnly="1" outline="0" fieldPosition="0">
        <references count="3">
          <reference field="6" count="0" selected="0"/>
          <reference field="7" count="1">
            <x v="0"/>
          </reference>
          <reference field="9" count="1" selected="0">
            <x v="14"/>
          </reference>
        </references>
      </pivotArea>
    </format>
    <format dxfId="618">
      <pivotArea dataOnly="0" labelOnly="1" outline="0" fieldPosition="0">
        <references count="3">
          <reference field="6" count="0" selected="0"/>
          <reference field="7" count="1">
            <x v="7"/>
          </reference>
          <reference field="9" count="1" selected="0">
            <x v="24"/>
          </reference>
        </references>
      </pivotArea>
    </format>
    <format dxfId="617">
      <pivotArea dataOnly="0" labelOnly="1" outline="0" fieldPosition="0">
        <references count="3">
          <reference field="6" count="0" selected="0"/>
          <reference field="7" count="1">
            <x v="4"/>
          </reference>
          <reference field="9" count="1" selected="0">
            <x v="53"/>
          </reference>
        </references>
      </pivotArea>
    </format>
    <format dxfId="616">
      <pivotArea dataOnly="0" labelOnly="1" outline="0" fieldPosition="0">
        <references count="3">
          <reference field="6" count="0" selected="0"/>
          <reference field="7" count="1">
            <x v="1"/>
          </reference>
          <reference field="9" count="1" selected="0">
            <x v="58"/>
          </reference>
        </references>
      </pivotArea>
    </format>
    <format dxfId="615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614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613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612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611">
      <pivotArea dataOnly="0" labelOnly="1" outline="0" fieldPosition="0">
        <references count="4">
          <reference field="6" count="0" selected="0"/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610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609">
      <pivotArea dataOnly="0" labelOnly="1" outline="0" fieldPosition="0">
        <references count="4">
          <reference field="6" count="0" selected="0"/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608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607">
      <pivotArea dataOnly="0" labelOnly="1" outline="0" fieldPosition="0">
        <references count="4">
          <reference field="6" count="0" selected="0"/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606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605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604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603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602">
      <pivotArea dataOnly="0" labelOnly="1" outline="0" fieldPosition="0">
        <references count="4">
          <reference field="6" count="0" selected="0"/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601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600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599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598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597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596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595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594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593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592">
      <pivotArea dataOnly="0" labelOnly="1" outline="0" fieldPosition="0">
        <references count="4">
          <reference field="6" count="0" selected="0"/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591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590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589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588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587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586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585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584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583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582">
      <pivotArea dataOnly="0" labelOnly="1" outline="0" fieldPosition="0">
        <references count="4">
          <reference field="6" count="0" selected="0"/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581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580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579">
      <pivotArea dataOnly="0" labelOnly="1" outline="0" fieldPosition="0">
        <references count="4">
          <reference field="6" count="0" selected="0"/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578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577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576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575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5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6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3:F37" firstHeaderRow="1" firstDataRow="1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8"/>
        <item x="9"/>
        <item x="5"/>
        <item x="7"/>
        <item x="6"/>
        <item x="0"/>
        <item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">
        <item x="47"/>
        <item x="37"/>
        <item x="48"/>
        <item x="11"/>
        <item x="50"/>
        <item x="63"/>
        <item x="60"/>
        <item x="16"/>
        <item x="57"/>
        <item x="54"/>
        <item x="53"/>
        <item x="55"/>
        <item x="56"/>
        <item x="44"/>
        <item x="1"/>
        <item x="0"/>
        <item x="4"/>
        <item x="7"/>
        <item x="25"/>
        <item x="29"/>
        <item x="24"/>
        <item x="31"/>
        <item x="34"/>
        <item x="33"/>
        <item x="22"/>
        <item x="38"/>
        <item x="39"/>
        <item x="27"/>
        <item x="21"/>
        <item x="49"/>
        <item x="10"/>
        <item x="30"/>
        <item x="58"/>
        <item x="40"/>
        <item x="41"/>
        <item x="70"/>
        <item x="36"/>
        <item x="35"/>
        <item x="32"/>
        <item x="68"/>
        <item x="64"/>
        <item x="66"/>
        <item x="61"/>
        <item x="23"/>
        <item x="51"/>
        <item x="52"/>
        <item x="13"/>
        <item x="28"/>
        <item x="3"/>
        <item x="15"/>
        <item x="12"/>
        <item x="67"/>
        <item x="62"/>
        <item x="65"/>
        <item x="59"/>
        <item x="6"/>
        <item x="8"/>
        <item x="43"/>
        <item x="26"/>
        <item x="9"/>
        <item x="14"/>
        <item x="42"/>
        <item x="19"/>
        <item x="46"/>
        <item x="5"/>
        <item x="18"/>
        <item x="69"/>
        <item x="20"/>
        <item x="2"/>
        <item x="4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0"/>
        <item x="4"/>
        <item x="25"/>
        <item x="7"/>
        <item x="45"/>
        <item x="12"/>
        <item x="15"/>
        <item x="1"/>
        <item x="46"/>
        <item x="47"/>
        <item x="2"/>
        <item x="16"/>
        <item x="17"/>
        <item x="18"/>
        <item x="3"/>
        <item x="32"/>
        <item x="33"/>
        <item x="34"/>
        <item x="35"/>
        <item x="36"/>
        <item x="37"/>
        <item x="41"/>
        <item x="42"/>
        <item x="74"/>
        <item x="5"/>
        <item x="19"/>
        <item x="48"/>
        <item x="20"/>
        <item x="6"/>
        <item x="8"/>
        <item x="9"/>
        <item x="43"/>
        <item x="73"/>
        <item x="44"/>
        <item x="28"/>
        <item x="49"/>
        <item x="50"/>
        <item x="51"/>
        <item x="10"/>
        <item x="38"/>
        <item x="11"/>
        <item x="52"/>
        <item x="22"/>
        <item x="13"/>
        <item x="23"/>
        <item x="53"/>
        <item x="54"/>
        <item x="29"/>
        <item x="55"/>
        <item x="56"/>
        <item x="57"/>
        <item x="58"/>
        <item x="59"/>
        <item x="14"/>
        <item x="26"/>
        <item x="27"/>
        <item x="39"/>
        <item x="40"/>
        <item x="24"/>
        <item x="30"/>
        <item x="31"/>
        <item x="60"/>
        <item x="21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9"/>
    <field x="7"/>
    <field x="8"/>
  </rowFields>
  <rowItems count="34">
    <i>
      <x v="1"/>
      <x v="34"/>
      <x v="2"/>
      <x v="27"/>
    </i>
    <i r="1">
      <x v="35"/>
      <x v="2"/>
      <x/>
    </i>
    <i r="1">
      <x v="36"/>
      <x v="2"/>
      <x v="2"/>
    </i>
    <i r="1">
      <x v="37"/>
      <x v="2"/>
      <x v="29"/>
    </i>
    <i r="1">
      <x v="38"/>
      <x v="3"/>
      <x v="30"/>
    </i>
    <i r="1">
      <x v="39"/>
      <x v="3"/>
      <x v="1"/>
    </i>
    <i r="1">
      <x v="40"/>
      <x v="3"/>
      <x v="3"/>
    </i>
    <i r="1">
      <x v="41"/>
      <x v="3"/>
      <x v="4"/>
    </i>
    <i r="1">
      <x v="42"/>
      <x v="3"/>
      <x v="24"/>
    </i>
    <i r="1">
      <x v="43"/>
      <x v="3"/>
      <x v="46"/>
    </i>
    <i r="1">
      <x v="44"/>
      <x v="3"/>
      <x v="43"/>
    </i>
    <i r="1">
      <x v="45"/>
      <x v="3"/>
      <x v="44"/>
    </i>
    <i r="1">
      <x v="46"/>
      <x v="3"/>
      <x v="45"/>
    </i>
    <i r="1">
      <x v="47"/>
      <x v="3"/>
      <x v="47"/>
    </i>
    <i r="1">
      <x v="48"/>
      <x v="3"/>
      <x v="10"/>
    </i>
    <i r="1">
      <x v="49"/>
      <x v="3"/>
      <x v="9"/>
    </i>
    <i r="1">
      <x v="50"/>
      <x v="3"/>
      <x v="11"/>
    </i>
    <i r="1">
      <x v="51"/>
      <x v="3"/>
      <x v="12"/>
    </i>
    <i r="1">
      <x v="52"/>
      <x v="3"/>
      <x v="8"/>
    </i>
    <i r="1">
      <x v="56"/>
      <x v="1"/>
      <x v="25"/>
    </i>
    <i r="1">
      <x v="57"/>
      <x v="1"/>
      <x v="26"/>
    </i>
    <i r="1">
      <x v="62"/>
      <x v="1"/>
      <x v="28"/>
    </i>
    <i r="1">
      <x v="63"/>
      <x v="1"/>
      <x v="54"/>
    </i>
    <i r="1">
      <x v="64"/>
      <x v="1"/>
      <x v="6"/>
    </i>
    <i r="1">
      <x v="65"/>
      <x v="1"/>
      <x v="42"/>
    </i>
    <i r="1">
      <x v="66"/>
      <x v="1"/>
      <x v="52"/>
    </i>
    <i r="1">
      <x v="67"/>
      <x v="1"/>
      <x v="5"/>
    </i>
    <i r="1">
      <x v="68"/>
      <x v="1"/>
      <x v="40"/>
    </i>
    <i r="1">
      <x v="69"/>
      <x v="1"/>
      <x v="53"/>
    </i>
    <i r="1">
      <x v="70"/>
      <x v="1"/>
      <x v="6"/>
    </i>
    <i r="1">
      <x v="71"/>
      <x v="1"/>
      <x v="41"/>
    </i>
    <i r="1">
      <x v="72"/>
      <x v="1"/>
      <x v="51"/>
    </i>
    <i r="1">
      <x v="73"/>
      <x v="1"/>
      <x v="5"/>
    </i>
    <i r="1">
      <x v="74"/>
      <x v="1"/>
      <x v="39"/>
    </i>
  </rowItems>
  <colItems count="1">
    <i/>
  </colItems>
  <dataFields count="1">
    <dataField name="Sum of Total" fld="20" baseField="0" baseItem="0" numFmtId="164"/>
  </dataFields>
  <formats count="275">
    <format dxfId="551">
      <pivotArea type="all" dataOnly="0" outline="0" fieldPosition="0"/>
    </format>
    <format dxfId="550">
      <pivotArea field="6" type="button" dataOnly="0" labelOnly="1" outline="0" axis="axisRow" fieldPosition="0"/>
    </format>
    <format dxfId="549">
      <pivotArea field="9" type="button" dataOnly="0" labelOnly="1" outline="0" axis="axisRow" fieldPosition="1"/>
    </format>
    <format dxfId="548">
      <pivotArea field="7" type="button" dataOnly="0" labelOnly="1" outline="0" axis="axisRow" fieldPosition="2"/>
    </format>
    <format dxfId="547">
      <pivotArea field="8" type="button" dataOnly="0" labelOnly="1" outline="0" axis="axisRow" fieldPosition="3"/>
    </format>
    <format dxfId="546">
      <pivotArea dataOnly="0" labelOnly="1" outline="0" fieldPosition="0">
        <references count="1">
          <reference field="6" count="0"/>
        </references>
      </pivotArea>
    </format>
    <format dxfId="545">
      <pivotArea dataOnly="0" labelOnly="1" grandRow="1" outline="0" fieldPosition="0"/>
    </format>
    <format dxfId="544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543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542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541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540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539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538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537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536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535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534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533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532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53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53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52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52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52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52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52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52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52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52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52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52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51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51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51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51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51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51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51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51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51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51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50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50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50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50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50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50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50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50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50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50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49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49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49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49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49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49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49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49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49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49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48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48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48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48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48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48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48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48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48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48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47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47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47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47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47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47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47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47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47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47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46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46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46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46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46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46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46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46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46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46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45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45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45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456">
      <pivotArea type="all" dataOnly="0" outline="0" fieldPosition="0"/>
    </format>
    <format dxfId="455">
      <pivotArea field="6" type="button" dataOnly="0" labelOnly="1" outline="0" axis="axisRow" fieldPosition="0"/>
    </format>
    <format dxfId="454">
      <pivotArea field="9" type="button" dataOnly="0" labelOnly="1" outline="0" axis="axisRow" fieldPosition="1"/>
    </format>
    <format dxfId="453">
      <pivotArea field="7" type="button" dataOnly="0" labelOnly="1" outline="0" axis="axisRow" fieldPosition="2"/>
    </format>
    <format dxfId="452">
      <pivotArea field="8" type="button" dataOnly="0" labelOnly="1" outline="0" axis="axisRow" fieldPosition="3"/>
    </format>
    <format dxfId="451">
      <pivotArea dataOnly="0" labelOnly="1" outline="0" fieldPosition="0">
        <references count="1">
          <reference field="6" count="0"/>
        </references>
      </pivotArea>
    </format>
    <format dxfId="450">
      <pivotArea dataOnly="0" labelOnly="1" grandRow="1" outline="0" fieldPosition="0"/>
    </format>
    <format dxfId="449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448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447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446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445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444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443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442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441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440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439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438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437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43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43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43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43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43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43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43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42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42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42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42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42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42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42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42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42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42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41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41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41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41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41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41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41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41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41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41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40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40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40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40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40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40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40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40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40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40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39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39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39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39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39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39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39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39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39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39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38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38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38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38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38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38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38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38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38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38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37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37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37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37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37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37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37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37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37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37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36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36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36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36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36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36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36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36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361">
      <pivotArea outline="0" collapsedLevelsAreSubtotals="1" fieldPosition="0"/>
    </format>
    <format dxfId="360">
      <pivotArea dataOnly="0" labelOnly="1" outline="0" axis="axisValues" fieldPosition="0"/>
    </format>
    <format dxfId="359">
      <pivotArea field="9" type="button" dataOnly="0" labelOnly="1" outline="0" axis="axisRow" fieldPosition="1"/>
    </format>
    <format dxfId="358">
      <pivotArea type="all" dataOnly="0" outline="0" fieldPosition="0"/>
    </format>
    <format dxfId="357">
      <pivotArea outline="0" collapsedLevelsAreSubtotals="1" fieldPosition="0"/>
    </format>
    <format dxfId="356">
      <pivotArea field="6" type="button" dataOnly="0" labelOnly="1" outline="0" axis="axisRow" fieldPosition="0"/>
    </format>
    <format dxfId="355">
      <pivotArea field="9" type="button" dataOnly="0" labelOnly="1" outline="0" axis="axisRow" fieldPosition="1"/>
    </format>
    <format dxfId="354">
      <pivotArea field="7" type="button" dataOnly="0" labelOnly="1" outline="0" axis="axisRow" fieldPosition="2"/>
    </format>
    <format dxfId="353">
      <pivotArea field="8" type="button" dataOnly="0" labelOnly="1" outline="0" axis="axisRow" fieldPosition="3"/>
    </format>
    <format dxfId="352">
      <pivotArea dataOnly="0" labelOnly="1" outline="0" fieldPosition="0">
        <references count="1">
          <reference field="6" count="0"/>
        </references>
      </pivotArea>
    </format>
    <format dxfId="351">
      <pivotArea dataOnly="0" labelOnly="1" grandRow="1" outline="0" fieldPosition="0"/>
    </format>
    <format dxfId="350">
      <pivotArea dataOnly="0" labelOnly="1" outline="0" fieldPosition="0">
        <references count="2">
          <reference field="6" count="0" selected="0"/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349">
      <pivotArea dataOnly="0" labelOnly="1" outline="0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348">
      <pivotArea dataOnly="0" labelOnly="1" outline="0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347">
      <pivotArea dataOnly="0" labelOnly="1" outline="0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346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345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344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343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342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341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340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339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338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337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336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335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334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333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332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331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330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329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328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327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326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325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324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32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322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32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320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319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318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317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316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315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314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31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312">
      <pivotArea dataOnly="0" labelOnly="1" outline="0" axis="axisValues" fieldPosition="0"/>
    </format>
    <format dxfId="311">
      <pivotArea field="6" type="button" dataOnly="0" labelOnly="1" outline="0" axis="axisRow" fieldPosition="0"/>
    </format>
    <format dxfId="310">
      <pivotArea field="9" type="button" dataOnly="0" labelOnly="1" outline="0" axis="axisRow" fieldPosition="1"/>
    </format>
    <format dxfId="309">
      <pivotArea field="7" type="button" dataOnly="0" labelOnly="1" outline="0" axis="axisRow" fieldPosition="2"/>
    </format>
    <format dxfId="308">
      <pivotArea field="8" type="button" dataOnly="0" labelOnly="1" outline="0" axis="axisRow" fieldPosition="3"/>
    </format>
    <format dxfId="307">
      <pivotArea dataOnly="0" labelOnly="1" outline="0" axis="axisValues" fieldPosition="0"/>
    </format>
    <format dxfId="306">
      <pivotArea outline="0" fieldPosition="0">
        <references count="4">
          <reference field="6" count="0" selected="0"/>
          <reference field="7" count="1" selected="0">
            <x v="1"/>
          </reference>
          <reference field="8" count="1" selected="0">
            <x v="39"/>
          </reference>
          <reference field="9" count="1" selected="0">
            <x v="74"/>
          </reference>
        </references>
      </pivotArea>
    </format>
    <format dxfId="305">
      <pivotArea dataOnly="0" labelOnly="1" outline="0" offset="IV256" fieldPosition="0">
        <references count="1">
          <reference field="6" count="0"/>
        </references>
      </pivotArea>
    </format>
    <format dxfId="304">
      <pivotArea dataOnly="0" labelOnly="1" outline="0" fieldPosition="0">
        <references count="2">
          <reference field="6" count="0" selected="0"/>
          <reference field="9" count="1">
            <x v="74"/>
          </reference>
        </references>
      </pivotArea>
    </format>
    <format dxfId="30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302">
      <pivotArea dataOnly="0" labelOnly="1" outline="0" offset="IV1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301">
      <pivotArea outline="0" fieldPosition="0">
        <references count="4">
          <reference field="6" count="0" selected="0"/>
          <reference field="7" count="1" selected="0">
            <x v="3"/>
          </reference>
          <reference field="8" count="1" selected="0">
            <x v="4"/>
          </reference>
          <reference field="9" count="1" selected="0">
            <x v="41"/>
          </reference>
        </references>
      </pivotArea>
    </format>
    <format dxfId="300">
      <pivotArea dataOnly="0" labelOnly="1" outline="0" offset="IV8" fieldPosition="0">
        <references count="1">
          <reference field="6" count="0"/>
        </references>
      </pivotArea>
    </format>
    <format dxfId="299">
      <pivotArea dataOnly="0" labelOnly="1" outline="0" fieldPosition="0">
        <references count="2">
          <reference field="6" count="0" selected="0"/>
          <reference field="9" count="1">
            <x v="41"/>
          </reference>
        </references>
      </pivotArea>
    </format>
    <format dxfId="298">
      <pivotArea dataOnly="0" labelOnly="1" outline="0" offset="IV4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297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296">
      <pivotArea outline="0" fieldPosition="0">
        <references count="4">
          <reference field="6" count="0" selected="0"/>
          <reference field="7" count="1" selected="0">
            <x v="3"/>
          </reference>
          <reference field="8" count="1" selected="0">
            <x v="8"/>
          </reference>
          <reference field="9" count="1" selected="0">
            <x v="52"/>
          </reference>
        </references>
      </pivotArea>
    </format>
    <format dxfId="295">
      <pivotArea dataOnly="0" labelOnly="1" outline="0" offset="IV19" fieldPosition="0">
        <references count="1">
          <reference field="6" count="0"/>
        </references>
      </pivotArea>
    </format>
    <format dxfId="294">
      <pivotArea dataOnly="0" labelOnly="1" outline="0" fieldPosition="0">
        <references count="2">
          <reference field="6" count="0" selected="0"/>
          <reference field="9" count="1">
            <x v="52"/>
          </reference>
        </references>
      </pivotArea>
    </format>
    <format dxfId="293">
      <pivotArea dataOnly="0" labelOnly="1" outline="0" offset="IV256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292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291">
      <pivotArea outline="0" fieldPosition="0">
        <references count="4">
          <reference field="6" count="0" selected="0"/>
          <reference field="7" count="1" selected="0">
            <x v="2"/>
          </reference>
          <reference field="8" count="1" selected="0">
            <x v="29"/>
          </reference>
          <reference field="9" count="1" selected="0">
            <x v="37"/>
          </reference>
        </references>
      </pivotArea>
    </format>
    <format dxfId="290">
      <pivotArea dataOnly="0" labelOnly="1" outline="0" offset="IV4" fieldPosition="0">
        <references count="1">
          <reference field="6" count="0"/>
        </references>
      </pivotArea>
    </format>
    <format dxfId="289">
      <pivotArea dataOnly="0" labelOnly="1" outline="0" fieldPosition="0">
        <references count="2">
          <reference field="6" count="0" selected="0"/>
          <reference field="9" count="1">
            <x v="37"/>
          </reference>
        </references>
      </pivotArea>
    </format>
    <format dxfId="288">
      <pivotArea dataOnly="0" labelOnly="1" outline="0" offset="IV256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287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286">
      <pivotArea outline="0" fieldPosition="0">
        <references count="4">
          <reference field="6" count="0" selected="0"/>
          <reference field="7" count="1" selected="0">
            <x v="2"/>
          </reference>
          <reference field="8" count="1" selected="0">
            <x v="2"/>
          </reference>
          <reference field="9" count="1" selected="0">
            <x v="36"/>
          </reference>
        </references>
      </pivotArea>
    </format>
    <format dxfId="285">
      <pivotArea dataOnly="0" labelOnly="1" outline="0" offset="IV3" fieldPosition="0">
        <references count="1">
          <reference field="6" count="0"/>
        </references>
      </pivotArea>
    </format>
    <format dxfId="284">
      <pivotArea dataOnly="0" labelOnly="1" outline="0" fieldPosition="0">
        <references count="2">
          <reference field="6" count="0" selected="0"/>
          <reference field="9" count="1">
            <x v="36"/>
          </reference>
        </references>
      </pivotArea>
    </format>
    <format dxfId="283">
      <pivotArea dataOnly="0" labelOnly="1" outline="0" offset="IV3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282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281">
      <pivotArea field="9" type="button" dataOnly="0" labelOnly="1" outline="0" axis="axisRow" fieldPosition="1"/>
    </format>
    <format dxfId="280">
      <pivotArea dataOnly="0" labelOnly="1" outline="0" fieldPosition="0">
        <references count="2">
          <reference field="6" count="0" selected="0"/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279">
      <pivotArea dataOnly="0" labelOnly="1" outline="0" offset="IV256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278">
      <pivotArea field="6" type="button" dataOnly="0" labelOnly="1" outline="0" axis="axisRow" fieldPosition="0"/>
    </format>
    <format dxfId="277">
      <pivotArea dataOnly="0" labelOnly="1" outline="0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9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V39" firstHeaderRow="1" firstDataRow="3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8"/>
        <item x="9"/>
        <item x="5"/>
        <item x="7"/>
        <item x="6"/>
        <item x="0"/>
        <item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">
        <item x="47"/>
        <item x="37"/>
        <item x="48"/>
        <item x="11"/>
        <item x="50"/>
        <item x="63"/>
        <item x="60"/>
        <item x="16"/>
        <item x="57"/>
        <item x="54"/>
        <item x="53"/>
        <item x="55"/>
        <item x="56"/>
        <item x="44"/>
        <item x="1"/>
        <item x="0"/>
        <item x="4"/>
        <item x="7"/>
        <item x="25"/>
        <item x="29"/>
        <item x="24"/>
        <item x="31"/>
        <item x="34"/>
        <item x="33"/>
        <item x="22"/>
        <item x="38"/>
        <item x="39"/>
        <item x="27"/>
        <item x="21"/>
        <item x="49"/>
        <item x="10"/>
        <item x="30"/>
        <item x="58"/>
        <item x="40"/>
        <item x="41"/>
        <item x="70"/>
        <item x="36"/>
        <item x="35"/>
        <item x="32"/>
        <item x="68"/>
        <item x="64"/>
        <item x="66"/>
        <item x="61"/>
        <item x="23"/>
        <item x="51"/>
        <item x="52"/>
        <item x="13"/>
        <item x="28"/>
        <item x="3"/>
        <item x="15"/>
        <item x="12"/>
        <item x="67"/>
        <item x="62"/>
        <item x="65"/>
        <item x="59"/>
        <item x="6"/>
        <item x="8"/>
        <item x="43"/>
        <item x="26"/>
        <item x="9"/>
        <item x="14"/>
        <item x="42"/>
        <item x="19"/>
        <item x="46"/>
        <item x="5"/>
        <item x="18"/>
        <item x="69"/>
        <item x="20"/>
        <item x="2"/>
        <item x="4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0"/>
        <item x="4"/>
        <item x="25"/>
        <item x="7"/>
        <item x="45"/>
        <item x="12"/>
        <item x="15"/>
        <item x="1"/>
        <item x="46"/>
        <item x="47"/>
        <item x="2"/>
        <item x="16"/>
        <item x="17"/>
        <item x="18"/>
        <item x="3"/>
        <item x="32"/>
        <item x="33"/>
        <item x="34"/>
        <item x="35"/>
        <item x="36"/>
        <item x="37"/>
        <item x="41"/>
        <item x="42"/>
        <item x="74"/>
        <item x="5"/>
        <item x="19"/>
        <item x="48"/>
        <item x="20"/>
        <item x="6"/>
        <item x="8"/>
        <item x="9"/>
        <item x="43"/>
        <item x="73"/>
        <item x="44"/>
        <item x="28"/>
        <item x="49"/>
        <item x="50"/>
        <item x="51"/>
        <item x="10"/>
        <item x="38"/>
        <item x="11"/>
        <item x="52"/>
        <item x="22"/>
        <item x="13"/>
        <item x="23"/>
        <item x="53"/>
        <item x="54"/>
        <item x="29"/>
        <item x="55"/>
        <item x="56"/>
        <item x="57"/>
        <item x="58"/>
        <item x="59"/>
        <item x="14"/>
        <item x="26"/>
        <item x="27"/>
        <item x="39"/>
        <item x="40"/>
        <item x="24"/>
        <item x="30"/>
        <item x="31"/>
        <item x="60"/>
        <item x="21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9"/>
    <field x="7"/>
    <field x="8"/>
  </rowFields>
  <rowItems count="34">
    <i>
      <x v="1"/>
      <x v="34"/>
      <x v="2"/>
      <x v="27"/>
    </i>
    <i r="1">
      <x v="35"/>
      <x v="2"/>
      <x/>
    </i>
    <i r="1">
      <x v="36"/>
      <x v="2"/>
      <x v="2"/>
    </i>
    <i r="1">
      <x v="37"/>
      <x v="2"/>
      <x v="29"/>
    </i>
    <i r="1">
      <x v="38"/>
      <x v="3"/>
      <x v="30"/>
    </i>
    <i r="1">
      <x v="39"/>
      <x v="3"/>
      <x v="1"/>
    </i>
    <i r="1">
      <x v="40"/>
      <x v="3"/>
      <x v="3"/>
    </i>
    <i r="1">
      <x v="41"/>
      <x v="3"/>
      <x v="4"/>
    </i>
    <i r="1">
      <x v="42"/>
      <x v="3"/>
      <x v="24"/>
    </i>
    <i r="1">
      <x v="43"/>
      <x v="3"/>
      <x v="46"/>
    </i>
    <i r="1">
      <x v="44"/>
      <x v="3"/>
      <x v="43"/>
    </i>
    <i r="1">
      <x v="45"/>
      <x v="3"/>
      <x v="44"/>
    </i>
    <i r="1">
      <x v="46"/>
      <x v="3"/>
      <x v="45"/>
    </i>
    <i r="1">
      <x v="47"/>
      <x v="3"/>
      <x v="47"/>
    </i>
    <i r="1">
      <x v="48"/>
      <x v="3"/>
      <x v="10"/>
    </i>
    <i r="1">
      <x v="49"/>
      <x v="3"/>
      <x v="9"/>
    </i>
    <i r="1">
      <x v="50"/>
      <x v="3"/>
      <x v="11"/>
    </i>
    <i r="1">
      <x v="51"/>
      <x v="3"/>
      <x v="12"/>
    </i>
    <i r="1">
      <x v="52"/>
      <x v="3"/>
      <x v="8"/>
    </i>
    <i r="1">
      <x v="56"/>
      <x v="1"/>
      <x v="25"/>
    </i>
    <i r="1">
      <x v="57"/>
      <x v="1"/>
      <x v="26"/>
    </i>
    <i r="1">
      <x v="62"/>
      <x v="1"/>
      <x v="28"/>
    </i>
    <i r="1">
      <x v="63"/>
      <x v="1"/>
      <x v="54"/>
    </i>
    <i r="1">
      <x v="64"/>
      <x v="1"/>
      <x v="6"/>
    </i>
    <i r="1">
      <x v="65"/>
      <x v="1"/>
      <x v="42"/>
    </i>
    <i r="1">
      <x v="66"/>
      <x v="1"/>
      <x v="52"/>
    </i>
    <i r="1">
      <x v="67"/>
      <x v="1"/>
      <x v="5"/>
    </i>
    <i r="1">
      <x v="68"/>
      <x v="1"/>
      <x v="40"/>
    </i>
    <i r="1">
      <x v="69"/>
      <x v="1"/>
      <x v="53"/>
    </i>
    <i r="1">
      <x v="70"/>
      <x v="1"/>
      <x v="6"/>
    </i>
    <i r="1">
      <x v="71"/>
      <x v="1"/>
      <x v="41"/>
    </i>
    <i r="1">
      <x v="72"/>
      <x v="1"/>
      <x v="51"/>
    </i>
    <i r="1">
      <x v="73"/>
      <x v="1"/>
      <x v="5"/>
    </i>
    <i r="1">
      <x v="74"/>
      <x v="1"/>
      <x v="39"/>
    </i>
  </rowItems>
  <colFields count="2">
    <field x="5"/>
    <field x="-2"/>
  </colFields>
  <colItems count="1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</colItems>
  <dataFields count="9">
    <dataField name="Sum of 15-17 Yrs" fld="11" baseField="0" baseItem="0"/>
    <dataField name="Sum of 18-19 Yrs" fld="12" baseField="0" baseItem="0"/>
    <dataField name="Sum of 20-24 Yrs" fld="13" baseField="0" baseItem="0"/>
    <dataField name="Sum of 25-29 Yrs" fld="14" baseField="0" baseItem="0"/>
    <dataField name="Sum of 30-34 Yrs" fld="15" baseField="0" baseItem="0"/>
    <dataField name="Sum of 35-39 Yrs" fld="16" baseField="0" baseItem="0"/>
    <dataField name="Sum of 40-44 Yrs" fld="17" baseField="0" baseItem="0"/>
    <dataField name="Sum of 44-49 Yrs" fld="18" baseField="0" baseItem="0"/>
    <dataField name="Sum of 50 Yrs" fld="19" baseField="0" baseItem="0"/>
  </dataFields>
  <formats count="277">
    <format dxfId="276">
      <pivotArea type="all" dataOnly="0" outline="0" fieldPosition="0"/>
    </format>
    <format dxfId="275">
      <pivotArea field="6" type="button" dataOnly="0" labelOnly="1" outline="0" axis="axisRow" fieldPosition="0"/>
    </format>
    <format dxfId="274">
      <pivotArea field="9" type="button" dataOnly="0" labelOnly="1" outline="0" axis="axisRow" fieldPosition="1"/>
    </format>
    <format dxfId="273">
      <pivotArea field="7" type="button" dataOnly="0" labelOnly="1" outline="0" axis="axisRow" fieldPosition="2"/>
    </format>
    <format dxfId="272">
      <pivotArea field="8" type="button" dataOnly="0" labelOnly="1" outline="0" axis="axisRow" fieldPosition="3"/>
    </format>
    <format dxfId="271">
      <pivotArea dataOnly="0" labelOnly="1" outline="0" fieldPosition="0">
        <references count="1">
          <reference field="6" count="0"/>
        </references>
      </pivotArea>
    </format>
    <format dxfId="270">
      <pivotArea dataOnly="0" labelOnly="1" grandRow="1" outline="0" fieldPosition="0"/>
    </format>
    <format dxfId="269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268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267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266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265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264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263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262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261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260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259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258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257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25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25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25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25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25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25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25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24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24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24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24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24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24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24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24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24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24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23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23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23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23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23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23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23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23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23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23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22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22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22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22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22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22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22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22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22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22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21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21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21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21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21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21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21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21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21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21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20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20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20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20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20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20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20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20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20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20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19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19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19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19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19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19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19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19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19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19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18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18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18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18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18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18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18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18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181">
      <pivotArea type="all" dataOnly="0" outline="0" fieldPosition="0"/>
    </format>
    <format dxfId="180">
      <pivotArea field="6" type="button" dataOnly="0" labelOnly="1" outline="0" axis="axisRow" fieldPosition="0"/>
    </format>
    <format dxfId="179">
      <pivotArea field="9" type="button" dataOnly="0" labelOnly="1" outline="0" axis="axisRow" fieldPosition="1"/>
    </format>
    <format dxfId="178">
      <pivotArea field="7" type="button" dataOnly="0" labelOnly="1" outline="0" axis="axisRow" fieldPosition="2"/>
    </format>
    <format dxfId="177">
      <pivotArea field="8" type="button" dataOnly="0" labelOnly="1" outline="0" axis="axisRow" fieldPosition="3"/>
    </format>
    <format dxfId="176">
      <pivotArea dataOnly="0" labelOnly="1" outline="0" fieldPosition="0">
        <references count="1">
          <reference field="6" count="0"/>
        </references>
      </pivotArea>
    </format>
    <format dxfId="175">
      <pivotArea dataOnly="0" labelOnly="1" grandRow="1" outline="0" fieldPosition="0"/>
    </format>
    <format dxfId="174">
      <pivotArea dataOnly="0" labelOnly="1" outline="0" fieldPosition="0">
        <references count="2">
          <reference field="6" count="1" selected="0">
            <x v="0"/>
          </reference>
          <reference field="9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53"/>
            <x v="54"/>
            <x v="55"/>
            <x v="58"/>
            <x v="59"/>
            <x v="60"/>
            <x v="61"/>
          </reference>
        </references>
      </pivotArea>
    </format>
    <format dxfId="173">
      <pivotArea dataOnly="0" labelOnly="1" outline="0" fieldPosition="0">
        <references count="2">
          <reference field="6" count="1" selected="0">
            <x v="1"/>
          </reference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172">
      <pivotArea dataOnly="0" labelOnly="1" outline="0" fieldPosition="0">
        <references count="3">
          <reference field="6" count="1" selected="0">
            <x v="0"/>
          </reference>
          <reference field="7" count="1">
            <x v="6"/>
          </reference>
          <reference field="9" count="1" selected="0">
            <x v="0"/>
          </reference>
        </references>
      </pivotArea>
    </format>
    <format dxfId="171">
      <pivotArea dataOnly="0" labelOnly="1" outline="0" fieldPosition="0">
        <references count="3">
          <reference field="6" count="1" selected="0">
            <x v="0"/>
          </reference>
          <reference field="7" count="1">
            <x v="5"/>
          </reference>
          <reference field="9" count="1" selected="0">
            <x v="5"/>
          </reference>
        </references>
      </pivotArea>
    </format>
    <format dxfId="170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9" count="1" selected="0">
            <x v="7"/>
          </reference>
        </references>
      </pivotArea>
    </format>
    <format dxfId="169">
      <pivotArea dataOnly="0" labelOnly="1" outline="0" fieldPosition="0">
        <references count="3">
          <reference field="6" count="1" selected="0">
            <x v="0"/>
          </reference>
          <reference field="7" count="1">
            <x v="9"/>
          </reference>
          <reference field="9" count="1" selected="0">
            <x v="9"/>
          </reference>
        </references>
      </pivotArea>
    </format>
    <format dxfId="168">
      <pivotArea dataOnly="0" labelOnly="1" outline="0" fieldPosition="0">
        <references count="3">
          <reference field="6" count="1" selected="0">
            <x v="0"/>
          </reference>
          <reference field="7" count="1">
            <x v="0"/>
          </reference>
          <reference field="9" count="1" selected="0">
            <x v="14"/>
          </reference>
        </references>
      </pivotArea>
    </format>
    <format dxfId="167">
      <pivotArea dataOnly="0" labelOnly="1" outline="0" fieldPosition="0">
        <references count="3">
          <reference field="6" count="1" selected="0">
            <x v="0"/>
          </reference>
          <reference field="7" count="1">
            <x v="7"/>
          </reference>
          <reference field="9" count="1" selected="0">
            <x v="24"/>
          </reference>
        </references>
      </pivotArea>
    </format>
    <format dxfId="166">
      <pivotArea dataOnly="0" labelOnly="1" outline="0" fieldPosition="0">
        <references count="3">
          <reference field="6" count="1" selected="0">
            <x v="0"/>
          </reference>
          <reference field="7" count="1">
            <x v="4"/>
          </reference>
          <reference field="9" count="1" selected="0">
            <x v="53"/>
          </reference>
        </references>
      </pivotArea>
    </format>
    <format dxfId="165">
      <pivotArea dataOnly="0" labelOnly="1" outline="0" fieldPosition="0">
        <references count="3">
          <reference field="6" count="1" selected="0">
            <x v="0"/>
          </reference>
          <reference field="7" count="1">
            <x v="1"/>
          </reference>
          <reference field="9" count="1" selected="0">
            <x v="58"/>
          </reference>
        </references>
      </pivotArea>
    </format>
    <format dxfId="164">
      <pivotArea dataOnly="0" labelOnly="1" outline="0" fieldPosition="0">
        <references count="3">
          <reference field="6" count="1" selected="0">
            <x v="1"/>
          </reference>
          <reference field="7" count="1">
            <x v="2"/>
          </reference>
          <reference field="9" count="1" selected="0">
            <x v="34"/>
          </reference>
        </references>
      </pivotArea>
    </format>
    <format dxfId="163">
      <pivotArea dataOnly="0" labelOnly="1" outline="0" fieldPosition="0">
        <references count="3">
          <reference field="6" count="1" selected="0">
            <x v="1"/>
          </reference>
          <reference field="7" count="1">
            <x v="3"/>
          </reference>
          <reference field="9" count="1" selected="0">
            <x v="38"/>
          </reference>
        </references>
      </pivotArea>
    </format>
    <format dxfId="162">
      <pivotArea dataOnly="0" labelOnly="1" outline="0" fieldPosition="0">
        <references count="3">
          <reference field="6" count="1" selected="0">
            <x v="1"/>
          </reference>
          <reference field="7" count="1">
            <x v="1"/>
          </reference>
          <reference field="9" count="1" selected="0">
            <x v="56"/>
          </reference>
        </references>
      </pivotArea>
    </format>
    <format dxfId="16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5"/>
          </reference>
          <reference field="9" count="1" selected="0">
            <x v="0"/>
          </reference>
        </references>
      </pivotArea>
    </format>
    <format dxfId="16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1"/>
          </reference>
        </references>
      </pivotArea>
    </format>
    <format dxfId="15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6"/>
          </reference>
          <reference field="9" count="1" selected="0">
            <x v="2"/>
          </reference>
        </references>
      </pivotArea>
    </format>
    <format dxfId="15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3"/>
          </reference>
        </references>
      </pivotArea>
    </format>
    <format dxfId="15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6"/>
          </reference>
          <reference field="8" count="1">
            <x v="17"/>
          </reference>
          <reference field="9" count="1" selected="0">
            <x v="4"/>
          </reference>
        </references>
      </pivotArea>
    </format>
    <format dxfId="15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50"/>
          </reference>
          <reference field="9" count="1" selected="0">
            <x v="5"/>
          </reference>
        </references>
      </pivotArea>
    </format>
    <format dxfId="15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5"/>
          </reference>
          <reference field="8" count="1">
            <x v="49"/>
          </reference>
          <reference field="9" count="1" selected="0">
            <x v="6"/>
          </reference>
        </references>
      </pivotArea>
    </format>
    <format dxfId="15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4"/>
          </reference>
          <reference field="9" count="1" selected="0">
            <x v="7"/>
          </reference>
        </references>
      </pivotArea>
    </format>
    <format dxfId="15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8"/>
          </reference>
          <reference field="8" count="1">
            <x v="13"/>
          </reference>
          <reference field="9" count="1" selected="0">
            <x v="8"/>
          </reference>
        </references>
      </pivotArea>
    </format>
    <format dxfId="15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9"/>
          </reference>
          <reference field="9" count="1" selected="0">
            <x v="9"/>
          </reference>
        </references>
      </pivotArea>
    </format>
    <format dxfId="15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8"/>
          </reference>
          <reference field="9" count="1" selected="0">
            <x v="10"/>
          </reference>
        </references>
      </pivotArea>
    </format>
    <format dxfId="15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"/>
          </reference>
          <reference field="9" count="1" selected="0">
            <x v="11"/>
          </reference>
        </references>
      </pivotArea>
    </format>
    <format dxfId="14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70"/>
          </reference>
          <reference field="9" count="1" selected="0">
            <x v="12"/>
          </reference>
        </references>
      </pivotArea>
    </format>
    <format dxfId="14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9"/>
          </reference>
          <reference field="8" count="1">
            <x v="65"/>
          </reference>
          <reference field="9" count="1" selected="0">
            <x v="13"/>
          </reference>
        </references>
      </pivotArea>
    </format>
    <format dxfId="14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48"/>
          </reference>
          <reference field="9" count="1" selected="0">
            <x v="14"/>
          </reference>
        </references>
      </pivotArea>
    </format>
    <format dxfId="14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1"/>
          </reference>
          <reference field="9" count="1" selected="0">
            <x v="15"/>
          </reference>
        </references>
      </pivotArea>
    </format>
    <format dxfId="14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8"/>
          </reference>
          <reference field="9" count="1" selected="0">
            <x v="16"/>
          </reference>
        </references>
      </pivotArea>
    </format>
    <format dxfId="14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3"/>
          </reference>
          <reference field="9" count="1" selected="0">
            <x v="17"/>
          </reference>
        </references>
      </pivotArea>
    </format>
    <format dxfId="14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22"/>
          </reference>
          <reference field="9" count="1" selected="0">
            <x v="18"/>
          </reference>
        </references>
      </pivotArea>
    </format>
    <format dxfId="14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7"/>
          </reference>
          <reference field="9" count="1" selected="0">
            <x v="19"/>
          </reference>
        </references>
      </pivotArea>
    </format>
    <format dxfId="14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6"/>
          </reference>
          <reference field="9" count="1" selected="0">
            <x v="20"/>
          </reference>
        </references>
      </pivotArea>
    </format>
    <format dxfId="14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3"/>
          </reference>
          <reference field="9" count="1" selected="0">
            <x v="21"/>
          </reference>
        </references>
      </pivotArea>
    </format>
    <format dxfId="13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4"/>
          </reference>
          <reference field="9" count="1" selected="0">
            <x v="22"/>
          </reference>
        </references>
      </pivotArea>
    </format>
    <format dxfId="13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0"/>
          </reference>
          <reference field="8" count="1">
            <x v="35"/>
          </reference>
          <reference field="9" count="1" selected="0">
            <x v="23"/>
          </reference>
        </references>
      </pivotArea>
    </format>
    <format dxfId="13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4"/>
          </reference>
          <reference field="9" count="1" selected="0">
            <x v="24"/>
          </reference>
        </references>
      </pivotArea>
    </format>
    <format dxfId="13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2"/>
          </reference>
          <reference field="9" count="1" selected="0">
            <x v="25"/>
          </reference>
        </references>
      </pivotArea>
    </format>
    <format dxfId="13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3"/>
          </reference>
          <reference field="9" count="1" selected="0">
            <x v="26"/>
          </reference>
        </references>
      </pivotArea>
    </format>
    <format dxfId="13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7"/>
          </reference>
          <reference field="9" count="1" selected="0">
            <x v="27"/>
          </reference>
        </references>
      </pivotArea>
    </format>
    <format dxfId="13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5"/>
          </reference>
          <reference field="9" count="1" selected="0">
            <x v="28"/>
          </reference>
        </references>
      </pivotArea>
    </format>
    <format dxfId="13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6"/>
          </reference>
          <reference field="9" count="1" selected="0">
            <x v="29"/>
          </reference>
        </references>
      </pivotArea>
    </format>
    <format dxfId="13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9"/>
          </reference>
          <reference field="9" count="1" selected="0">
            <x v="30"/>
          </reference>
        </references>
      </pivotArea>
    </format>
    <format dxfId="130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1"/>
          </reference>
          <reference field="9" count="1" selected="0">
            <x v="31"/>
          </reference>
        </references>
      </pivotArea>
    </format>
    <format dxfId="129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66"/>
          </reference>
          <reference field="9" count="1" selected="0">
            <x v="32"/>
          </reference>
        </references>
      </pivotArea>
    </format>
    <format dxfId="128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7"/>
          </reference>
          <reference field="8" count="1">
            <x v="57"/>
          </reference>
          <reference field="9" count="1" selected="0">
            <x v="33"/>
          </reference>
        </references>
      </pivotArea>
    </format>
    <format dxfId="127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60"/>
          </reference>
          <reference field="9" count="1" selected="0">
            <x v="53"/>
          </reference>
        </references>
      </pivotArea>
    </format>
    <format dxfId="126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18"/>
          </reference>
          <reference field="9" count="1" selected="0">
            <x v="54"/>
          </reference>
        </references>
      </pivotArea>
    </format>
    <format dxfId="125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4"/>
          </reference>
          <reference field="8" count="1">
            <x v="58"/>
          </reference>
          <reference field="9" count="1" selected="0">
            <x v="55"/>
          </reference>
        </references>
      </pivotArea>
    </format>
    <format dxfId="124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20"/>
          </reference>
          <reference field="9" count="1" selected="0">
            <x v="58"/>
          </reference>
        </references>
      </pivotArea>
    </format>
    <format dxfId="123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19"/>
          </reference>
          <reference field="9" count="1" selected="0">
            <x v="59"/>
          </reference>
        </references>
      </pivotArea>
    </format>
    <format dxfId="122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1"/>
          </reference>
          <reference field="9" count="1" selected="0">
            <x v="60"/>
          </reference>
        </references>
      </pivotArea>
    </format>
    <format dxfId="121">
      <pivotArea dataOnly="0" labelOnly="1" outline="0" fieldPosition="0">
        <references count="4">
          <reference field="6" count="1" selected="0">
            <x v="0"/>
          </reference>
          <reference field="7" count="1" selected="0">
            <x v="1"/>
          </reference>
          <reference field="8" count="1">
            <x v="32"/>
          </reference>
          <reference field="9" count="1" selected="0">
            <x v="61"/>
          </reference>
        </references>
      </pivotArea>
    </format>
    <format dxfId="12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11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11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11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11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11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11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11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11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11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11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10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10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10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10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10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10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10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10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10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10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9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9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9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96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95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94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93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92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91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90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89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88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87">
      <pivotArea dataOnly="0" labelOnly="1" outline="0" fieldPosition="0">
        <references count="4">
          <reference field="6" count="1" selected="0">
            <x v="1"/>
          </reference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86">
      <pivotArea outline="0" collapsedLevelsAreSubtotals="1" fieldPosition="0"/>
    </format>
    <format dxfId="85">
      <pivotArea dataOnly="0" labelOnly="1" outline="0" axis="axisValues" fieldPosition="0"/>
    </format>
    <format dxfId="84">
      <pivotArea field="9" type="button" dataOnly="0" labelOnly="1" outline="0" axis="axisRow" fieldPosition="1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6" type="button" dataOnly="0" labelOnly="1" outline="0" axis="axisRow" fieldPosition="0"/>
    </format>
    <format dxfId="80">
      <pivotArea field="9" type="button" dataOnly="0" labelOnly="1" outline="0" axis="axisRow" fieldPosition="1"/>
    </format>
    <format dxfId="79">
      <pivotArea field="7" type="button" dataOnly="0" labelOnly="1" outline="0" axis="axisRow" fieldPosition="2"/>
    </format>
    <format dxfId="78">
      <pivotArea field="8" type="button" dataOnly="0" labelOnly="1" outline="0" axis="axisRow" fieldPosition="3"/>
    </format>
    <format dxfId="77">
      <pivotArea dataOnly="0" labelOnly="1" outline="0" fieldPosition="0">
        <references count="1">
          <reference field="6" count="0"/>
        </references>
      </pivotArea>
    </format>
    <format dxfId="76">
      <pivotArea dataOnly="0" labelOnly="1" grandRow="1" outline="0" fieldPosition="0"/>
    </format>
    <format dxfId="75">
      <pivotArea dataOnly="0" labelOnly="1" outline="0" fieldPosition="0">
        <references count="2">
          <reference field="6" count="0" selected="0"/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74">
      <pivotArea dataOnly="0" labelOnly="1" outline="0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73">
      <pivotArea dataOnly="0" labelOnly="1" outline="0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72">
      <pivotArea dataOnly="0" labelOnly="1" outline="0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71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7"/>
          </reference>
          <reference field="9" count="1" selected="0">
            <x v="34"/>
          </reference>
        </references>
      </pivotArea>
    </format>
    <format dxfId="70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0"/>
          </reference>
          <reference field="9" count="1" selected="0">
            <x v="35"/>
          </reference>
        </references>
      </pivotArea>
    </format>
    <format dxfId="69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68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67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30"/>
          </reference>
          <reference field="9" count="1" selected="0">
            <x v="38"/>
          </reference>
        </references>
      </pivotArea>
    </format>
    <format dxfId="66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"/>
          </reference>
          <reference field="9" count="1" selected="0">
            <x v="39"/>
          </reference>
        </references>
      </pivotArea>
    </format>
    <format dxfId="65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3"/>
          </reference>
          <reference field="9" count="1" selected="0">
            <x v="40"/>
          </reference>
        </references>
      </pivotArea>
    </format>
    <format dxfId="64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63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24"/>
          </reference>
          <reference field="9" count="1" selected="0">
            <x v="42"/>
          </reference>
        </references>
      </pivotArea>
    </format>
    <format dxfId="62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6"/>
          </reference>
          <reference field="9" count="1" selected="0">
            <x v="43"/>
          </reference>
        </references>
      </pivotArea>
    </format>
    <format dxfId="61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3"/>
          </reference>
          <reference field="9" count="1" selected="0">
            <x v="44"/>
          </reference>
        </references>
      </pivotArea>
    </format>
    <format dxfId="60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4"/>
          </reference>
          <reference field="9" count="1" selected="0">
            <x v="45"/>
          </reference>
        </references>
      </pivotArea>
    </format>
    <format dxfId="59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5"/>
          </reference>
          <reference field="9" count="1" selected="0">
            <x v="46"/>
          </reference>
        </references>
      </pivotArea>
    </format>
    <format dxfId="58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7"/>
          </reference>
          <reference field="9" count="1" selected="0">
            <x v="47"/>
          </reference>
        </references>
      </pivotArea>
    </format>
    <format dxfId="57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0"/>
          </reference>
          <reference field="9" count="1" selected="0">
            <x v="48"/>
          </reference>
        </references>
      </pivotArea>
    </format>
    <format dxfId="56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9"/>
          </reference>
          <reference field="9" count="1" selected="0">
            <x v="49"/>
          </reference>
        </references>
      </pivotArea>
    </format>
    <format dxfId="55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1"/>
          </reference>
          <reference field="9" count="1" selected="0">
            <x v="50"/>
          </reference>
        </references>
      </pivotArea>
    </format>
    <format dxfId="54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12"/>
          </reference>
          <reference field="9" count="1" selected="0">
            <x v="51"/>
          </reference>
        </references>
      </pivotArea>
    </format>
    <format dxfId="53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52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5"/>
          </reference>
          <reference field="9" count="1" selected="0">
            <x v="56"/>
          </reference>
        </references>
      </pivotArea>
    </format>
    <format dxfId="5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6"/>
          </reference>
          <reference field="9" count="1" selected="0">
            <x v="57"/>
          </reference>
        </references>
      </pivotArea>
    </format>
    <format dxfId="50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28"/>
          </reference>
          <reference field="9" count="1" selected="0">
            <x v="62"/>
          </reference>
        </references>
      </pivotArea>
    </format>
    <format dxfId="49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4"/>
          </reference>
          <reference field="9" count="1" selected="0">
            <x v="63"/>
          </reference>
        </references>
      </pivotArea>
    </format>
    <format dxfId="48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6"/>
          </reference>
          <reference field="9" count="1" selected="0">
            <x v="64"/>
          </reference>
        </references>
      </pivotArea>
    </format>
    <format dxfId="47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2"/>
          </reference>
          <reference field="9" count="1" selected="0">
            <x v="65"/>
          </reference>
        </references>
      </pivotArea>
    </format>
    <format dxfId="46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2"/>
          </reference>
          <reference field="9" count="1" selected="0">
            <x v="66"/>
          </reference>
        </references>
      </pivotArea>
    </format>
    <format dxfId="45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"/>
          </reference>
          <reference field="9" count="1" selected="0">
            <x v="67"/>
          </reference>
        </references>
      </pivotArea>
    </format>
    <format dxfId="44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0"/>
          </reference>
          <reference field="9" count="1" selected="0">
            <x v="68"/>
          </reference>
        </references>
      </pivotArea>
    </format>
    <format dxfId="43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3"/>
          </reference>
          <reference field="9" count="1" selected="0">
            <x v="69"/>
          </reference>
        </references>
      </pivotArea>
    </format>
    <format dxfId="42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6"/>
          </reference>
          <reference field="9" count="1" selected="0">
            <x v="70"/>
          </reference>
        </references>
      </pivotArea>
    </format>
    <format dxfId="41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41"/>
          </reference>
          <reference field="9" count="1" selected="0">
            <x v="71"/>
          </reference>
        </references>
      </pivotArea>
    </format>
    <format dxfId="40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1"/>
          </reference>
          <reference field="9" count="1" selected="0">
            <x v="72"/>
          </reference>
        </references>
      </pivotArea>
    </format>
    <format dxfId="39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5"/>
          </reference>
          <reference field="9" count="1" selected="0">
            <x v="73"/>
          </reference>
        </references>
      </pivotArea>
    </format>
    <format dxfId="38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37">
      <pivotArea dataOnly="0" labelOnly="1" outline="0" axis="axisValues" fieldPosition="0"/>
    </format>
    <format dxfId="36">
      <pivotArea field="6" type="button" dataOnly="0" labelOnly="1" outline="0" axis="axisRow" fieldPosition="0"/>
    </format>
    <format dxfId="35">
      <pivotArea field="9" type="button" dataOnly="0" labelOnly="1" outline="0" axis="axisRow" fieldPosition="1"/>
    </format>
    <format dxfId="34">
      <pivotArea field="7" type="button" dataOnly="0" labelOnly="1" outline="0" axis="axisRow" fieldPosition="2"/>
    </format>
    <format dxfId="33">
      <pivotArea field="8" type="button" dataOnly="0" labelOnly="1" outline="0" axis="axisRow" fieldPosition="3"/>
    </format>
    <format dxfId="32">
      <pivotArea dataOnly="0" labelOnly="1" outline="0" axis="axisValues" fieldPosition="0"/>
    </format>
    <format dxfId="31">
      <pivotArea outline="0" fieldPosition="0">
        <references count="4">
          <reference field="6" count="0" selected="0"/>
          <reference field="7" count="1" selected="0">
            <x v="1"/>
          </reference>
          <reference field="8" count="1" selected="0">
            <x v="39"/>
          </reference>
          <reference field="9" count="1" selected="0">
            <x v="74"/>
          </reference>
        </references>
      </pivotArea>
    </format>
    <format dxfId="30">
      <pivotArea dataOnly="0" labelOnly="1" outline="0" offset="IV256" fieldPosition="0">
        <references count="1">
          <reference field="6" count="0"/>
        </references>
      </pivotArea>
    </format>
    <format dxfId="29">
      <pivotArea dataOnly="0" labelOnly="1" outline="0" fieldPosition="0">
        <references count="2">
          <reference field="6" count="0" selected="0"/>
          <reference field="9" count="1">
            <x v="74"/>
          </reference>
        </references>
      </pivotArea>
    </format>
    <format dxfId="28">
      <pivotArea dataOnly="0" labelOnly="1" outline="0" fieldPosition="0">
        <references count="4">
          <reference field="6" count="0" selected="0"/>
          <reference field="7" count="1" selected="0">
            <x v="1"/>
          </reference>
          <reference field="8" count="1">
            <x v="39"/>
          </reference>
          <reference field="9" count="1" selected="0">
            <x v="74"/>
          </reference>
        </references>
      </pivotArea>
    </format>
    <format dxfId="27">
      <pivotArea dataOnly="0" labelOnly="1" outline="0" offset="IV1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26">
      <pivotArea outline="0" fieldPosition="0">
        <references count="4">
          <reference field="6" count="0" selected="0"/>
          <reference field="7" count="1" selected="0">
            <x v="3"/>
          </reference>
          <reference field="8" count="1" selected="0">
            <x v="4"/>
          </reference>
          <reference field="9" count="1" selected="0">
            <x v="41"/>
          </reference>
        </references>
      </pivotArea>
    </format>
    <format dxfId="25">
      <pivotArea dataOnly="0" labelOnly="1" outline="0" offset="IV8" fieldPosition="0">
        <references count="1">
          <reference field="6" count="0"/>
        </references>
      </pivotArea>
    </format>
    <format dxfId="24">
      <pivotArea dataOnly="0" labelOnly="1" outline="0" fieldPosition="0">
        <references count="2">
          <reference field="6" count="0" selected="0"/>
          <reference field="9" count="1">
            <x v="41"/>
          </reference>
        </references>
      </pivotArea>
    </format>
    <format dxfId="23">
      <pivotArea dataOnly="0" labelOnly="1" outline="0" offset="IV4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22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4"/>
          </reference>
          <reference field="9" count="1" selected="0">
            <x v="41"/>
          </reference>
        </references>
      </pivotArea>
    </format>
    <format dxfId="21">
      <pivotArea outline="0" fieldPosition="0">
        <references count="4">
          <reference field="6" count="0" selected="0"/>
          <reference field="7" count="1" selected="0">
            <x v="3"/>
          </reference>
          <reference field="8" count="1" selected="0">
            <x v="8"/>
          </reference>
          <reference field="9" count="1" selected="0">
            <x v="52"/>
          </reference>
        </references>
      </pivotArea>
    </format>
    <format dxfId="20">
      <pivotArea dataOnly="0" labelOnly="1" outline="0" offset="IV19" fieldPosition="0">
        <references count="1">
          <reference field="6" count="0"/>
        </references>
      </pivotArea>
    </format>
    <format dxfId="19">
      <pivotArea dataOnly="0" labelOnly="1" outline="0" fieldPosition="0">
        <references count="2">
          <reference field="6" count="0" selected="0"/>
          <reference field="9" count="1">
            <x v="52"/>
          </reference>
        </references>
      </pivotArea>
    </format>
    <format dxfId="18">
      <pivotArea dataOnly="0" labelOnly="1" outline="0" offset="IV256" fieldPosition="0">
        <references count="3">
          <reference field="6" count="0" selected="0"/>
          <reference field="7" count="1">
            <x v="3"/>
          </reference>
          <reference field="9" count="1" selected="0">
            <x v="38"/>
          </reference>
        </references>
      </pivotArea>
    </format>
    <format dxfId="17">
      <pivotArea dataOnly="0" labelOnly="1" outline="0" fieldPosition="0">
        <references count="4">
          <reference field="6" count="0" selected="0"/>
          <reference field="7" count="1" selected="0">
            <x v="3"/>
          </reference>
          <reference field="8" count="1">
            <x v="8"/>
          </reference>
          <reference field="9" count="1" selected="0">
            <x v="52"/>
          </reference>
        </references>
      </pivotArea>
    </format>
    <format dxfId="16">
      <pivotArea outline="0" fieldPosition="0">
        <references count="4">
          <reference field="6" count="0" selected="0"/>
          <reference field="7" count="1" selected="0">
            <x v="2"/>
          </reference>
          <reference field="8" count="1" selected="0">
            <x v="29"/>
          </reference>
          <reference field="9" count="1" selected="0">
            <x v="37"/>
          </reference>
        </references>
      </pivotArea>
    </format>
    <format dxfId="15">
      <pivotArea dataOnly="0" labelOnly="1" outline="0" offset="IV4" fieldPosition="0">
        <references count="1">
          <reference field="6" count="0"/>
        </references>
      </pivotArea>
    </format>
    <format dxfId="14">
      <pivotArea dataOnly="0" labelOnly="1" outline="0" fieldPosition="0">
        <references count="2">
          <reference field="6" count="0" selected="0"/>
          <reference field="9" count="1">
            <x v="37"/>
          </reference>
        </references>
      </pivotArea>
    </format>
    <format dxfId="13">
      <pivotArea dataOnly="0" labelOnly="1" outline="0" offset="IV256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12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9"/>
          </reference>
          <reference field="9" count="1" selected="0">
            <x v="37"/>
          </reference>
        </references>
      </pivotArea>
    </format>
    <format dxfId="11">
      <pivotArea outline="0" fieldPosition="0">
        <references count="4">
          <reference field="6" count="0" selected="0"/>
          <reference field="7" count="1" selected="0">
            <x v="2"/>
          </reference>
          <reference field="8" count="1" selected="0">
            <x v="2"/>
          </reference>
          <reference field="9" count="1" selected="0">
            <x v="36"/>
          </reference>
        </references>
      </pivotArea>
    </format>
    <format dxfId="10">
      <pivotArea dataOnly="0" labelOnly="1" outline="0" offset="IV3" fieldPosition="0">
        <references count="1">
          <reference field="6" count="0"/>
        </references>
      </pivotArea>
    </format>
    <format dxfId="9">
      <pivotArea dataOnly="0" labelOnly="1" outline="0" fieldPosition="0">
        <references count="2">
          <reference field="6" count="0" selected="0"/>
          <reference field="9" count="1">
            <x v="36"/>
          </reference>
        </references>
      </pivotArea>
    </format>
    <format dxfId="8">
      <pivotArea dataOnly="0" labelOnly="1" outline="0" offset="IV3" fieldPosition="0">
        <references count="3">
          <reference field="6" count="0" selected="0"/>
          <reference field="7" count="1">
            <x v="2"/>
          </reference>
          <reference field="9" count="1" selected="0">
            <x v="34"/>
          </reference>
        </references>
      </pivotArea>
    </format>
    <format dxfId="7">
      <pivotArea dataOnly="0" labelOnly="1" outline="0" fieldPosition="0">
        <references count="4">
          <reference field="6" count="0" selected="0"/>
          <reference field="7" count="1" selected="0">
            <x v="2"/>
          </reference>
          <reference field="8" count="1">
            <x v="2"/>
          </reference>
          <reference field="9" count="1" selected="0">
            <x v="36"/>
          </reference>
        </references>
      </pivotArea>
    </format>
    <format dxfId="6">
      <pivotArea field="9" type="button" dataOnly="0" labelOnly="1" outline="0" axis="axisRow" fieldPosition="1"/>
    </format>
    <format dxfId="5">
      <pivotArea dataOnly="0" labelOnly="1" outline="0" fieldPosition="0">
        <references count="2">
          <reference field="6" count="0" selected="0"/>
          <reference field="9" count="34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6"/>
            <x v="57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4">
      <pivotArea dataOnly="0" labelOnly="1" outline="0" offset="IV256" fieldPosition="0">
        <references count="3">
          <reference field="6" count="0" selected="0"/>
          <reference field="7" count="1">
            <x v="1"/>
          </reference>
          <reference field="9" count="1" selected="0">
            <x v="56"/>
          </reference>
        </references>
      </pivotArea>
    </format>
    <format dxfId="3">
      <pivotArea field="6" type="button" dataOnly="0" labelOnly="1" outline="0" axis="axisRow" fieldPosition="0"/>
    </format>
    <format dxfId="2">
      <pivotArea dataOnly="0" labelOnly="1" outline="0" fieldPosition="0">
        <references count="1">
          <reference field="6" count="0"/>
        </references>
      </pivotArea>
    </format>
    <format dxfId="1">
      <pivotArea dataOnly="0" labelOnly="1" outline="0" fieldPosition="0">
        <references count="2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  <reference field="5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U1018" totalsRowShown="0" headerRowDxfId="959" dataDxfId="957" headerRowBorderDxfId="958" tableBorderDxfId="956" totalsRowBorderDxfId="955">
  <autoFilter ref="A1:U1018"/>
  <tableColumns count="21">
    <tableColumn id="1" name="Implementing Partner" dataDxfId="954"/>
    <tableColumn id="2" name="County" dataDxfId="953"/>
    <tableColumn id="3" name="Facility/DICE" dataDxfId="952"/>
    <tableColumn id="4" name="MFL Code" dataDxfId="951"/>
    <tableColumn id="5" name="Month" dataDxfId="950"/>
    <tableColumn id="6" name="Typology" dataDxfId="949"/>
    <tableColumn id="7" name="Report group" dataDxfId="948"/>
    <tableColumn id="8" name="Section" dataDxfId="947"/>
    <tableColumn id="9" name="Indicator" dataDxfId="946"/>
    <tableColumn id="10" name="Order" dataDxfId="945"/>
    <tableColumn id="11" name="Code" dataDxfId="944"/>
    <tableColumn id="12" name="15-17 Yrs" dataDxfId="943"/>
    <tableColumn id="13" name="18-19 Yrs" dataDxfId="942"/>
    <tableColumn id="14" name="20-24 Yrs" dataDxfId="941"/>
    <tableColumn id="15" name="25-29 Yrs" dataDxfId="940"/>
    <tableColumn id="16" name="30-34 Yrs" dataDxfId="939"/>
    <tableColumn id="17" name="35-39 Yrs" dataDxfId="938"/>
    <tableColumn id="18" name="40-44 Yrs" dataDxfId="937"/>
    <tableColumn id="19" name="44-49 Yrs" dataDxfId="936"/>
    <tableColumn id="20" name="50 Yrs" dataDxfId="935"/>
    <tableColumn id="21" name="Total" dataDxfId="9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U1018"/>
  <sheetViews>
    <sheetView showGridLines="0" workbookViewId="0">
      <selection activeCell="C13" sqref="C13"/>
    </sheetView>
  </sheetViews>
  <sheetFormatPr defaultRowHeight="11.25"/>
  <cols>
    <col min="1" max="1" width="18.28515625" style="3" bestFit="1" customWidth="1"/>
    <col min="2" max="2" width="8.140625" style="3" bestFit="1" customWidth="1"/>
    <col min="3" max="3" width="18.7109375" style="3" customWidth="1"/>
    <col min="4" max="4" width="10" style="3" bestFit="1" customWidth="1"/>
    <col min="5" max="5" width="7.7109375" style="3" bestFit="1" customWidth="1"/>
    <col min="6" max="6" width="9.140625" style="3" bestFit="1" customWidth="1"/>
    <col min="7" max="7" width="12.140625" style="3" bestFit="1" customWidth="1"/>
    <col min="8" max="8" width="29" style="3" bestFit="1" customWidth="1"/>
    <col min="9" max="9" width="80" style="3" bestFit="1" customWidth="1"/>
    <col min="10" max="10" width="7.28515625" style="3" bestFit="1" customWidth="1"/>
    <col min="11" max="11" width="6.85546875" style="3" bestFit="1" customWidth="1"/>
    <col min="12" max="21" width="5.28515625" style="3" bestFit="1" customWidth="1"/>
    <col min="22" max="22" width="19.5703125" style="3" customWidth="1"/>
    <col min="23" max="16384" width="9.140625" style="3"/>
  </cols>
  <sheetData>
    <row r="1" spans="1:21" s="12" customFormat="1" ht="88.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4" t="s">
        <v>20</v>
      </c>
    </row>
    <row r="2" spans="1:21">
      <c r="A2" s="4" t="s">
        <v>21</v>
      </c>
      <c r="B2" s="5" t="s">
        <v>22</v>
      </c>
      <c r="C2" s="5" t="s">
        <v>23</v>
      </c>
      <c r="D2" s="5">
        <v>15212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>
        <v>1</v>
      </c>
      <c r="K2" s="5" t="s">
        <v>29</v>
      </c>
      <c r="L2" s="5">
        <v>1</v>
      </c>
      <c r="M2" s="5">
        <v>8</v>
      </c>
      <c r="N2" s="5">
        <v>39</v>
      </c>
      <c r="O2" s="5">
        <v>93</v>
      </c>
      <c r="P2" s="5">
        <v>119</v>
      </c>
      <c r="Q2" s="5">
        <v>60</v>
      </c>
      <c r="R2" s="5">
        <v>126</v>
      </c>
      <c r="S2" s="5">
        <v>98</v>
      </c>
      <c r="T2" s="5">
        <v>3</v>
      </c>
      <c r="U2" s="6">
        <v>547</v>
      </c>
    </row>
    <row r="3" spans="1:21">
      <c r="A3" s="4" t="s">
        <v>21</v>
      </c>
      <c r="B3" s="5" t="s">
        <v>22</v>
      </c>
      <c r="C3" s="5" t="s">
        <v>23</v>
      </c>
      <c r="D3" s="5">
        <v>15212</v>
      </c>
      <c r="E3" s="5" t="s">
        <v>24</v>
      </c>
      <c r="F3" s="5" t="s">
        <v>25</v>
      </c>
      <c r="G3" s="5" t="s">
        <v>26</v>
      </c>
      <c r="H3" s="5" t="s">
        <v>30</v>
      </c>
      <c r="I3" s="5" t="s">
        <v>31</v>
      </c>
      <c r="J3" s="5">
        <v>10</v>
      </c>
      <c r="K3" s="5" t="s">
        <v>32</v>
      </c>
      <c r="L3" s="5">
        <v>0</v>
      </c>
      <c r="M3" s="5">
        <v>1</v>
      </c>
      <c r="N3" s="5">
        <v>19</v>
      </c>
      <c r="O3" s="5">
        <v>35</v>
      </c>
      <c r="P3" s="5">
        <v>32</v>
      </c>
      <c r="Q3" s="5">
        <v>22</v>
      </c>
      <c r="R3" s="5">
        <v>18</v>
      </c>
      <c r="S3" s="5">
        <v>9</v>
      </c>
      <c r="T3" s="5">
        <v>0</v>
      </c>
      <c r="U3" s="6">
        <v>136</v>
      </c>
    </row>
    <row r="4" spans="1:21">
      <c r="A4" s="4" t="s">
        <v>21</v>
      </c>
      <c r="B4" s="5" t="s">
        <v>22</v>
      </c>
      <c r="C4" s="5" t="s">
        <v>23</v>
      </c>
      <c r="D4" s="5">
        <v>15212</v>
      </c>
      <c r="E4" s="5" t="s">
        <v>24</v>
      </c>
      <c r="F4" s="5" t="s">
        <v>25</v>
      </c>
      <c r="G4" s="5" t="s">
        <v>26</v>
      </c>
      <c r="H4" s="5" t="s">
        <v>33</v>
      </c>
      <c r="I4" s="5" t="s">
        <v>34</v>
      </c>
      <c r="J4" s="5">
        <v>13</v>
      </c>
      <c r="K4" s="5" t="s">
        <v>35</v>
      </c>
      <c r="L4" s="5">
        <v>0</v>
      </c>
      <c r="M4" s="5">
        <v>0</v>
      </c>
      <c r="N4" s="5">
        <v>0</v>
      </c>
      <c r="O4" s="5">
        <v>3</v>
      </c>
      <c r="P4" s="5">
        <v>4</v>
      </c>
      <c r="Q4" s="5">
        <v>9</v>
      </c>
      <c r="R4" s="5">
        <v>8</v>
      </c>
      <c r="S4" s="5">
        <v>3</v>
      </c>
      <c r="T4" s="5">
        <v>3</v>
      </c>
      <c r="U4" s="6">
        <v>30</v>
      </c>
    </row>
    <row r="5" spans="1:21">
      <c r="A5" s="4" t="s">
        <v>21</v>
      </c>
      <c r="B5" s="5" t="s">
        <v>22</v>
      </c>
      <c r="C5" s="5" t="s">
        <v>23</v>
      </c>
      <c r="D5" s="5">
        <v>15212</v>
      </c>
      <c r="E5" s="5" t="s">
        <v>24</v>
      </c>
      <c r="F5" s="5" t="s">
        <v>25</v>
      </c>
      <c r="G5" s="5" t="s">
        <v>26</v>
      </c>
      <c r="H5" s="5" t="s">
        <v>36</v>
      </c>
      <c r="I5" s="5" t="s">
        <v>37</v>
      </c>
      <c r="J5" s="5">
        <v>17</v>
      </c>
      <c r="K5" s="5" t="s">
        <v>38</v>
      </c>
      <c r="L5" s="5">
        <v>0</v>
      </c>
      <c r="M5" s="5">
        <v>0</v>
      </c>
      <c r="N5" s="5">
        <v>8</v>
      </c>
      <c r="O5" s="5">
        <v>9</v>
      </c>
      <c r="P5" s="5">
        <v>8</v>
      </c>
      <c r="Q5" s="5">
        <v>3</v>
      </c>
      <c r="R5" s="5">
        <v>5</v>
      </c>
      <c r="S5" s="5">
        <v>1</v>
      </c>
      <c r="T5" s="5">
        <v>0</v>
      </c>
      <c r="U5" s="6">
        <v>34</v>
      </c>
    </row>
    <row r="6" spans="1:21">
      <c r="A6" s="4" t="s">
        <v>21</v>
      </c>
      <c r="B6" s="5" t="s">
        <v>22</v>
      </c>
      <c r="C6" s="5" t="s">
        <v>23</v>
      </c>
      <c r="D6" s="5">
        <v>15212</v>
      </c>
      <c r="E6" s="5" t="s">
        <v>24</v>
      </c>
      <c r="F6" s="5" t="s">
        <v>25</v>
      </c>
      <c r="G6" s="5" t="s">
        <v>26</v>
      </c>
      <c r="H6" s="5" t="s">
        <v>27</v>
      </c>
      <c r="I6" s="5" t="s">
        <v>39</v>
      </c>
      <c r="J6" s="5">
        <v>2</v>
      </c>
      <c r="K6" s="5" t="s">
        <v>40</v>
      </c>
      <c r="L6" s="5">
        <v>1</v>
      </c>
      <c r="M6" s="5">
        <v>8</v>
      </c>
      <c r="N6" s="5">
        <v>39</v>
      </c>
      <c r="O6" s="5">
        <v>93</v>
      </c>
      <c r="P6" s="5">
        <v>119</v>
      </c>
      <c r="Q6" s="5">
        <v>60</v>
      </c>
      <c r="R6" s="5">
        <v>126</v>
      </c>
      <c r="S6" s="5">
        <v>98</v>
      </c>
      <c r="T6" s="5">
        <v>3</v>
      </c>
      <c r="U6" s="6">
        <v>547</v>
      </c>
    </row>
    <row r="7" spans="1:21">
      <c r="A7" s="4" t="s">
        <v>21</v>
      </c>
      <c r="B7" s="5" t="s">
        <v>22</v>
      </c>
      <c r="C7" s="5" t="s">
        <v>23</v>
      </c>
      <c r="D7" s="5">
        <v>15212</v>
      </c>
      <c r="E7" s="5" t="s">
        <v>24</v>
      </c>
      <c r="F7" s="5" t="s">
        <v>25</v>
      </c>
      <c r="G7" s="5" t="s">
        <v>26</v>
      </c>
      <c r="H7" s="5" t="s">
        <v>41</v>
      </c>
      <c r="I7" s="5" t="s">
        <v>42</v>
      </c>
      <c r="J7" s="5">
        <v>27</v>
      </c>
      <c r="K7" s="5" t="s">
        <v>43</v>
      </c>
      <c r="L7" s="5">
        <v>0</v>
      </c>
      <c r="M7" s="5">
        <v>1</v>
      </c>
      <c r="N7" s="5">
        <v>19</v>
      </c>
      <c r="O7" s="5">
        <v>35</v>
      </c>
      <c r="P7" s="5">
        <v>32</v>
      </c>
      <c r="Q7" s="5">
        <v>22</v>
      </c>
      <c r="R7" s="5">
        <v>18</v>
      </c>
      <c r="S7" s="5">
        <v>9</v>
      </c>
      <c r="T7" s="5">
        <v>0</v>
      </c>
      <c r="U7" s="6">
        <v>136</v>
      </c>
    </row>
    <row r="8" spans="1:21">
      <c r="A8" s="4" t="s">
        <v>21</v>
      </c>
      <c r="B8" s="5" t="s">
        <v>22</v>
      </c>
      <c r="C8" s="5" t="s">
        <v>23</v>
      </c>
      <c r="D8" s="5">
        <v>15212</v>
      </c>
      <c r="E8" s="5" t="s">
        <v>24</v>
      </c>
      <c r="F8" s="5" t="s">
        <v>25</v>
      </c>
      <c r="G8" s="5" t="s">
        <v>26</v>
      </c>
      <c r="H8" s="5" t="s">
        <v>41</v>
      </c>
      <c r="I8" s="5" t="s">
        <v>44</v>
      </c>
      <c r="J8" s="5">
        <v>31</v>
      </c>
      <c r="K8" s="5" t="s">
        <v>45</v>
      </c>
      <c r="L8" s="5">
        <v>0</v>
      </c>
      <c r="M8" s="5">
        <v>13</v>
      </c>
      <c r="N8" s="5">
        <v>27</v>
      </c>
      <c r="O8" s="5">
        <v>42</v>
      </c>
      <c r="P8" s="5">
        <v>37</v>
      </c>
      <c r="Q8" s="5">
        <v>26</v>
      </c>
      <c r="R8" s="5">
        <v>21</v>
      </c>
      <c r="S8" s="5">
        <v>5</v>
      </c>
      <c r="T8" s="5">
        <v>0</v>
      </c>
      <c r="U8" s="6">
        <v>171</v>
      </c>
    </row>
    <row r="9" spans="1:21">
      <c r="A9" s="4" t="s">
        <v>21</v>
      </c>
      <c r="B9" s="5" t="s">
        <v>22</v>
      </c>
      <c r="C9" s="5" t="s">
        <v>23</v>
      </c>
      <c r="D9" s="5">
        <v>15212</v>
      </c>
      <c r="E9" s="5" t="s">
        <v>24</v>
      </c>
      <c r="F9" s="5" t="s">
        <v>25</v>
      </c>
      <c r="G9" s="5" t="s">
        <v>26</v>
      </c>
      <c r="H9" s="5" t="s">
        <v>27</v>
      </c>
      <c r="I9" s="5" t="s">
        <v>46</v>
      </c>
      <c r="J9" s="5">
        <v>4</v>
      </c>
      <c r="K9" s="5" t="s">
        <v>47</v>
      </c>
      <c r="L9" s="5">
        <v>0</v>
      </c>
      <c r="M9" s="5">
        <v>0</v>
      </c>
      <c r="N9" s="5">
        <v>0</v>
      </c>
      <c r="O9" s="5">
        <v>3</v>
      </c>
      <c r="P9" s="5">
        <v>4</v>
      </c>
      <c r="Q9" s="5">
        <v>9</v>
      </c>
      <c r="R9" s="5">
        <v>8</v>
      </c>
      <c r="S9" s="5">
        <v>3</v>
      </c>
      <c r="T9" s="5">
        <v>3</v>
      </c>
      <c r="U9" s="6">
        <v>30</v>
      </c>
    </row>
    <row r="10" spans="1:21">
      <c r="A10" s="4" t="s">
        <v>21</v>
      </c>
      <c r="B10" s="5" t="s">
        <v>22</v>
      </c>
      <c r="C10" s="5" t="s">
        <v>23</v>
      </c>
      <c r="D10" s="5">
        <v>15212</v>
      </c>
      <c r="E10" s="5" t="s">
        <v>24</v>
      </c>
      <c r="F10" s="5" t="s">
        <v>25</v>
      </c>
      <c r="G10" s="5" t="s">
        <v>26</v>
      </c>
      <c r="H10" s="5" t="s">
        <v>41</v>
      </c>
      <c r="I10" s="5" t="s">
        <v>48</v>
      </c>
      <c r="J10" s="5">
        <v>32</v>
      </c>
      <c r="K10" s="5" t="s">
        <v>49</v>
      </c>
      <c r="L10" s="5">
        <v>0</v>
      </c>
      <c r="M10" s="5">
        <v>0</v>
      </c>
      <c r="N10" s="5">
        <v>2</v>
      </c>
      <c r="O10" s="5">
        <v>7</v>
      </c>
      <c r="P10" s="5">
        <v>5</v>
      </c>
      <c r="Q10" s="5">
        <v>5</v>
      </c>
      <c r="R10" s="5">
        <v>1</v>
      </c>
      <c r="S10" s="5">
        <v>0</v>
      </c>
      <c r="T10" s="5">
        <v>0</v>
      </c>
      <c r="U10" s="6">
        <v>20</v>
      </c>
    </row>
    <row r="11" spans="1:21">
      <c r="A11" s="4" t="s">
        <v>21</v>
      </c>
      <c r="B11" s="5" t="s">
        <v>22</v>
      </c>
      <c r="C11" s="5" t="s">
        <v>23</v>
      </c>
      <c r="D11" s="5">
        <v>15212</v>
      </c>
      <c r="E11" s="5" t="s">
        <v>24</v>
      </c>
      <c r="F11" s="5" t="s">
        <v>25</v>
      </c>
      <c r="G11" s="5" t="s">
        <v>26</v>
      </c>
      <c r="H11" s="5" t="s">
        <v>41</v>
      </c>
      <c r="I11" s="5" t="s">
        <v>50</v>
      </c>
      <c r="J11" s="5">
        <v>33</v>
      </c>
      <c r="K11" s="5" t="s">
        <v>51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  <c r="Q11" s="5">
        <v>4</v>
      </c>
      <c r="R11" s="5">
        <v>6</v>
      </c>
      <c r="S11" s="5">
        <v>12</v>
      </c>
      <c r="T11" s="5">
        <v>0</v>
      </c>
      <c r="U11" s="6">
        <v>23</v>
      </c>
    </row>
    <row r="12" spans="1:21">
      <c r="A12" s="4" t="s">
        <v>21</v>
      </c>
      <c r="B12" s="5" t="s">
        <v>22</v>
      </c>
      <c r="C12" s="5" t="s">
        <v>23</v>
      </c>
      <c r="D12" s="5">
        <v>15212</v>
      </c>
      <c r="E12" s="5" t="s">
        <v>24</v>
      </c>
      <c r="F12" s="5" t="s">
        <v>25</v>
      </c>
      <c r="G12" s="5" t="s">
        <v>52</v>
      </c>
      <c r="H12" s="5" t="s">
        <v>53</v>
      </c>
      <c r="I12" s="5" t="s">
        <v>54</v>
      </c>
      <c r="J12" s="5">
        <v>41</v>
      </c>
      <c r="K12" s="5" t="s">
        <v>55</v>
      </c>
      <c r="L12" s="5">
        <v>0</v>
      </c>
      <c r="M12" s="5">
        <v>1</v>
      </c>
      <c r="N12" s="5">
        <v>19</v>
      </c>
      <c r="O12" s="5">
        <v>35</v>
      </c>
      <c r="P12" s="5">
        <v>32</v>
      </c>
      <c r="Q12" s="5">
        <v>22</v>
      </c>
      <c r="R12" s="5">
        <v>18</v>
      </c>
      <c r="S12" s="5">
        <v>9</v>
      </c>
      <c r="T12" s="5">
        <v>0</v>
      </c>
      <c r="U12" s="6">
        <v>136</v>
      </c>
    </row>
    <row r="13" spans="1:21">
      <c r="A13" s="4" t="s">
        <v>21</v>
      </c>
      <c r="B13" s="5" t="s">
        <v>22</v>
      </c>
      <c r="C13" s="5" t="s">
        <v>23</v>
      </c>
      <c r="D13" s="5">
        <v>15212</v>
      </c>
      <c r="E13" s="5" t="s">
        <v>24</v>
      </c>
      <c r="F13" s="5" t="s">
        <v>25</v>
      </c>
      <c r="G13" s="5" t="s">
        <v>52</v>
      </c>
      <c r="H13" s="5" t="s">
        <v>53</v>
      </c>
      <c r="I13" s="5" t="s">
        <v>56</v>
      </c>
      <c r="J13" s="5">
        <v>43</v>
      </c>
      <c r="K13" s="5" t="s">
        <v>57</v>
      </c>
      <c r="L13" s="5">
        <v>0</v>
      </c>
      <c r="M13" s="5">
        <v>1</v>
      </c>
      <c r="N13" s="5">
        <v>19</v>
      </c>
      <c r="O13" s="5">
        <v>35</v>
      </c>
      <c r="P13" s="5">
        <v>32</v>
      </c>
      <c r="Q13" s="5">
        <v>22</v>
      </c>
      <c r="R13" s="5">
        <v>18</v>
      </c>
      <c r="S13" s="5">
        <v>9</v>
      </c>
      <c r="T13" s="5">
        <v>0</v>
      </c>
      <c r="U13" s="6">
        <v>136</v>
      </c>
    </row>
    <row r="14" spans="1:21">
      <c r="A14" s="4" t="s">
        <v>21</v>
      </c>
      <c r="B14" s="5" t="s">
        <v>22</v>
      </c>
      <c r="C14" s="5" t="s">
        <v>23</v>
      </c>
      <c r="D14" s="5">
        <v>15212</v>
      </c>
      <c r="E14" s="5" t="s">
        <v>24</v>
      </c>
      <c r="F14" s="5" t="s">
        <v>25</v>
      </c>
      <c r="G14" s="5" t="s">
        <v>26</v>
      </c>
      <c r="H14" s="5" t="s">
        <v>58</v>
      </c>
      <c r="I14" s="5" t="s">
        <v>59</v>
      </c>
      <c r="J14" s="5">
        <v>6</v>
      </c>
      <c r="K14" s="5" t="s">
        <v>60</v>
      </c>
      <c r="L14" s="5">
        <v>0</v>
      </c>
      <c r="M14" s="5">
        <v>1</v>
      </c>
      <c r="N14" s="5">
        <v>7</v>
      </c>
      <c r="O14" s="5">
        <v>5</v>
      </c>
      <c r="P14" s="5">
        <v>5</v>
      </c>
      <c r="Q14" s="5">
        <v>4</v>
      </c>
      <c r="R14" s="5">
        <v>2</v>
      </c>
      <c r="S14" s="5">
        <v>2</v>
      </c>
      <c r="T14" s="5">
        <v>0</v>
      </c>
      <c r="U14" s="6">
        <v>26</v>
      </c>
    </row>
    <row r="15" spans="1:21">
      <c r="A15" s="4" t="s">
        <v>21</v>
      </c>
      <c r="B15" s="5" t="s">
        <v>22</v>
      </c>
      <c r="C15" s="5" t="s">
        <v>23</v>
      </c>
      <c r="D15" s="5">
        <v>15212</v>
      </c>
      <c r="E15" s="5" t="s">
        <v>24</v>
      </c>
      <c r="F15" s="5" t="s">
        <v>25</v>
      </c>
      <c r="G15" s="5" t="s">
        <v>52</v>
      </c>
      <c r="H15" s="5" t="s">
        <v>53</v>
      </c>
      <c r="I15" s="5" t="s">
        <v>61</v>
      </c>
      <c r="J15" s="5">
        <v>46</v>
      </c>
      <c r="K15" s="5" t="s">
        <v>62</v>
      </c>
      <c r="L15" s="5">
        <v>0</v>
      </c>
      <c r="M15" s="5">
        <v>1</v>
      </c>
      <c r="N15" s="5">
        <v>19</v>
      </c>
      <c r="O15" s="5">
        <v>35</v>
      </c>
      <c r="P15" s="5">
        <v>32</v>
      </c>
      <c r="Q15" s="5">
        <v>22</v>
      </c>
      <c r="R15" s="5">
        <v>18</v>
      </c>
      <c r="S15" s="5">
        <v>9</v>
      </c>
      <c r="T15" s="5">
        <v>0</v>
      </c>
      <c r="U15" s="6">
        <v>136</v>
      </c>
    </row>
    <row r="16" spans="1:21">
      <c r="A16" s="4" t="s">
        <v>21</v>
      </c>
      <c r="B16" s="5" t="s">
        <v>22</v>
      </c>
      <c r="C16" s="5" t="s">
        <v>23</v>
      </c>
      <c r="D16" s="5">
        <v>15212</v>
      </c>
      <c r="E16" s="5" t="s">
        <v>24</v>
      </c>
      <c r="F16" s="5" t="s">
        <v>25</v>
      </c>
      <c r="G16" s="5" t="s">
        <v>26</v>
      </c>
      <c r="H16" s="5" t="s">
        <v>63</v>
      </c>
      <c r="I16" s="5" t="s">
        <v>64</v>
      </c>
      <c r="J16" s="5">
        <v>56</v>
      </c>
      <c r="K16" s="5" t="s">
        <v>65</v>
      </c>
      <c r="L16" s="5">
        <v>0</v>
      </c>
      <c r="M16" s="5">
        <v>1</v>
      </c>
      <c r="N16" s="5">
        <v>19</v>
      </c>
      <c r="O16" s="5">
        <v>35</v>
      </c>
      <c r="P16" s="5">
        <v>32</v>
      </c>
      <c r="Q16" s="5">
        <v>22</v>
      </c>
      <c r="R16" s="5">
        <v>18</v>
      </c>
      <c r="S16" s="5">
        <v>9</v>
      </c>
      <c r="T16" s="5">
        <v>0</v>
      </c>
      <c r="U16" s="6">
        <v>136</v>
      </c>
    </row>
    <row r="17" spans="1:21">
      <c r="A17" s="4" t="s">
        <v>21</v>
      </c>
      <c r="B17" s="5" t="s">
        <v>22</v>
      </c>
      <c r="C17" s="5" t="s">
        <v>66</v>
      </c>
      <c r="D17" s="5">
        <v>16390</v>
      </c>
      <c r="E17" s="5" t="s">
        <v>24</v>
      </c>
      <c r="F17" s="5" t="s">
        <v>25</v>
      </c>
      <c r="G17" s="5" t="s">
        <v>26</v>
      </c>
      <c r="H17" s="5" t="s">
        <v>27</v>
      </c>
      <c r="I17" s="5" t="s">
        <v>28</v>
      </c>
      <c r="J17" s="5">
        <v>1</v>
      </c>
      <c r="K17" s="5" t="s">
        <v>29</v>
      </c>
      <c r="L17" s="5">
        <v>0</v>
      </c>
      <c r="M17" s="5">
        <v>1</v>
      </c>
      <c r="N17" s="5">
        <v>35</v>
      </c>
      <c r="O17" s="5">
        <v>79</v>
      </c>
      <c r="P17" s="5">
        <v>55</v>
      </c>
      <c r="Q17" s="5">
        <v>11</v>
      </c>
      <c r="R17" s="5">
        <v>0</v>
      </c>
      <c r="S17" s="5">
        <v>0</v>
      </c>
      <c r="T17" s="5">
        <v>0</v>
      </c>
      <c r="U17" s="6">
        <v>181</v>
      </c>
    </row>
    <row r="18" spans="1:21">
      <c r="A18" s="4" t="s">
        <v>21</v>
      </c>
      <c r="B18" s="5" t="s">
        <v>22</v>
      </c>
      <c r="C18" s="5" t="s">
        <v>66</v>
      </c>
      <c r="D18" s="5">
        <v>16390</v>
      </c>
      <c r="E18" s="5" t="s">
        <v>24</v>
      </c>
      <c r="F18" s="5" t="s">
        <v>25</v>
      </c>
      <c r="G18" s="5" t="s">
        <v>26</v>
      </c>
      <c r="H18" s="5" t="s">
        <v>30</v>
      </c>
      <c r="I18" s="5" t="s">
        <v>31</v>
      </c>
      <c r="J18" s="5">
        <v>10</v>
      </c>
      <c r="K18" s="5" t="s">
        <v>32</v>
      </c>
      <c r="L18" s="5">
        <v>0</v>
      </c>
      <c r="M18" s="5">
        <v>1</v>
      </c>
      <c r="N18" s="5">
        <v>8</v>
      </c>
      <c r="O18" s="5">
        <v>21</v>
      </c>
      <c r="P18" s="5">
        <v>32</v>
      </c>
      <c r="Q18" s="5">
        <v>0</v>
      </c>
      <c r="R18" s="5">
        <v>0</v>
      </c>
      <c r="S18" s="5">
        <v>0</v>
      </c>
      <c r="T18" s="5">
        <v>0</v>
      </c>
      <c r="U18" s="6">
        <v>62</v>
      </c>
    </row>
    <row r="19" spans="1:21">
      <c r="A19" s="4" t="s">
        <v>21</v>
      </c>
      <c r="B19" s="5" t="s">
        <v>22</v>
      </c>
      <c r="C19" s="5" t="s">
        <v>66</v>
      </c>
      <c r="D19" s="5">
        <v>16390</v>
      </c>
      <c r="E19" s="5" t="s">
        <v>24</v>
      </c>
      <c r="F19" s="5" t="s">
        <v>25</v>
      </c>
      <c r="G19" s="5" t="s">
        <v>26</v>
      </c>
      <c r="H19" s="5" t="s">
        <v>27</v>
      </c>
      <c r="I19" s="5" t="s">
        <v>39</v>
      </c>
      <c r="J19" s="5">
        <v>2</v>
      </c>
      <c r="K19" s="5" t="s">
        <v>40</v>
      </c>
      <c r="L19" s="5">
        <v>0</v>
      </c>
      <c r="M19" s="5">
        <v>1</v>
      </c>
      <c r="N19" s="5">
        <v>35</v>
      </c>
      <c r="O19" s="5">
        <v>79</v>
      </c>
      <c r="P19" s="5">
        <v>55</v>
      </c>
      <c r="Q19" s="5">
        <v>11</v>
      </c>
      <c r="R19" s="5">
        <v>0</v>
      </c>
      <c r="S19" s="5">
        <v>0</v>
      </c>
      <c r="T19" s="5">
        <v>0</v>
      </c>
      <c r="U19" s="6">
        <v>181</v>
      </c>
    </row>
    <row r="20" spans="1:21">
      <c r="A20" s="4" t="s">
        <v>21</v>
      </c>
      <c r="B20" s="5" t="s">
        <v>22</v>
      </c>
      <c r="C20" s="5" t="s">
        <v>66</v>
      </c>
      <c r="D20" s="5">
        <v>16390</v>
      </c>
      <c r="E20" s="5" t="s">
        <v>24</v>
      </c>
      <c r="F20" s="5" t="s">
        <v>25</v>
      </c>
      <c r="G20" s="5" t="s">
        <v>26</v>
      </c>
      <c r="H20" s="5" t="s">
        <v>41</v>
      </c>
      <c r="I20" s="5" t="s">
        <v>42</v>
      </c>
      <c r="J20" s="5">
        <v>27</v>
      </c>
      <c r="K20" s="5" t="s">
        <v>43</v>
      </c>
      <c r="L20" s="5">
        <v>0</v>
      </c>
      <c r="M20" s="5">
        <v>1</v>
      </c>
      <c r="N20" s="5">
        <v>8</v>
      </c>
      <c r="O20" s="5">
        <v>21</v>
      </c>
      <c r="P20" s="5">
        <v>32</v>
      </c>
      <c r="Q20" s="5">
        <v>0</v>
      </c>
      <c r="R20" s="5">
        <v>0</v>
      </c>
      <c r="S20" s="5">
        <v>0</v>
      </c>
      <c r="T20" s="5">
        <v>0</v>
      </c>
      <c r="U20" s="6">
        <v>62</v>
      </c>
    </row>
    <row r="21" spans="1:21">
      <c r="A21" s="4" t="s">
        <v>21</v>
      </c>
      <c r="B21" s="5" t="s">
        <v>22</v>
      </c>
      <c r="C21" s="5" t="s">
        <v>66</v>
      </c>
      <c r="D21" s="5">
        <v>16390</v>
      </c>
      <c r="E21" s="5" t="s">
        <v>24</v>
      </c>
      <c r="F21" s="5" t="s">
        <v>25</v>
      </c>
      <c r="G21" s="5" t="s">
        <v>52</v>
      </c>
      <c r="H21" s="5" t="s">
        <v>53</v>
      </c>
      <c r="I21" s="5" t="s">
        <v>54</v>
      </c>
      <c r="J21" s="5">
        <v>41</v>
      </c>
      <c r="K21" s="5" t="s">
        <v>55</v>
      </c>
      <c r="L21" s="5">
        <v>0</v>
      </c>
      <c r="M21" s="5">
        <v>1</v>
      </c>
      <c r="N21" s="5">
        <v>8</v>
      </c>
      <c r="O21" s="5">
        <v>21</v>
      </c>
      <c r="P21" s="5">
        <v>32</v>
      </c>
      <c r="Q21" s="5">
        <v>0</v>
      </c>
      <c r="R21" s="5">
        <v>0</v>
      </c>
      <c r="S21" s="5">
        <v>0</v>
      </c>
      <c r="T21" s="5">
        <v>0</v>
      </c>
      <c r="U21" s="6">
        <v>62</v>
      </c>
    </row>
    <row r="22" spans="1:21">
      <c r="A22" s="4" t="s">
        <v>21</v>
      </c>
      <c r="B22" s="5" t="s">
        <v>22</v>
      </c>
      <c r="C22" s="5" t="s">
        <v>66</v>
      </c>
      <c r="D22" s="5">
        <v>16390</v>
      </c>
      <c r="E22" s="5" t="s">
        <v>24</v>
      </c>
      <c r="F22" s="5" t="s">
        <v>25</v>
      </c>
      <c r="G22" s="5" t="s">
        <v>52</v>
      </c>
      <c r="H22" s="5" t="s">
        <v>53</v>
      </c>
      <c r="I22" s="5" t="s">
        <v>56</v>
      </c>
      <c r="J22" s="5">
        <v>43</v>
      </c>
      <c r="K22" s="5" t="s">
        <v>57</v>
      </c>
      <c r="L22" s="5">
        <v>0</v>
      </c>
      <c r="M22" s="5">
        <v>1</v>
      </c>
      <c r="N22" s="5">
        <v>8</v>
      </c>
      <c r="O22" s="5">
        <v>21</v>
      </c>
      <c r="P22" s="5">
        <v>32</v>
      </c>
      <c r="Q22" s="5">
        <v>0</v>
      </c>
      <c r="R22" s="5">
        <v>0</v>
      </c>
      <c r="S22" s="5">
        <v>0</v>
      </c>
      <c r="T22" s="5">
        <v>0</v>
      </c>
      <c r="U22" s="6">
        <v>62</v>
      </c>
    </row>
    <row r="23" spans="1:21">
      <c r="A23" s="4" t="s">
        <v>21</v>
      </c>
      <c r="B23" s="5" t="s">
        <v>22</v>
      </c>
      <c r="C23" s="5" t="s">
        <v>66</v>
      </c>
      <c r="D23" s="5">
        <v>16390</v>
      </c>
      <c r="E23" s="5" t="s">
        <v>24</v>
      </c>
      <c r="F23" s="5" t="s">
        <v>25</v>
      </c>
      <c r="G23" s="5" t="s">
        <v>52</v>
      </c>
      <c r="H23" s="5" t="s">
        <v>53</v>
      </c>
      <c r="I23" s="5" t="s">
        <v>61</v>
      </c>
      <c r="J23" s="5">
        <v>46</v>
      </c>
      <c r="K23" s="5" t="s">
        <v>62</v>
      </c>
      <c r="L23" s="5">
        <v>0</v>
      </c>
      <c r="M23" s="5">
        <v>1</v>
      </c>
      <c r="N23" s="5">
        <v>8</v>
      </c>
      <c r="O23" s="5">
        <v>21</v>
      </c>
      <c r="P23" s="5">
        <v>32</v>
      </c>
      <c r="Q23" s="5">
        <v>0</v>
      </c>
      <c r="R23" s="5">
        <v>0</v>
      </c>
      <c r="S23" s="5">
        <v>0</v>
      </c>
      <c r="T23" s="5">
        <v>0</v>
      </c>
      <c r="U23" s="6">
        <v>62</v>
      </c>
    </row>
    <row r="24" spans="1:21">
      <c r="A24" s="4" t="s">
        <v>21</v>
      </c>
      <c r="B24" s="5" t="s">
        <v>22</v>
      </c>
      <c r="C24" s="5" t="s">
        <v>66</v>
      </c>
      <c r="D24" s="5">
        <v>16390</v>
      </c>
      <c r="E24" s="5" t="s">
        <v>24</v>
      </c>
      <c r="F24" s="5" t="s">
        <v>25</v>
      </c>
      <c r="G24" s="5" t="s">
        <v>26</v>
      </c>
      <c r="H24" s="5" t="s">
        <v>58</v>
      </c>
      <c r="I24" s="5" t="s">
        <v>67</v>
      </c>
      <c r="J24" s="5">
        <v>7</v>
      </c>
      <c r="K24" s="5" t="s">
        <v>68</v>
      </c>
      <c r="L24" s="5">
        <v>0</v>
      </c>
      <c r="M24" s="5">
        <v>0</v>
      </c>
      <c r="N24" s="5">
        <v>5</v>
      </c>
      <c r="O24" s="5">
        <v>14</v>
      </c>
      <c r="P24" s="5">
        <v>25</v>
      </c>
      <c r="Q24" s="5">
        <v>0</v>
      </c>
      <c r="R24" s="5">
        <v>0</v>
      </c>
      <c r="S24" s="5">
        <v>0</v>
      </c>
      <c r="T24" s="5">
        <v>0</v>
      </c>
      <c r="U24" s="6">
        <v>44</v>
      </c>
    </row>
    <row r="25" spans="1:21">
      <c r="A25" s="4" t="s">
        <v>21</v>
      </c>
      <c r="B25" s="5" t="s">
        <v>22</v>
      </c>
      <c r="C25" s="5" t="s">
        <v>66</v>
      </c>
      <c r="D25" s="5">
        <v>16390</v>
      </c>
      <c r="E25" s="5" t="s">
        <v>24</v>
      </c>
      <c r="F25" s="5" t="s">
        <v>25</v>
      </c>
      <c r="G25" s="5" t="s">
        <v>26</v>
      </c>
      <c r="H25" s="5" t="s">
        <v>63</v>
      </c>
      <c r="I25" s="5" t="s">
        <v>64</v>
      </c>
      <c r="J25" s="5">
        <v>56</v>
      </c>
      <c r="K25" s="5" t="s">
        <v>65</v>
      </c>
      <c r="L25" s="5">
        <v>0</v>
      </c>
      <c r="M25" s="5">
        <v>1</v>
      </c>
      <c r="N25" s="5">
        <v>8</v>
      </c>
      <c r="O25" s="5">
        <v>21</v>
      </c>
      <c r="P25" s="5">
        <v>32</v>
      </c>
      <c r="Q25" s="5">
        <v>0</v>
      </c>
      <c r="R25" s="5">
        <v>0</v>
      </c>
      <c r="S25" s="5">
        <v>0</v>
      </c>
      <c r="T25" s="5">
        <v>0</v>
      </c>
      <c r="U25" s="6">
        <v>62</v>
      </c>
    </row>
    <row r="26" spans="1:21">
      <c r="A26" s="4" t="s">
        <v>21</v>
      </c>
      <c r="B26" s="5" t="s">
        <v>22</v>
      </c>
      <c r="C26" s="5" t="s">
        <v>69</v>
      </c>
      <c r="D26" s="5">
        <v>15156</v>
      </c>
      <c r="E26" s="5" t="s">
        <v>24</v>
      </c>
      <c r="F26" s="5" t="s">
        <v>25</v>
      </c>
      <c r="G26" s="5" t="s">
        <v>26</v>
      </c>
      <c r="H26" s="5" t="s">
        <v>27</v>
      </c>
      <c r="I26" s="5" t="s">
        <v>28</v>
      </c>
      <c r="J26" s="5">
        <v>1</v>
      </c>
      <c r="K26" s="5" t="s">
        <v>29</v>
      </c>
      <c r="L26" s="5">
        <v>0</v>
      </c>
      <c r="M26" s="5">
        <v>2</v>
      </c>
      <c r="N26" s="5">
        <v>57</v>
      </c>
      <c r="O26" s="5">
        <v>62</v>
      </c>
      <c r="P26" s="5">
        <v>68</v>
      </c>
      <c r="Q26" s="5">
        <v>46</v>
      </c>
      <c r="R26" s="5">
        <v>18</v>
      </c>
      <c r="S26" s="5">
        <v>3</v>
      </c>
      <c r="T26" s="5">
        <v>1</v>
      </c>
      <c r="U26" s="6">
        <v>257</v>
      </c>
    </row>
    <row r="27" spans="1:21">
      <c r="A27" s="4" t="s">
        <v>21</v>
      </c>
      <c r="B27" s="5" t="s">
        <v>22</v>
      </c>
      <c r="C27" s="5" t="s">
        <v>69</v>
      </c>
      <c r="D27" s="5">
        <v>15156</v>
      </c>
      <c r="E27" s="5" t="s">
        <v>24</v>
      </c>
      <c r="F27" s="5" t="s">
        <v>25</v>
      </c>
      <c r="G27" s="5" t="s">
        <v>26</v>
      </c>
      <c r="H27" s="5" t="s">
        <v>30</v>
      </c>
      <c r="I27" s="5" t="s">
        <v>31</v>
      </c>
      <c r="J27" s="5">
        <v>10</v>
      </c>
      <c r="K27" s="5" t="s">
        <v>32</v>
      </c>
      <c r="L27" s="5">
        <v>0</v>
      </c>
      <c r="M27" s="5">
        <v>0</v>
      </c>
      <c r="N27" s="5">
        <v>17</v>
      </c>
      <c r="O27" s="5">
        <v>27</v>
      </c>
      <c r="P27" s="5">
        <v>18</v>
      </c>
      <c r="Q27" s="5">
        <v>12</v>
      </c>
      <c r="R27" s="5">
        <v>2</v>
      </c>
      <c r="S27" s="5">
        <v>0</v>
      </c>
      <c r="T27" s="5">
        <v>0</v>
      </c>
      <c r="U27" s="6">
        <v>76</v>
      </c>
    </row>
    <row r="28" spans="1:21">
      <c r="A28" s="4" t="s">
        <v>21</v>
      </c>
      <c r="B28" s="5" t="s">
        <v>22</v>
      </c>
      <c r="C28" s="5" t="s">
        <v>69</v>
      </c>
      <c r="D28" s="5">
        <v>15156</v>
      </c>
      <c r="E28" s="5" t="s">
        <v>24</v>
      </c>
      <c r="F28" s="5" t="s">
        <v>25</v>
      </c>
      <c r="G28" s="5" t="s">
        <v>26</v>
      </c>
      <c r="H28" s="5" t="s">
        <v>27</v>
      </c>
      <c r="I28" s="5" t="s">
        <v>39</v>
      </c>
      <c r="J28" s="5">
        <v>2</v>
      </c>
      <c r="K28" s="5" t="s">
        <v>40</v>
      </c>
      <c r="L28" s="5">
        <v>0</v>
      </c>
      <c r="M28" s="5">
        <v>2</v>
      </c>
      <c r="N28" s="5">
        <v>57</v>
      </c>
      <c r="O28" s="5">
        <v>62</v>
      </c>
      <c r="P28" s="5">
        <v>68</v>
      </c>
      <c r="Q28" s="5">
        <v>46</v>
      </c>
      <c r="R28" s="5">
        <v>18</v>
      </c>
      <c r="S28" s="5">
        <v>3</v>
      </c>
      <c r="T28" s="5">
        <v>1</v>
      </c>
      <c r="U28" s="6">
        <v>257</v>
      </c>
    </row>
    <row r="29" spans="1:21">
      <c r="A29" s="4" t="s">
        <v>21</v>
      </c>
      <c r="B29" s="5" t="s">
        <v>22</v>
      </c>
      <c r="C29" s="5" t="s">
        <v>69</v>
      </c>
      <c r="D29" s="5">
        <v>15156</v>
      </c>
      <c r="E29" s="5" t="s">
        <v>24</v>
      </c>
      <c r="F29" s="5" t="s">
        <v>25</v>
      </c>
      <c r="G29" s="5" t="s">
        <v>26</v>
      </c>
      <c r="H29" s="5" t="s">
        <v>41</v>
      </c>
      <c r="I29" s="5" t="s">
        <v>42</v>
      </c>
      <c r="J29" s="5">
        <v>27</v>
      </c>
      <c r="K29" s="5" t="s">
        <v>43</v>
      </c>
      <c r="L29" s="5">
        <v>0</v>
      </c>
      <c r="M29" s="5">
        <v>0</v>
      </c>
      <c r="N29" s="5">
        <v>17</v>
      </c>
      <c r="O29" s="5">
        <v>27</v>
      </c>
      <c r="P29" s="5">
        <v>18</v>
      </c>
      <c r="Q29" s="5">
        <v>12</v>
      </c>
      <c r="R29" s="5">
        <v>2</v>
      </c>
      <c r="S29" s="5">
        <v>0</v>
      </c>
      <c r="T29" s="5">
        <v>0</v>
      </c>
      <c r="U29" s="6">
        <v>76</v>
      </c>
    </row>
    <row r="30" spans="1:21">
      <c r="A30" s="4" t="s">
        <v>21</v>
      </c>
      <c r="B30" s="5" t="s">
        <v>22</v>
      </c>
      <c r="C30" s="5" t="s">
        <v>69</v>
      </c>
      <c r="D30" s="5">
        <v>15156</v>
      </c>
      <c r="E30" s="5" t="s">
        <v>24</v>
      </c>
      <c r="F30" s="5" t="s">
        <v>25</v>
      </c>
      <c r="G30" s="5" t="s">
        <v>52</v>
      </c>
      <c r="H30" s="5" t="s">
        <v>53</v>
      </c>
      <c r="I30" s="5" t="s">
        <v>54</v>
      </c>
      <c r="J30" s="5">
        <v>41</v>
      </c>
      <c r="K30" s="5" t="s">
        <v>55</v>
      </c>
      <c r="L30" s="5">
        <v>0</v>
      </c>
      <c r="M30" s="5">
        <v>0</v>
      </c>
      <c r="N30" s="5">
        <v>17</v>
      </c>
      <c r="O30" s="5">
        <v>27</v>
      </c>
      <c r="P30" s="5">
        <v>18</v>
      </c>
      <c r="Q30" s="5">
        <v>12</v>
      </c>
      <c r="R30" s="5">
        <v>2</v>
      </c>
      <c r="S30" s="5">
        <v>0</v>
      </c>
      <c r="T30" s="5">
        <v>0</v>
      </c>
      <c r="U30" s="6">
        <v>76</v>
      </c>
    </row>
    <row r="31" spans="1:21">
      <c r="A31" s="4" t="s">
        <v>21</v>
      </c>
      <c r="B31" s="5" t="s">
        <v>22</v>
      </c>
      <c r="C31" s="5" t="s">
        <v>69</v>
      </c>
      <c r="D31" s="5">
        <v>15156</v>
      </c>
      <c r="E31" s="5" t="s">
        <v>24</v>
      </c>
      <c r="F31" s="5" t="s">
        <v>25</v>
      </c>
      <c r="G31" s="5" t="s">
        <v>52</v>
      </c>
      <c r="H31" s="5" t="s">
        <v>53</v>
      </c>
      <c r="I31" s="5" t="s">
        <v>56</v>
      </c>
      <c r="J31" s="5">
        <v>43</v>
      </c>
      <c r="K31" s="5" t="s">
        <v>57</v>
      </c>
      <c r="L31" s="5">
        <v>0</v>
      </c>
      <c r="M31" s="5">
        <v>0</v>
      </c>
      <c r="N31" s="5">
        <v>17</v>
      </c>
      <c r="O31" s="5">
        <v>27</v>
      </c>
      <c r="P31" s="5">
        <v>18</v>
      </c>
      <c r="Q31" s="5">
        <v>12</v>
      </c>
      <c r="R31" s="5">
        <v>2</v>
      </c>
      <c r="S31" s="5">
        <v>0</v>
      </c>
      <c r="T31" s="5">
        <v>0</v>
      </c>
      <c r="U31" s="6">
        <v>76</v>
      </c>
    </row>
    <row r="32" spans="1:21">
      <c r="A32" s="4" t="s">
        <v>21</v>
      </c>
      <c r="B32" s="5" t="s">
        <v>22</v>
      </c>
      <c r="C32" s="5" t="s">
        <v>69</v>
      </c>
      <c r="D32" s="5">
        <v>15156</v>
      </c>
      <c r="E32" s="5" t="s">
        <v>24</v>
      </c>
      <c r="F32" s="5" t="s">
        <v>25</v>
      </c>
      <c r="G32" s="5" t="s">
        <v>26</v>
      </c>
      <c r="H32" s="5" t="s">
        <v>58</v>
      </c>
      <c r="I32" s="5" t="s">
        <v>59</v>
      </c>
      <c r="J32" s="5">
        <v>6</v>
      </c>
      <c r="K32" s="5" t="s">
        <v>60</v>
      </c>
      <c r="L32" s="5">
        <v>0</v>
      </c>
      <c r="M32" s="5">
        <v>0</v>
      </c>
      <c r="N32" s="5">
        <v>1</v>
      </c>
      <c r="O32" s="5">
        <v>6</v>
      </c>
      <c r="P32" s="5">
        <v>2</v>
      </c>
      <c r="Q32" s="5">
        <v>1</v>
      </c>
      <c r="R32" s="5">
        <v>0</v>
      </c>
      <c r="S32" s="5">
        <v>0</v>
      </c>
      <c r="T32" s="5">
        <v>0</v>
      </c>
      <c r="U32" s="6">
        <v>10</v>
      </c>
    </row>
    <row r="33" spans="1:21">
      <c r="A33" s="4" t="s">
        <v>21</v>
      </c>
      <c r="B33" s="5" t="s">
        <v>22</v>
      </c>
      <c r="C33" s="5" t="s">
        <v>69</v>
      </c>
      <c r="D33" s="5">
        <v>15156</v>
      </c>
      <c r="E33" s="5" t="s">
        <v>24</v>
      </c>
      <c r="F33" s="5" t="s">
        <v>25</v>
      </c>
      <c r="G33" s="5" t="s">
        <v>52</v>
      </c>
      <c r="H33" s="5" t="s">
        <v>53</v>
      </c>
      <c r="I33" s="5" t="s">
        <v>61</v>
      </c>
      <c r="J33" s="5">
        <v>46</v>
      </c>
      <c r="K33" s="5" t="s">
        <v>62</v>
      </c>
      <c r="L33" s="5">
        <v>0</v>
      </c>
      <c r="M33" s="5">
        <v>0</v>
      </c>
      <c r="N33" s="5">
        <v>17</v>
      </c>
      <c r="O33" s="5">
        <v>27</v>
      </c>
      <c r="P33" s="5">
        <v>18</v>
      </c>
      <c r="Q33" s="5">
        <v>12</v>
      </c>
      <c r="R33" s="5">
        <v>2</v>
      </c>
      <c r="S33" s="5">
        <v>0</v>
      </c>
      <c r="T33" s="5">
        <v>0</v>
      </c>
      <c r="U33" s="6">
        <v>76</v>
      </c>
    </row>
    <row r="34" spans="1:21">
      <c r="A34" s="4" t="s">
        <v>21</v>
      </c>
      <c r="B34" s="5" t="s">
        <v>22</v>
      </c>
      <c r="C34" s="5" t="s">
        <v>69</v>
      </c>
      <c r="D34" s="5">
        <v>15156</v>
      </c>
      <c r="E34" s="5" t="s">
        <v>24</v>
      </c>
      <c r="F34" s="5" t="s">
        <v>25</v>
      </c>
      <c r="G34" s="5" t="s">
        <v>26</v>
      </c>
      <c r="H34" s="5" t="s">
        <v>58</v>
      </c>
      <c r="I34" s="5" t="s">
        <v>67</v>
      </c>
      <c r="J34" s="5">
        <v>7</v>
      </c>
      <c r="K34" s="5" t="s">
        <v>68</v>
      </c>
      <c r="L34" s="5">
        <v>0</v>
      </c>
      <c r="M34" s="5">
        <v>0</v>
      </c>
      <c r="N34" s="5">
        <v>0</v>
      </c>
      <c r="O34" s="5">
        <v>2</v>
      </c>
      <c r="P34" s="5">
        <v>1</v>
      </c>
      <c r="Q34" s="5">
        <v>1</v>
      </c>
      <c r="R34" s="5">
        <v>0</v>
      </c>
      <c r="S34" s="5">
        <v>0</v>
      </c>
      <c r="T34" s="5">
        <v>0</v>
      </c>
      <c r="U34" s="6">
        <v>4</v>
      </c>
    </row>
    <row r="35" spans="1:21">
      <c r="A35" s="4" t="s">
        <v>21</v>
      </c>
      <c r="B35" s="5" t="s">
        <v>22</v>
      </c>
      <c r="C35" s="5" t="s">
        <v>69</v>
      </c>
      <c r="D35" s="5">
        <v>15156</v>
      </c>
      <c r="E35" s="5" t="s">
        <v>24</v>
      </c>
      <c r="F35" s="5" t="s">
        <v>25</v>
      </c>
      <c r="G35" s="5" t="s">
        <v>26</v>
      </c>
      <c r="H35" s="5" t="s">
        <v>63</v>
      </c>
      <c r="I35" s="5" t="s">
        <v>64</v>
      </c>
      <c r="J35" s="5">
        <v>56</v>
      </c>
      <c r="K35" s="5" t="s">
        <v>65</v>
      </c>
      <c r="L35" s="5">
        <v>0</v>
      </c>
      <c r="M35" s="5">
        <v>0</v>
      </c>
      <c r="N35" s="5">
        <v>17</v>
      </c>
      <c r="O35" s="5">
        <v>27</v>
      </c>
      <c r="P35" s="5">
        <v>18</v>
      </c>
      <c r="Q35" s="5">
        <v>12</v>
      </c>
      <c r="R35" s="5">
        <v>2</v>
      </c>
      <c r="S35" s="5">
        <v>0</v>
      </c>
      <c r="T35" s="5">
        <v>0</v>
      </c>
      <c r="U35" s="6">
        <v>76</v>
      </c>
    </row>
    <row r="36" spans="1:21">
      <c r="A36" s="4" t="s">
        <v>21</v>
      </c>
      <c r="B36" s="5" t="s">
        <v>22</v>
      </c>
      <c r="C36" s="5" t="s">
        <v>70</v>
      </c>
      <c r="D36" s="5">
        <v>15678</v>
      </c>
      <c r="E36" s="5" t="s">
        <v>24</v>
      </c>
      <c r="F36" s="5" t="s">
        <v>25</v>
      </c>
      <c r="G36" s="5" t="s">
        <v>26</v>
      </c>
      <c r="H36" s="5" t="s">
        <v>27</v>
      </c>
      <c r="I36" s="5" t="s">
        <v>28</v>
      </c>
      <c r="J36" s="5">
        <v>1</v>
      </c>
      <c r="K36" s="5" t="s">
        <v>29</v>
      </c>
      <c r="L36" s="5">
        <v>0</v>
      </c>
      <c r="M36" s="5">
        <v>75</v>
      </c>
      <c r="N36" s="5">
        <v>103</v>
      </c>
      <c r="O36" s="5">
        <v>98</v>
      </c>
      <c r="P36" s="5">
        <v>78</v>
      </c>
      <c r="Q36" s="5">
        <v>58</v>
      </c>
      <c r="R36" s="5">
        <v>25</v>
      </c>
      <c r="S36" s="5">
        <v>8</v>
      </c>
      <c r="T36" s="5">
        <v>1</v>
      </c>
      <c r="U36" s="6">
        <v>446</v>
      </c>
    </row>
    <row r="37" spans="1:21">
      <c r="A37" s="4" t="s">
        <v>21</v>
      </c>
      <c r="B37" s="5" t="s">
        <v>22</v>
      </c>
      <c r="C37" s="5" t="s">
        <v>70</v>
      </c>
      <c r="D37" s="5">
        <v>15678</v>
      </c>
      <c r="E37" s="5" t="s">
        <v>24</v>
      </c>
      <c r="F37" s="5" t="s">
        <v>25</v>
      </c>
      <c r="G37" s="5" t="s">
        <v>26</v>
      </c>
      <c r="H37" s="5" t="s">
        <v>30</v>
      </c>
      <c r="I37" s="5" t="s">
        <v>31</v>
      </c>
      <c r="J37" s="5">
        <v>10</v>
      </c>
      <c r="K37" s="5" t="s">
        <v>32</v>
      </c>
      <c r="L37" s="5">
        <v>0</v>
      </c>
      <c r="M37" s="5">
        <v>19</v>
      </c>
      <c r="N37" s="5">
        <v>50</v>
      </c>
      <c r="O37" s="5">
        <v>27</v>
      </c>
      <c r="P37" s="5">
        <v>32</v>
      </c>
      <c r="Q37" s="5">
        <v>5</v>
      </c>
      <c r="R37" s="5">
        <v>3</v>
      </c>
      <c r="S37" s="5">
        <v>2</v>
      </c>
      <c r="T37" s="5">
        <v>1</v>
      </c>
      <c r="U37" s="6">
        <v>139</v>
      </c>
    </row>
    <row r="38" spans="1:21">
      <c r="A38" s="4" t="s">
        <v>21</v>
      </c>
      <c r="B38" s="5" t="s">
        <v>22</v>
      </c>
      <c r="C38" s="5" t="s">
        <v>70</v>
      </c>
      <c r="D38" s="5">
        <v>15678</v>
      </c>
      <c r="E38" s="5" t="s">
        <v>24</v>
      </c>
      <c r="F38" s="5" t="s">
        <v>25</v>
      </c>
      <c r="G38" s="5" t="s">
        <v>26</v>
      </c>
      <c r="H38" s="5" t="s">
        <v>33</v>
      </c>
      <c r="I38" s="5" t="s">
        <v>34</v>
      </c>
      <c r="J38" s="5">
        <v>13</v>
      </c>
      <c r="K38" s="5" t="s">
        <v>35</v>
      </c>
      <c r="L38" s="5">
        <v>0</v>
      </c>
      <c r="M38" s="5">
        <v>0</v>
      </c>
      <c r="N38" s="5">
        <v>0</v>
      </c>
      <c r="O38" s="5">
        <v>2</v>
      </c>
      <c r="P38" s="5">
        <v>0</v>
      </c>
      <c r="Q38" s="5">
        <v>1</v>
      </c>
      <c r="R38" s="5">
        <v>1</v>
      </c>
      <c r="S38" s="5">
        <v>0</v>
      </c>
      <c r="T38" s="5">
        <v>0</v>
      </c>
      <c r="U38" s="6">
        <v>4</v>
      </c>
    </row>
    <row r="39" spans="1:21">
      <c r="A39" s="4" t="s">
        <v>21</v>
      </c>
      <c r="B39" s="5" t="s">
        <v>22</v>
      </c>
      <c r="C39" s="5" t="s">
        <v>70</v>
      </c>
      <c r="D39" s="5">
        <v>15678</v>
      </c>
      <c r="E39" s="5" t="s">
        <v>24</v>
      </c>
      <c r="F39" s="5" t="s">
        <v>25</v>
      </c>
      <c r="G39" s="5" t="s">
        <v>26</v>
      </c>
      <c r="H39" s="5" t="s">
        <v>33</v>
      </c>
      <c r="I39" s="5" t="s">
        <v>71</v>
      </c>
      <c r="J39" s="5">
        <v>14</v>
      </c>
      <c r="K39" s="5" t="s">
        <v>72</v>
      </c>
      <c r="L39" s="5">
        <v>0</v>
      </c>
      <c r="M39" s="5">
        <v>0</v>
      </c>
      <c r="N39" s="5">
        <v>0</v>
      </c>
      <c r="O39" s="5">
        <v>2</v>
      </c>
      <c r="P39" s="5">
        <v>0</v>
      </c>
      <c r="Q39" s="5">
        <v>1</v>
      </c>
      <c r="R39" s="5">
        <v>1</v>
      </c>
      <c r="S39" s="5">
        <v>0</v>
      </c>
      <c r="T39" s="5">
        <v>0</v>
      </c>
      <c r="U39" s="6">
        <v>4</v>
      </c>
    </row>
    <row r="40" spans="1:21">
      <c r="A40" s="4" t="s">
        <v>21</v>
      </c>
      <c r="B40" s="5" t="s">
        <v>22</v>
      </c>
      <c r="C40" s="5" t="s">
        <v>70</v>
      </c>
      <c r="D40" s="5">
        <v>15678</v>
      </c>
      <c r="E40" s="5" t="s">
        <v>24</v>
      </c>
      <c r="F40" s="5" t="s">
        <v>25</v>
      </c>
      <c r="G40" s="5" t="s">
        <v>26</v>
      </c>
      <c r="H40" s="5" t="s">
        <v>33</v>
      </c>
      <c r="I40" s="5" t="s">
        <v>73</v>
      </c>
      <c r="J40" s="5">
        <v>15</v>
      </c>
      <c r="K40" s="5" t="s">
        <v>74</v>
      </c>
      <c r="L40" s="5">
        <v>0</v>
      </c>
      <c r="M40" s="5">
        <v>0</v>
      </c>
      <c r="N40" s="5">
        <v>0</v>
      </c>
      <c r="O40" s="5">
        <v>2</v>
      </c>
      <c r="P40" s="5">
        <v>0</v>
      </c>
      <c r="Q40" s="5">
        <v>1</v>
      </c>
      <c r="R40" s="5">
        <v>0</v>
      </c>
      <c r="S40" s="5">
        <v>0</v>
      </c>
      <c r="T40" s="5">
        <v>0</v>
      </c>
      <c r="U40" s="6">
        <v>3</v>
      </c>
    </row>
    <row r="41" spans="1:21">
      <c r="A41" s="4" t="s">
        <v>21</v>
      </c>
      <c r="B41" s="5" t="s">
        <v>22</v>
      </c>
      <c r="C41" s="5" t="s">
        <v>70</v>
      </c>
      <c r="D41" s="5">
        <v>15678</v>
      </c>
      <c r="E41" s="5" t="s">
        <v>24</v>
      </c>
      <c r="F41" s="5" t="s">
        <v>25</v>
      </c>
      <c r="G41" s="5" t="s">
        <v>26</v>
      </c>
      <c r="H41" s="5" t="s">
        <v>33</v>
      </c>
      <c r="I41" s="5" t="s">
        <v>75</v>
      </c>
      <c r="J41" s="5">
        <v>16</v>
      </c>
      <c r="K41" s="5" t="s">
        <v>76</v>
      </c>
      <c r="L41" s="5">
        <v>0</v>
      </c>
      <c r="M41" s="5">
        <v>0</v>
      </c>
      <c r="N41" s="5">
        <v>0</v>
      </c>
      <c r="O41" s="5">
        <v>2</v>
      </c>
      <c r="P41" s="5">
        <v>0</v>
      </c>
      <c r="Q41" s="5">
        <v>1</v>
      </c>
      <c r="R41" s="5">
        <v>0</v>
      </c>
      <c r="S41" s="5">
        <v>0</v>
      </c>
      <c r="T41" s="5">
        <v>0</v>
      </c>
      <c r="U41" s="6">
        <v>3</v>
      </c>
    </row>
    <row r="42" spans="1:21">
      <c r="A42" s="4" t="s">
        <v>21</v>
      </c>
      <c r="B42" s="5" t="s">
        <v>22</v>
      </c>
      <c r="C42" s="5" t="s">
        <v>70</v>
      </c>
      <c r="D42" s="5">
        <v>15678</v>
      </c>
      <c r="E42" s="5" t="s">
        <v>24</v>
      </c>
      <c r="F42" s="5" t="s">
        <v>25</v>
      </c>
      <c r="G42" s="5" t="s">
        <v>26</v>
      </c>
      <c r="H42" s="5" t="s">
        <v>27</v>
      </c>
      <c r="I42" s="5" t="s">
        <v>39</v>
      </c>
      <c r="J42" s="5">
        <v>2</v>
      </c>
      <c r="K42" s="5" t="s">
        <v>40</v>
      </c>
      <c r="L42" s="5">
        <v>0</v>
      </c>
      <c r="M42" s="5">
        <v>75</v>
      </c>
      <c r="N42" s="5">
        <v>103</v>
      </c>
      <c r="O42" s="5">
        <v>98</v>
      </c>
      <c r="P42" s="5">
        <v>78</v>
      </c>
      <c r="Q42" s="5">
        <v>58</v>
      </c>
      <c r="R42" s="5">
        <v>25</v>
      </c>
      <c r="S42" s="5">
        <v>8</v>
      </c>
      <c r="T42" s="5">
        <v>1</v>
      </c>
      <c r="U42" s="6">
        <v>446</v>
      </c>
    </row>
    <row r="43" spans="1:21">
      <c r="A43" s="4" t="s">
        <v>21</v>
      </c>
      <c r="B43" s="5" t="s">
        <v>22</v>
      </c>
      <c r="C43" s="5" t="s">
        <v>70</v>
      </c>
      <c r="D43" s="5">
        <v>15678</v>
      </c>
      <c r="E43" s="5" t="s">
        <v>24</v>
      </c>
      <c r="F43" s="5" t="s">
        <v>25</v>
      </c>
      <c r="G43" s="5" t="s">
        <v>26</v>
      </c>
      <c r="H43" s="5" t="s">
        <v>41</v>
      </c>
      <c r="I43" s="5" t="s">
        <v>42</v>
      </c>
      <c r="J43" s="5">
        <v>27</v>
      </c>
      <c r="K43" s="5" t="s">
        <v>43</v>
      </c>
      <c r="L43" s="5">
        <v>0</v>
      </c>
      <c r="M43" s="5">
        <v>19</v>
      </c>
      <c r="N43" s="5">
        <v>50</v>
      </c>
      <c r="O43" s="5">
        <v>27</v>
      </c>
      <c r="P43" s="5">
        <v>32</v>
      </c>
      <c r="Q43" s="5">
        <v>5</v>
      </c>
      <c r="R43" s="5">
        <v>3</v>
      </c>
      <c r="S43" s="5">
        <v>2</v>
      </c>
      <c r="T43" s="5">
        <v>1</v>
      </c>
      <c r="U43" s="6">
        <v>139</v>
      </c>
    </row>
    <row r="44" spans="1:21">
      <c r="A44" s="4" t="s">
        <v>21</v>
      </c>
      <c r="B44" s="5" t="s">
        <v>22</v>
      </c>
      <c r="C44" s="5" t="s">
        <v>70</v>
      </c>
      <c r="D44" s="5">
        <v>15678</v>
      </c>
      <c r="E44" s="5" t="s">
        <v>24</v>
      </c>
      <c r="F44" s="5" t="s">
        <v>25</v>
      </c>
      <c r="G44" s="5" t="s">
        <v>26</v>
      </c>
      <c r="H44" s="5" t="s">
        <v>41</v>
      </c>
      <c r="I44" s="5" t="s">
        <v>44</v>
      </c>
      <c r="J44" s="5">
        <v>31</v>
      </c>
      <c r="K44" s="5" t="s">
        <v>45</v>
      </c>
      <c r="L44" s="5">
        <v>0</v>
      </c>
      <c r="M44" s="5">
        <v>19</v>
      </c>
      <c r="N44" s="5">
        <v>50</v>
      </c>
      <c r="O44" s="5">
        <v>27</v>
      </c>
      <c r="P44" s="5">
        <v>32</v>
      </c>
      <c r="Q44" s="5">
        <v>5</v>
      </c>
      <c r="R44" s="5">
        <v>3</v>
      </c>
      <c r="S44" s="5">
        <v>2</v>
      </c>
      <c r="T44" s="5">
        <v>1</v>
      </c>
      <c r="U44" s="6">
        <v>139</v>
      </c>
    </row>
    <row r="45" spans="1:21">
      <c r="A45" s="4" t="s">
        <v>21</v>
      </c>
      <c r="B45" s="5" t="s">
        <v>22</v>
      </c>
      <c r="C45" s="5" t="s">
        <v>70</v>
      </c>
      <c r="D45" s="5">
        <v>15678</v>
      </c>
      <c r="E45" s="5" t="s">
        <v>24</v>
      </c>
      <c r="F45" s="5" t="s">
        <v>25</v>
      </c>
      <c r="G45" s="5" t="s">
        <v>26</v>
      </c>
      <c r="H45" s="5" t="s">
        <v>27</v>
      </c>
      <c r="I45" s="5" t="s">
        <v>46</v>
      </c>
      <c r="J45" s="5">
        <v>4</v>
      </c>
      <c r="K45" s="5" t="s">
        <v>47</v>
      </c>
      <c r="L45" s="5">
        <v>0</v>
      </c>
      <c r="M45" s="5">
        <v>0</v>
      </c>
      <c r="N45" s="5">
        <v>0</v>
      </c>
      <c r="O45" s="5">
        <v>2</v>
      </c>
      <c r="P45" s="5">
        <v>0</v>
      </c>
      <c r="Q45" s="5">
        <v>1</v>
      </c>
      <c r="R45" s="5">
        <v>1</v>
      </c>
      <c r="S45" s="5">
        <v>0</v>
      </c>
      <c r="T45" s="5">
        <v>0</v>
      </c>
      <c r="U45" s="6">
        <v>4</v>
      </c>
    </row>
    <row r="46" spans="1:21">
      <c r="A46" s="4" t="s">
        <v>21</v>
      </c>
      <c r="B46" s="5" t="s">
        <v>22</v>
      </c>
      <c r="C46" s="5" t="s">
        <v>70</v>
      </c>
      <c r="D46" s="5">
        <v>15678</v>
      </c>
      <c r="E46" s="5" t="s">
        <v>24</v>
      </c>
      <c r="F46" s="5" t="s">
        <v>25</v>
      </c>
      <c r="G46" s="5" t="s">
        <v>52</v>
      </c>
      <c r="H46" s="5" t="s">
        <v>53</v>
      </c>
      <c r="I46" s="5" t="s">
        <v>54</v>
      </c>
      <c r="J46" s="5">
        <v>41</v>
      </c>
      <c r="K46" s="5" t="s">
        <v>55</v>
      </c>
      <c r="L46" s="5">
        <v>0</v>
      </c>
      <c r="M46" s="5">
        <v>19</v>
      </c>
      <c r="N46" s="5">
        <v>50</v>
      </c>
      <c r="O46" s="5">
        <v>27</v>
      </c>
      <c r="P46" s="5">
        <v>32</v>
      </c>
      <c r="Q46" s="5">
        <v>5</v>
      </c>
      <c r="R46" s="5">
        <v>3</v>
      </c>
      <c r="S46" s="5">
        <v>2</v>
      </c>
      <c r="T46" s="5">
        <v>1</v>
      </c>
      <c r="U46" s="6">
        <v>139</v>
      </c>
    </row>
    <row r="47" spans="1:21">
      <c r="A47" s="4" t="s">
        <v>21</v>
      </c>
      <c r="B47" s="5" t="s">
        <v>22</v>
      </c>
      <c r="C47" s="5" t="s">
        <v>70</v>
      </c>
      <c r="D47" s="5">
        <v>15678</v>
      </c>
      <c r="E47" s="5" t="s">
        <v>24</v>
      </c>
      <c r="F47" s="5" t="s">
        <v>25</v>
      </c>
      <c r="G47" s="5" t="s">
        <v>52</v>
      </c>
      <c r="H47" s="5" t="s">
        <v>53</v>
      </c>
      <c r="I47" s="5" t="s">
        <v>56</v>
      </c>
      <c r="J47" s="5">
        <v>43</v>
      </c>
      <c r="K47" s="5" t="s">
        <v>57</v>
      </c>
      <c r="L47" s="5">
        <v>0</v>
      </c>
      <c r="M47" s="5">
        <v>19</v>
      </c>
      <c r="N47" s="5">
        <v>50</v>
      </c>
      <c r="O47" s="5">
        <v>27</v>
      </c>
      <c r="P47" s="5">
        <v>32</v>
      </c>
      <c r="Q47" s="5">
        <v>5</v>
      </c>
      <c r="R47" s="5">
        <v>3</v>
      </c>
      <c r="S47" s="5">
        <v>2</v>
      </c>
      <c r="T47" s="5">
        <v>1</v>
      </c>
      <c r="U47" s="6">
        <v>139</v>
      </c>
    </row>
    <row r="48" spans="1:21">
      <c r="A48" s="4" t="s">
        <v>21</v>
      </c>
      <c r="B48" s="5" t="s">
        <v>22</v>
      </c>
      <c r="C48" s="5" t="s">
        <v>70</v>
      </c>
      <c r="D48" s="5">
        <v>15678</v>
      </c>
      <c r="E48" s="5" t="s">
        <v>24</v>
      </c>
      <c r="F48" s="5" t="s">
        <v>25</v>
      </c>
      <c r="G48" s="5" t="s">
        <v>26</v>
      </c>
      <c r="H48" s="5" t="s">
        <v>58</v>
      </c>
      <c r="I48" s="5" t="s">
        <v>59</v>
      </c>
      <c r="J48" s="5">
        <v>6</v>
      </c>
      <c r="K48" s="5" t="s">
        <v>60</v>
      </c>
      <c r="L48" s="5">
        <v>0</v>
      </c>
      <c r="M48" s="5">
        <v>0</v>
      </c>
      <c r="N48" s="5">
        <v>5</v>
      </c>
      <c r="O48" s="5">
        <v>1</v>
      </c>
      <c r="P48" s="5">
        <v>1</v>
      </c>
      <c r="Q48" s="5">
        <v>1</v>
      </c>
      <c r="R48" s="5">
        <v>0</v>
      </c>
      <c r="S48" s="5">
        <v>0</v>
      </c>
      <c r="T48" s="5">
        <v>0</v>
      </c>
      <c r="U48" s="6">
        <v>8</v>
      </c>
    </row>
    <row r="49" spans="1:21">
      <c r="A49" s="4" t="s">
        <v>21</v>
      </c>
      <c r="B49" s="5" t="s">
        <v>22</v>
      </c>
      <c r="C49" s="5" t="s">
        <v>70</v>
      </c>
      <c r="D49" s="5">
        <v>15678</v>
      </c>
      <c r="E49" s="5" t="s">
        <v>24</v>
      </c>
      <c r="F49" s="5" t="s">
        <v>25</v>
      </c>
      <c r="G49" s="5" t="s">
        <v>52</v>
      </c>
      <c r="H49" s="5" t="s">
        <v>53</v>
      </c>
      <c r="I49" s="5" t="s">
        <v>61</v>
      </c>
      <c r="J49" s="5">
        <v>46</v>
      </c>
      <c r="K49" s="5" t="s">
        <v>62</v>
      </c>
      <c r="L49" s="5">
        <v>0</v>
      </c>
      <c r="M49" s="5">
        <v>19</v>
      </c>
      <c r="N49" s="5">
        <v>50</v>
      </c>
      <c r="O49" s="5">
        <v>27</v>
      </c>
      <c r="P49" s="5">
        <v>32</v>
      </c>
      <c r="Q49" s="5">
        <v>5</v>
      </c>
      <c r="R49" s="5">
        <v>3</v>
      </c>
      <c r="S49" s="5">
        <v>2</v>
      </c>
      <c r="T49" s="5">
        <v>1</v>
      </c>
      <c r="U49" s="6">
        <v>139</v>
      </c>
    </row>
    <row r="50" spans="1:21">
      <c r="A50" s="4" t="s">
        <v>21</v>
      </c>
      <c r="B50" s="5" t="s">
        <v>22</v>
      </c>
      <c r="C50" s="5" t="s">
        <v>70</v>
      </c>
      <c r="D50" s="5">
        <v>15678</v>
      </c>
      <c r="E50" s="5" t="s">
        <v>24</v>
      </c>
      <c r="F50" s="5" t="s">
        <v>25</v>
      </c>
      <c r="G50" s="5" t="s">
        <v>26</v>
      </c>
      <c r="H50" s="5" t="s">
        <v>58</v>
      </c>
      <c r="I50" s="5" t="s">
        <v>67</v>
      </c>
      <c r="J50" s="5">
        <v>7</v>
      </c>
      <c r="K50" s="5" t="s">
        <v>68</v>
      </c>
      <c r="L50" s="5">
        <v>0</v>
      </c>
      <c r="M50" s="5">
        <v>1</v>
      </c>
      <c r="N50" s="5">
        <v>1</v>
      </c>
      <c r="O50" s="5">
        <v>0</v>
      </c>
      <c r="P50" s="5">
        <v>2</v>
      </c>
      <c r="Q50" s="5">
        <v>0</v>
      </c>
      <c r="R50" s="5">
        <v>0</v>
      </c>
      <c r="S50" s="5">
        <v>0</v>
      </c>
      <c r="T50" s="5">
        <v>0</v>
      </c>
      <c r="U50" s="6">
        <v>4</v>
      </c>
    </row>
    <row r="51" spans="1:21">
      <c r="A51" s="4" t="s">
        <v>21</v>
      </c>
      <c r="B51" s="5" t="s">
        <v>22</v>
      </c>
      <c r="C51" s="5" t="s">
        <v>70</v>
      </c>
      <c r="D51" s="5">
        <v>15678</v>
      </c>
      <c r="E51" s="5" t="s">
        <v>24</v>
      </c>
      <c r="F51" s="5" t="s">
        <v>25</v>
      </c>
      <c r="G51" s="5" t="s">
        <v>26</v>
      </c>
      <c r="H51" s="5" t="s">
        <v>63</v>
      </c>
      <c r="I51" s="5" t="s">
        <v>64</v>
      </c>
      <c r="J51" s="5">
        <v>56</v>
      </c>
      <c r="K51" s="5" t="s">
        <v>65</v>
      </c>
      <c r="L51" s="5">
        <v>0</v>
      </c>
      <c r="M51" s="5">
        <v>19</v>
      </c>
      <c r="N51" s="5">
        <v>50</v>
      </c>
      <c r="O51" s="5">
        <v>27</v>
      </c>
      <c r="P51" s="5">
        <v>32</v>
      </c>
      <c r="Q51" s="5">
        <v>5</v>
      </c>
      <c r="R51" s="5">
        <v>3</v>
      </c>
      <c r="S51" s="5">
        <v>2</v>
      </c>
      <c r="T51" s="5">
        <v>1</v>
      </c>
      <c r="U51" s="6">
        <v>139</v>
      </c>
    </row>
    <row r="52" spans="1:21">
      <c r="A52" s="4" t="s">
        <v>21</v>
      </c>
      <c r="B52" s="5" t="s">
        <v>22</v>
      </c>
      <c r="C52" s="5" t="s">
        <v>77</v>
      </c>
      <c r="D52" s="5">
        <v>15358</v>
      </c>
      <c r="E52" s="5" t="s">
        <v>24</v>
      </c>
      <c r="F52" s="5" t="s">
        <v>25</v>
      </c>
      <c r="G52" s="5" t="s">
        <v>26</v>
      </c>
      <c r="H52" s="5" t="s">
        <v>27</v>
      </c>
      <c r="I52" s="5" t="s">
        <v>28</v>
      </c>
      <c r="J52" s="5">
        <v>1</v>
      </c>
      <c r="K52" s="5" t="s">
        <v>29</v>
      </c>
      <c r="L52" s="5">
        <v>0</v>
      </c>
      <c r="M52" s="5">
        <v>17</v>
      </c>
      <c r="N52" s="5">
        <v>112</v>
      </c>
      <c r="O52" s="5">
        <v>147</v>
      </c>
      <c r="P52" s="5">
        <v>135</v>
      </c>
      <c r="Q52" s="5">
        <v>81</v>
      </c>
      <c r="R52" s="5">
        <v>44</v>
      </c>
      <c r="S52" s="5">
        <v>4</v>
      </c>
      <c r="T52" s="5">
        <v>1</v>
      </c>
      <c r="U52" s="6">
        <v>541</v>
      </c>
    </row>
    <row r="53" spans="1:21">
      <c r="A53" s="4" t="s">
        <v>21</v>
      </c>
      <c r="B53" s="5" t="s">
        <v>22</v>
      </c>
      <c r="C53" s="5" t="s">
        <v>77</v>
      </c>
      <c r="D53" s="5">
        <v>15358</v>
      </c>
      <c r="E53" s="5" t="s">
        <v>24</v>
      </c>
      <c r="F53" s="5" t="s">
        <v>25</v>
      </c>
      <c r="G53" s="5" t="s">
        <v>26</v>
      </c>
      <c r="H53" s="5" t="s">
        <v>30</v>
      </c>
      <c r="I53" s="5" t="s">
        <v>31</v>
      </c>
      <c r="J53" s="5">
        <v>10</v>
      </c>
      <c r="K53" s="5" t="s">
        <v>32</v>
      </c>
      <c r="L53" s="5">
        <v>0</v>
      </c>
      <c r="M53" s="5">
        <v>2</v>
      </c>
      <c r="N53" s="5">
        <v>41</v>
      </c>
      <c r="O53" s="5">
        <v>40</v>
      </c>
      <c r="P53" s="5">
        <v>35</v>
      </c>
      <c r="Q53" s="5">
        <v>28</v>
      </c>
      <c r="R53" s="5">
        <v>17</v>
      </c>
      <c r="S53" s="5">
        <v>1</v>
      </c>
      <c r="T53" s="5">
        <v>0</v>
      </c>
      <c r="U53" s="6">
        <v>164</v>
      </c>
    </row>
    <row r="54" spans="1:21">
      <c r="A54" s="4" t="s">
        <v>21</v>
      </c>
      <c r="B54" s="5" t="s">
        <v>22</v>
      </c>
      <c r="C54" s="5" t="s">
        <v>77</v>
      </c>
      <c r="D54" s="5">
        <v>15358</v>
      </c>
      <c r="E54" s="5" t="s">
        <v>24</v>
      </c>
      <c r="F54" s="5" t="s">
        <v>25</v>
      </c>
      <c r="G54" s="5" t="s">
        <v>26</v>
      </c>
      <c r="H54" s="5" t="s">
        <v>33</v>
      </c>
      <c r="I54" s="5" t="s">
        <v>34</v>
      </c>
      <c r="J54" s="5">
        <v>13</v>
      </c>
      <c r="K54" s="5" t="s">
        <v>35</v>
      </c>
      <c r="L54" s="5">
        <v>0</v>
      </c>
      <c r="M54" s="5">
        <v>0</v>
      </c>
      <c r="N54" s="5">
        <v>1</v>
      </c>
      <c r="O54" s="5">
        <v>6</v>
      </c>
      <c r="P54" s="5">
        <v>2</v>
      </c>
      <c r="Q54" s="5">
        <v>2</v>
      </c>
      <c r="R54" s="5">
        <v>1</v>
      </c>
      <c r="S54" s="5">
        <v>1</v>
      </c>
      <c r="T54" s="5">
        <v>0</v>
      </c>
      <c r="U54" s="6">
        <v>13</v>
      </c>
    </row>
    <row r="55" spans="1:21">
      <c r="A55" s="4" t="s">
        <v>21</v>
      </c>
      <c r="B55" s="5" t="s">
        <v>22</v>
      </c>
      <c r="C55" s="5" t="s">
        <v>77</v>
      </c>
      <c r="D55" s="5">
        <v>15358</v>
      </c>
      <c r="E55" s="5" t="s">
        <v>24</v>
      </c>
      <c r="F55" s="5" t="s">
        <v>25</v>
      </c>
      <c r="G55" s="5" t="s">
        <v>26</v>
      </c>
      <c r="H55" s="5" t="s">
        <v>33</v>
      </c>
      <c r="I55" s="5" t="s">
        <v>71</v>
      </c>
      <c r="J55" s="5">
        <v>14</v>
      </c>
      <c r="K55" s="5" t="s">
        <v>72</v>
      </c>
      <c r="L55" s="5">
        <v>0</v>
      </c>
      <c r="M55" s="5">
        <v>0</v>
      </c>
      <c r="N55" s="5">
        <v>1</v>
      </c>
      <c r="O55" s="5">
        <v>2</v>
      </c>
      <c r="P55" s="5">
        <v>2</v>
      </c>
      <c r="Q55" s="5">
        <v>1</v>
      </c>
      <c r="R55" s="5">
        <v>1</v>
      </c>
      <c r="S55" s="5">
        <v>1</v>
      </c>
      <c r="T55" s="5">
        <v>0</v>
      </c>
      <c r="U55" s="6">
        <v>8</v>
      </c>
    </row>
    <row r="56" spans="1:21">
      <c r="A56" s="4" t="s">
        <v>21</v>
      </c>
      <c r="B56" s="5" t="s">
        <v>22</v>
      </c>
      <c r="C56" s="5" t="s">
        <v>77</v>
      </c>
      <c r="D56" s="5">
        <v>15358</v>
      </c>
      <c r="E56" s="5" t="s">
        <v>24</v>
      </c>
      <c r="F56" s="5" t="s">
        <v>25</v>
      </c>
      <c r="G56" s="5" t="s">
        <v>26</v>
      </c>
      <c r="H56" s="5" t="s">
        <v>33</v>
      </c>
      <c r="I56" s="5" t="s">
        <v>73</v>
      </c>
      <c r="J56" s="5">
        <v>15</v>
      </c>
      <c r="K56" s="5" t="s">
        <v>74</v>
      </c>
      <c r="L56" s="5">
        <v>0</v>
      </c>
      <c r="M56" s="5">
        <v>0</v>
      </c>
      <c r="N56" s="5">
        <v>1</v>
      </c>
      <c r="O56" s="5">
        <v>2</v>
      </c>
      <c r="P56" s="5">
        <v>2</v>
      </c>
      <c r="Q56" s="5">
        <v>1</v>
      </c>
      <c r="R56" s="5">
        <v>1</v>
      </c>
      <c r="S56" s="5">
        <v>1</v>
      </c>
      <c r="T56" s="5">
        <v>0</v>
      </c>
      <c r="U56" s="6">
        <v>8</v>
      </c>
    </row>
    <row r="57" spans="1:21">
      <c r="A57" s="4" t="s">
        <v>21</v>
      </c>
      <c r="B57" s="5" t="s">
        <v>22</v>
      </c>
      <c r="C57" s="5" t="s">
        <v>77</v>
      </c>
      <c r="D57" s="5">
        <v>15358</v>
      </c>
      <c r="E57" s="5" t="s">
        <v>24</v>
      </c>
      <c r="F57" s="5" t="s">
        <v>25</v>
      </c>
      <c r="G57" s="5" t="s">
        <v>26</v>
      </c>
      <c r="H57" s="5" t="s">
        <v>33</v>
      </c>
      <c r="I57" s="5" t="s">
        <v>75</v>
      </c>
      <c r="J57" s="5">
        <v>16</v>
      </c>
      <c r="K57" s="5" t="s">
        <v>76</v>
      </c>
      <c r="L57" s="5">
        <v>0</v>
      </c>
      <c r="M57" s="5">
        <v>0</v>
      </c>
      <c r="N57" s="5">
        <v>1</v>
      </c>
      <c r="O57" s="5">
        <v>2</v>
      </c>
      <c r="P57" s="5">
        <v>2</v>
      </c>
      <c r="Q57" s="5">
        <v>1</v>
      </c>
      <c r="R57" s="5">
        <v>1</v>
      </c>
      <c r="S57" s="5">
        <v>1</v>
      </c>
      <c r="T57" s="5">
        <v>0</v>
      </c>
      <c r="U57" s="6">
        <v>8</v>
      </c>
    </row>
    <row r="58" spans="1:21">
      <c r="A58" s="4" t="s">
        <v>21</v>
      </c>
      <c r="B58" s="5" t="s">
        <v>22</v>
      </c>
      <c r="C58" s="5" t="s">
        <v>77</v>
      </c>
      <c r="D58" s="5">
        <v>15358</v>
      </c>
      <c r="E58" s="5" t="s">
        <v>24</v>
      </c>
      <c r="F58" s="5" t="s">
        <v>25</v>
      </c>
      <c r="G58" s="5" t="s">
        <v>26</v>
      </c>
      <c r="H58" s="5" t="s">
        <v>36</v>
      </c>
      <c r="I58" s="5" t="s">
        <v>37</v>
      </c>
      <c r="J58" s="5">
        <v>17</v>
      </c>
      <c r="K58" s="5" t="s">
        <v>38</v>
      </c>
      <c r="L58" s="5">
        <v>0</v>
      </c>
      <c r="M58" s="5">
        <v>0</v>
      </c>
      <c r="N58" s="5">
        <v>1</v>
      </c>
      <c r="O58" s="5">
        <v>0</v>
      </c>
      <c r="P58" s="5">
        <v>0</v>
      </c>
      <c r="Q58" s="5">
        <v>1</v>
      </c>
      <c r="R58" s="5">
        <v>0</v>
      </c>
      <c r="S58" s="5">
        <v>0</v>
      </c>
      <c r="T58" s="5">
        <v>0</v>
      </c>
      <c r="U58" s="6">
        <v>2</v>
      </c>
    </row>
    <row r="59" spans="1:21">
      <c r="A59" s="4" t="s">
        <v>21</v>
      </c>
      <c r="B59" s="5" t="s">
        <v>22</v>
      </c>
      <c r="C59" s="5" t="s">
        <v>77</v>
      </c>
      <c r="D59" s="5">
        <v>15358</v>
      </c>
      <c r="E59" s="5" t="s">
        <v>24</v>
      </c>
      <c r="F59" s="5" t="s">
        <v>25</v>
      </c>
      <c r="G59" s="5" t="s">
        <v>26</v>
      </c>
      <c r="H59" s="5" t="s">
        <v>27</v>
      </c>
      <c r="I59" s="5" t="s">
        <v>39</v>
      </c>
      <c r="J59" s="5">
        <v>2</v>
      </c>
      <c r="K59" s="5" t="s">
        <v>40</v>
      </c>
      <c r="L59" s="5">
        <v>0</v>
      </c>
      <c r="M59" s="5">
        <v>17</v>
      </c>
      <c r="N59" s="5">
        <v>112</v>
      </c>
      <c r="O59" s="5">
        <v>147</v>
      </c>
      <c r="P59" s="5">
        <v>135</v>
      </c>
      <c r="Q59" s="5">
        <v>81</v>
      </c>
      <c r="R59" s="5">
        <v>44</v>
      </c>
      <c r="S59" s="5">
        <v>4</v>
      </c>
      <c r="T59" s="5">
        <v>1</v>
      </c>
      <c r="U59" s="6">
        <v>541</v>
      </c>
    </row>
    <row r="60" spans="1:21">
      <c r="A60" s="4" t="s">
        <v>21</v>
      </c>
      <c r="B60" s="5" t="s">
        <v>22</v>
      </c>
      <c r="C60" s="5" t="s">
        <v>77</v>
      </c>
      <c r="D60" s="5">
        <v>15358</v>
      </c>
      <c r="E60" s="5" t="s">
        <v>24</v>
      </c>
      <c r="F60" s="5" t="s">
        <v>25</v>
      </c>
      <c r="G60" s="5" t="s">
        <v>26</v>
      </c>
      <c r="H60" s="5" t="s">
        <v>41</v>
      </c>
      <c r="I60" s="5" t="s">
        <v>42</v>
      </c>
      <c r="J60" s="5">
        <v>27</v>
      </c>
      <c r="K60" s="5" t="s">
        <v>43</v>
      </c>
      <c r="L60" s="5">
        <v>0</v>
      </c>
      <c r="M60" s="5">
        <v>2</v>
      </c>
      <c r="N60" s="5">
        <v>41</v>
      </c>
      <c r="O60" s="5">
        <v>42</v>
      </c>
      <c r="P60" s="5">
        <v>36</v>
      </c>
      <c r="Q60" s="5">
        <v>32</v>
      </c>
      <c r="R60" s="5">
        <v>17</v>
      </c>
      <c r="S60" s="5">
        <v>1</v>
      </c>
      <c r="T60" s="5">
        <v>0</v>
      </c>
      <c r="U60" s="6">
        <v>171</v>
      </c>
    </row>
    <row r="61" spans="1:21">
      <c r="A61" s="4" t="s">
        <v>21</v>
      </c>
      <c r="B61" s="5" t="s">
        <v>22</v>
      </c>
      <c r="C61" s="5" t="s">
        <v>77</v>
      </c>
      <c r="D61" s="5">
        <v>15358</v>
      </c>
      <c r="E61" s="5" t="s">
        <v>24</v>
      </c>
      <c r="F61" s="5" t="s">
        <v>25</v>
      </c>
      <c r="G61" s="5" t="s">
        <v>26</v>
      </c>
      <c r="H61" s="5" t="s">
        <v>41</v>
      </c>
      <c r="I61" s="5" t="s">
        <v>78</v>
      </c>
      <c r="J61" s="5">
        <v>28</v>
      </c>
      <c r="K61" s="5" t="s">
        <v>79</v>
      </c>
      <c r="L61" s="5">
        <v>0</v>
      </c>
      <c r="M61" s="5">
        <v>1</v>
      </c>
      <c r="N61" s="5">
        <v>2</v>
      </c>
      <c r="O61" s="5">
        <v>0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6">
        <v>4</v>
      </c>
    </row>
    <row r="62" spans="1:21">
      <c r="A62" s="4" t="s">
        <v>21</v>
      </c>
      <c r="B62" s="5" t="s">
        <v>22</v>
      </c>
      <c r="C62" s="5" t="s">
        <v>77</v>
      </c>
      <c r="D62" s="5">
        <v>15358</v>
      </c>
      <c r="E62" s="5" t="s">
        <v>24</v>
      </c>
      <c r="F62" s="5" t="s">
        <v>25</v>
      </c>
      <c r="G62" s="5" t="s">
        <v>26</v>
      </c>
      <c r="H62" s="5" t="s">
        <v>41</v>
      </c>
      <c r="I62" s="5" t="s">
        <v>80</v>
      </c>
      <c r="J62" s="5">
        <v>30</v>
      </c>
      <c r="K62" s="5" t="s">
        <v>81</v>
      </c>
      <c r="L62" s="5">
        <v>0</v>
      </c>
      <c r="M62" s="5">
        <v>1</v>
      </c>
      <c r="N62" s="5">
        <v>2</v>
      </c>
      <c r="O62" s="5">
        <v>0</v>
      </c>
      <c r="P62" s="5">
        <v>1</v>
      </c>
      <c r="Q62" s="5">
        <v>0</v>
      </c>
      <c r="R62" s="5">
        <v>0</v>
      </c>
      <c r="S62" s="5">
        <v>0</v>
      </c>
      <c r="T62" s="5">
        <v>0</v>
      </c>
      <c r="U62" s="6">
        <v>4</v>
      </c>
    </row>
    <row r="63" spans="1:21">
      <c r="A63" s="4" t="s">
        <v>21</v>
      </c>
      <c r="B63" s="5" t="s">
        <v>22</v>
      </c>
      <c r="C63" s="5" t="s">
        <v>77</v>
      </c>
      <c r="D63" s="5">
        <v>15358</v>
      </c>
      <c r="E63" s="5" t="s">
        <v>24</v>
      </c>
      <c r="F63" s="5" t="s">
        <v>25</v>
      </c>
      <c r="G63" s="5" t="s">
        <v>26</v>
      </c>
      <c r="H63" s="5" t="s">
        <v>27</v>
      </c>
      <c r="I63" s="5" t="s">
        <v>46</v>
      </c>
      <c r="J63" s="5">
        <v>4</v>
      </c>
      <c r="K63" s="5" t="s">
        <v>47</v>
      </c>
      <c r="L63" s="5">
        <v>0</v>
      </c>
      <c r="M63" s="5">
        <v>0</v>
      </c>
      <c r="N63" s="5">
        <v>1</v>
      </c>
      <c r="O63" s="5">
        <v>6</v>
      </c>
      <c r="P63" s="5">
        <v>3</v>
      </c>
      <c r="Q63" s="5">
        <v>3</v>
      </c>
      <c r="R63" s="5">
        <v>1</v>
      </c>
      <c r="S63" s="5">
        <v>2</v>
      </c>
      <c r="T63" s="5">
        <v>0</v>
      </c>
      <c r="U63" s="6">
        <v>16</v>
      </c>
    </row>
    <row r="64" spans="1:21">
      <c r="A64" s="4" t="s">
        <v>21</v>
      </c>
      <c r="B64" s="5" t="s">
        <v>22</v>
      </c>
      <c r="C64" s="5" t="s">
        <v>77</v>
      </c>
      <c r="D64" s="5">
        <v>15358</v>
      </c>
      <c r="E64" s="5" t="s">
        <v>24</v>
      </c>
      <c r="F64" s="5" t="s">
        <v>25</v>
      </c>
      <c r="G64" s="5" t="s">
        <v>52</v>
      </c>
      <c r="H64" s="5" t="s">
        <v>53</v>
      </c>
      <c r="I64" s="5" t="s">
        <v>54</v>
      </c>
      <c r="J64" s="5">
        <v>41</v>
      </c>
      <c r="K64" s="5" t="s">
        <v>55</v>
      </c>
      <c r="L64" s="5">
        <v>0</v>
      </c>
      <c r="M64" s="5">
        <v>2</v>
      </c>
      <c r="N64" s="5">
        <v>41</v>
      </c>
      <c r="O64" s="5">
        <v>42</v>
      </c>
      <c r="P64" s="5">
        <v>36</v>
      </c>
      <c r="Q64" s="5">
        <v>32</v>
      </c>
      <c r="R64" s="5">
        <v>17</v>
      </c>
      <c r="S64" s="5">
        <v>1</v>
      </c>
      <c r="T64" s="5">
        <v>0</v>
      </c>
      <c r="U64" s="6">
        <v>171</v>
      </c>
    </row>
    <row r="65" spans="1:21">
      <c r="A65" s="4" t="s">
        <v>21</v>
      </c>
      <c r="B65" s="5" t="s">
        <v>22</v>
      </c>
      <c r="C65" s="5" t="s">
        <v>77</v>
      </c>
      <c r="D65" s="5">
        <v>15358</v>
      </c>
      <c r="E65" s="5" t="s">
        <v>24</v>
      </c>
      <c r="F65" s="5" t="s">
        <v>25</v>
      </c>
      <c r="G65" s="5" t="s">
        <v>52</v>
      </c>
      <c r="H65" s="5" t="s">
        <v>53</v>
      </c>
      <c r="I65" s="5" t="s">
        <v>56</v>
      </c>
      <c r="J65" s="5">
        <v>43</v>
      </c>
      <c r="K65" s="5" t="s">
        <v>57</v>
      </c>
      <c r="L65" s="5">
        <v>0</v>
      </c>
      <c r="M65" s="5">
        <v>2</v>
      </c>
      <c r="N65" s="5">
        <v>41</v>
      </c>
      <c r="O65" s="5">
        <v>42</v>
      </c>
      <c r="P65" s="5">
        <v>36</v>
      </c>
      <c r="Q65" s="5">
        <v>32</v>
      </c>
      <c r="R65" s="5">
        <v>17</v>
      </c>
      <c r="S65" s="5">
        <v>1</v>
      </c>
      <c r="T65" s="5">
        <v>0</v>
      </c>
      <c r="U65" s="6">
        <v>171</v>
      </c>
    </row>
    <row r="66" spans="1:21">
      <c r="A66" s="4" t="s">
        <v>21</v>
      </c>
      <c r="B66" s="5" t="s">
        <v>22</v>
      </c>
      <c r="C66" s="5" t="s">
        <v>77</v>
      </c>
      <c r="D66" s="5">
        <v>15358</v>
      </c>
      <c r="E66" s="5" t="s">
        <v>24</v>
      </c>
      <c r="F66" s="5" t="s">
        <v>25</v>
      </c>
      <c r="G66" s="5" t="s">
        <v>26</v>
      </c>
      <c r="H66" s="5" t="s">
        <v>58</v>
      </c>
      <c r="I66" s="5" t="s">
        <v>59</v>
      </c>
      <c r="J66" s="5">
        <v>6</v>
      </c>
      <c r="K66" s="5" t="s">
        <v>60</v>
      </c>
      <c r="L66" s="5">
        <v>0</v>
      </c>
      <c r="M66" s="5">
        <v>0</v>
      </c>
      <c r="N66" s="5">
        <v>2</v>
      </c>
      <c r="O66" s="5">
        <v>1</v>
      </c>
      <c r="P66" s="5">
        <v>0</v>
      </c>
      <c r="Q66" s="5">
        <v>0</v>
      </c>
      <c r="R66" s="5">
        <v>1</v>
      </c>
      <c r="S66" s="5">
        <v>0</v>
      </c>
      <c r="T66" s="5">
        <v>0</v>
      </c>
      <c r="U66" s="6">
        <v>4</v>
      </c>
    </row>
    <row r="67" spans="1:21">
      <c r="A67" s="4" t="s">
        <v>21</v>
      </c>
      <c r="B67" s="5" t="s">
        <v>22</v>
      </c>
      <c r="C67" s="5" t="s">
        <v>77</v>
      </c>
      <c r="D67" s="5">
        <v>15358</v>
      </c>
      <c r="E67" s="5" t="s">
        <v>24</v>
      </c>
      <c r="F67" s="5" t="s">
        <v>25</v>
      </c>
      <c r="G67" s="5" t="s">
        <v>52</v>
      </c>
      <c r="H67" s="5" t="s">
        <v>53</v>
      </c>
      <c r="I67" s="5" t="s">
        <v>61</v>
      </c>
      <c r="J67" s="5">
        <v>46</v>
      </c>
      <c r="K67" s="5" t="s">
        <v>62</v>
      </c>
      <c r="L67" s="5">
        <v>0</v>
      </c>
      <c r="M67" s="5">
        <v>2</v>
      </c>
      <c r="N67" s="5">
        <v>41</v>
      </c>
      <c r="O67" s="5">
        <v>42</v>
      </c>
      <c r="P67" s="5">
        <v>36</v>
      </c>
      <c r="Q67" s="5">
        <v>32</v>
      </c>
      <c r="R67" s="5">
        <v>17</v>
      </c>
      <c r="S67" s="5">
        <v>1</v>
      </c>
      <c r="T67" s="5">
        <v>0</v>
      </c>
      <c r="U67" s="6">
        <v>171</v>
      </c>
    </row>
    <row r="68" spans="1:21">
      <c r="A68" s="4" t="s">
        <v>21</v>
      </c>
      <c r="B68" s="5" t="s">
        <v>22</v>
      </c>
      <c r="C68" s="5" t="s">
        <v>77</v>
      </c>
      <c r="D68" s="5">
        <v>15358</v>
      </c>
      <c r="E68" s="5" t="s">
        <v>24</v>
      </c>
      <c r="F68" s="5" t="s">
        <v>25</v>
      </c>
      <c r="G68" s="5" t="s">
        <v>26</v>
      </c>
      <c r="H68" s="5" t="s">
        <v>58</v>
      </c>
      <c r="I68" s="5" t="s">
        <v>67</v>
      </c>
      <c r="J68" s="5">
        <v>7</v>
      </c>
      <c r="K68" s="5" t="s">
        <v>68</v>
      </c>
      <c r="L68" s="5">
        <v>0</v>
      </c>
      <c r="M68" s="5">
        <v>0</v>
      </c>
      <c r="N68" s="5">
        <v>9</v>
      </c>
      <c r="O68" s="5">
        <v>11</v>
      </c>
      <c r="P68" s="5">
        <v>2</v>
      </c>
      <c r="Q68" s="5">
        <v>5</v>
      </c>
      <c r="R68" s="5">
        <v>3</v>
      </c>
      <c r="S68" s="5">
        <v>0</v>
      </c>
      <c r="T68" s="5">
        <v>0</v>
      </c>
      <c r="U68" s="6">
        <v>30</v>
      </c>
    </row>
    <row r="69" spans="1:21">
      <c r="A69" s="4" t="s">
        <v>21</v>
      </c>
      <c r="B69" s="5" t="s">
        <v>22</v>
      </c>
      <c r="C69" s="5" t="s">
        <v>77</v>
      </c>
      <c r="D69" s="5">
        <v>15358</v>
      </c>
      <c r="E69" s="5" t="s">
        <v>24</v>
      </c>
      <c r="F69" s="5" t="s">
        <v>25</v>
      </c>
      <c r="G69" s="5" t="s">
        <v>52</v>
      </c>
      <c r="H69" s="5" t="s">
        <v>82</v>
      </c>
      <c r="I69" s="5" t="s">
        <v>83</v>
      </c>
      <c r="J69" s="5">
        <v>65</v>
      </c>
      <c r="K69" s="5" t="s">
        <v>84</v>
      </c>
      <c r="L69" s="5">
        <v>0</v>
      </c>
      <c r="M69" s="5">
        <v>2</v>
      </c>
      <c r="N69" s="5">
        <v>41</v>
      </c>
      <c r="O69" s="5">
        <v>42</v>
      </c>
      <c r="P69" s="5">
        <v>36</v>
      </c>
      <c r="Q69" s="5">
        <v>32</v>
      </c>
      <c r="R69" s="5">
        <v>17</v>
      </c>
      <c r="S69" s="5">
        <v>3</v>
      </c>
      <c r="T69" s="5">
        <v>0</v>
      </c>
      <c r="U69" s="6">
        <v>173</v>
      </c>
    </row>
    <row r="70" spans="1:21">
      <c r="A70" s="4" t="s">
        <v>21</v>
      </c>
      <c r="B70" s="5" t="s">
        <v>22</v>
      </c>
      <c r="C70" s="5" t="s">
        <v>77</v>
      </c>
      <c r="D70" s="5">
        <v>15358</v>
      </c>
      <c r="E70" s="5" t="s">
        <v>24</v>
      </c>
      <c r="F70" s="5" t="s">
        <v>25</v>
      </c>
      <c r="G70" s="5" t="s">
        <v>26</v>
      </c>
      <c r="H70" s="5" t="s">
        <v>63</v>
      </c>
      <c r="I70" s="5" t="s">
        <v>64</v>
      </c>
      <c r="J70" s="5">
        <v>56</v>
      </c>
      <c r="K70" s="5" t="s">
        <v>65</v>
      </c>
      <c r="L70" s="5">
        <v>0</v>
      </c>
      <c r="M70" s="5">
        <v>2</v>
      </c>
      <c r="N70" s="5">
        <v>41</v>
      </c>
      <c r="O70" s="5">
        <v>42</v>
      </c>
      <c r="P70" s="5">
        <v>36</v>
      </c>
      <c r="Q70" s="5">
        <v>32</v>
      </c>
      <c r="R70" s="5">
        <v>17</v>
      </c>
      <c r="S70" s="5">
        <v>1</v>
      </c>
      <c r="T70" s="5">
        <v>0</v>
      </c>
      <c r="U70" s="6">
        <v>171</v>
      </c>
    </row>
    <row r="71" spans="1:21">
      <c r="A71" s="4" t="s">
        <v>21</v>
      </c>
      <c r="B71" s="5" t="s">
        <v>22</v>
      </c>
      <c r="C71" s="5" t="s">
        <v>85</v>
      </c>
      <c r="D71" s="5">
        <v>14836</v>
      </c>
      <c r="E71" s="5" t="s">
        <v>24</v>
      </c>
      <c r="F71" s="5" t="s">
        <v>25</v>
      </c>
      <c r="G71" s="5" t="s">
        <v>26</v>
      </c>
      <c r="H71" s="5" t="s">
        <v>27</v>
      </c>
      <c r="I71" s="5" t="s">
        <v>28</v>
      </c>
      <c r="J71" s="5">
        <v>1</v>
      </c>
      <c r="K71" s="5" t="s">
        <v>29</v>
      </c>
      <c r="L71" s="5">
        <v>10</v>
      </c>
      <c r="M71" s="5">
        <v>16</v>
      </c>
      <c r="N71" s="5">
        <v>108</v>
      </c>
      <c r="O71" s="5">
        <v>153</v>
      </c>
      <c r="P71" s="5">
        <v>138</v>
      </c>
      <c r="Q71" s="5">
        <v>57</v>
      </c>
      <c r="R71" s="5">
        <v>13</v>
      </c>
      <c r="S71" s="5">
        <v>4</v>
      </c>
      <c r="T71" s="5">
        <v>2</v>
      </c>
      <c r="U71" s="6">
        <v>501</v>
      </c>
    </row>
    <row r="72" spans="1:21">
      <c r="A72" s="4" t="s">
        <v>21</v>
      </c>
      <c r="B72" s="5" t="s">
        <v>22</v>
      </c>
      <c r="C72" s="5" t="s">
        <v>85</v>
      </c>
      <c r="D72" s="5">
        <v>14836</v>
      </c>
      <c r="E72" s="5" t="s">
        <v>24</v>
      </c>
      <c r="F72" s="5" t="s">
        <v>25</v>
      </c>
      <c r="G72" s="5" t="s">
        <v>26</v>
      </c>
      <c r="H72" s="5" t="s">
        <v>30</v>
      </c>
      <c r="I72" s="5" t="s">
        <v>31</v>
      </c>
      <c r="J72" s="5">
        <v>10</v>
      </c>
      <c r="K72" s="5" t="s">
        <v>32</v>
      </c>
      <c r="L72" s="5">
        <v>0</v>
      </c>
      <c r="M72" s="5">
        <v>3</v>
      </c>
      <c r="N72" s="5">
        <v>23</v>
      </c>
      <c r="O72" s="5">
        <v>15</v>
      </c>
      <c r="P72" s="5">
        <v>13</v>
      </c>
      <c r="Q72" s="5">
        <v>3</v>
      </c>
      <c r="R72" s="5">
        <v>0</v>
      </c>
      <c r="S72" s="5">
        <v>0</v>
      </c>
      <c r="T72" s="5">
        <v>0</v>
      </c>
      <c r="U72" s="6">
        <v>57</v>
      </c>
    </row>
    <row r="73" spans="1:21">
      <c r="A73" s="4" t="s">
        <v>21</v>
      </c>
      <c r="B73" s="5" t="s">
        <v>22</v>
      </c>
      <c r="C73" s="5" t="s">
        <v>85</v>
      </c>
      <c r="D73" s="5">
        <v>14836</v>
      </c>
      <c r="E73" s="5" t="s">
        <v>24</v>
      </c>
      <c r="F73" s="5" t="s">
        <v>25</v>
      </c>
      <c r="G73" s="5" t="s">
        <v>26</v>
      </c>
      <c r="H73" s="5" t="s">
        <v>33</v>
      </c>
      <c r="I73" s="5" t="s">
        <v>34</v>
      </c>
      <c r="J73" s="5">
        <v>13</v>
      </c>
      <c r="K73" s="5" t="s">
        <v>35</v>
      </c>
      <c r="L73" s="5">
        <v>0</v>
      </c>
      <c r="M73" s="5">
        <v>0</v>
      </c>
      <c r="N73" s="5">
        <v>3</v>
      </c>
      <c r="O73" s="5">
        <v>3</v>
      </c>
      <c r="P73" s="5">
        <v>7</v>
      </c>
      <c r="Q73" s="5">
        <v>7</v>
      </c>
      <c r="R73" s="5">
        <v>2</v>
      </c>
      <c r="S73" s="5">
        <v>0</v>
      </c>
      <c r="T73" s="5">
        <v>1</v>
      </c>
      <c r="U73" s="6">
        <v>23</v>
      </c>
    </row>
    <row r="74" spans="1:21">
      <c r="A74" s="4" t="s">
        <v>21</v>
      </c>
      <c r="B74" s="5" t="s">
        <v>22</v>
      </c>
      <c r="C74" s="5" t="s">
        <v>85</v>
      </c>
      <c r="D74" s="5">
        <v>14836</v>
      </c>
      <c r="E74" s="5" t="s">
        <v>24</v>
      </c>
      <c r="F74" s="5" t="s">
        <v>25</v>
      </c>
      <c r="G74" s="5" t="s">
        <v>26</v>
      </c>
      <c r="H74" s="5" t="s">
        <v>33</v>
      </c>
      <c r="I74" s="5" t="s">
        <v>71</v>
      </c>
      <c r="J74" s="5">
        <v>14</v>
      </c>
      <c r="K74" s="5" t="s">
        <v>72</v>
      </c>
      <c r="L74" s="5">
        <v>0</v>
      </c>
      <c r="M74" s="5">
        <v>0</v>
      </c>
      <c r="N74" s="5">
        <v>3</v>
      </c>
      <c r="O74" s="5">
        <v>3</v>
      </c>
      <c r="P74" s="5">
        <v>6</v>
      </c>
      <c r="Q74" s="5">
        <v>7</v>
      </c>
      <c r="R74" s="5">
        <v>2</v>
      </c>
      <c r="S74" s="5">
        <v>0</v>
      </c>
      <c r="T74" s="5">
        <v>1</v>
      </c>
      <c r="U74" s="6">
        <v>22</v>
      </c>
    </row>
    <row r="75" spans="1:21">
      <c r="A75" s="4" t="s">
        <v>21</v>
      </c>
      <c r="B75" s="5" t="s">
        <v>22</v>
      </c>
      <c r="C75" s="5" t="s">
        <v>85</v>
      </c>
      <c r="D75" s="5">
        <v>14836</v>
      </c>
      <c r="E75" s="5" t="s">
        <v>24</v>
      </c>
      <c r="F75" s="5" t="s">
        <v>25</v>
      </c>
      <c r="G75" s="5" t="s">
        <v>26</v>
      </c>
      <c r="H75" s="5" t="s">
        <v>33</v>
      </c>
      <c r="I75" s="5" t="s">
        <v>73</v>
      </c>
      <c r="J75" s="5">
        <v>15</v>
      </c>
      <c r="K75" s="5" t="s">
        <v>74</v>
      </c>
      <c r="L75" s="5">
        <v>0</v>
      </c>
      <c r="M75" s="5">
        <v>0</v>
      </c>
      <c r="N75" s="5">
        <v>3</v>
      </c>
      <c r="O75" s="5">
        <v>3</v>
      </c>
      <c r="P75" s="5">
        <v>6</v>
      </c>
      <c r="Q75" s="5">
        <v>7</v>
      </c>
      <c r="R75" s="5">
        <v>2</v>
      </c>
      <c r="S75" s="5">
        <v>0</v>
      </c>
      <c r="T75" s="5">
        <v>1</v>
      </c>
      <c r="U75" s="6">
        <v>22</v>
      </c>
    </row>
    <row r="76" spans="1:21">
      <c r="A76" s="4" t="s">
        <v>21</v>
      </c>
      <c r="B76" s="5" t="s">
        <v>22</v>
      </c>
      <c r="C76" s="5" t="s">
        <v>85</v>
      </c>
      <c r="D76" s="5">
        <v>14836</v>
      </c>
      <c r="E76" s="5" t="s">
        <v>24</v>
      </c>
      <c r="F76" s="5" t="s">
        <v>25</v>
      </c>
      <c r="G76" s="5" t="s">
        <v>26</v>
      </c>
      <c r="H76" s="5" t="s">
        <v>33</v>
      </c>
      <c r="I76" s="5" t="s">
        <v>75</v>
      </c>
      <c r="J76" s="5">
        <v>16</v>
      </c>
      <c r="K76" s="5" t="s">
        <v>76</v>
      </c>
      <c r="L76" s="5">
        <v>0</v>
      </c>
      <c r="M76" s="5">
        <v>0</v>
      </c>
      <c r="N76" s="5">
        <v>3</v>
      </c>
      <c r="O76" s="5">
        <v>3</v>
      </c>
      <c r="P76" s="5">
        <v>6</v>
      </c>
      <c r="Q76" s="5">
        <v>7</v>
      </c>
      <c r="R76" s="5">
        <v>2</v>
      </c>
      <c r="S76" s="5">
        <v>0</v>
      </c>
      <c r="T76" s="5">
        <v>1</v>
      </c>
      <c r="U76" s="6">
        <v>22</v>
      </c>
    </row>
    <row r="77" spans="1:21">
      <c r="A77" s="4" t="s">
        <v>21</v>
      </c>
      <c r="B77" s="5" t="s">
        <v>22</v>
      </c>
      <c r="C77" s="5" t="s">
        <v>85</v>
      </c>
      <c r="D77" s="5">
        <v>14836</v>
      </c>
      <c r="E77" s="5" t="s">
        <v>24</v>
      </c>
      <c r="F77" s="5" t="s">
        <v>25</v>
      </c>
      <c r="G77" s="5" t="s">
        <v>26</v>
      </c>
      <c r="H77" s="5" t="s">
        <v>36</v>
      </c>
      <c r="I77" s="5" t="s">
        <v>37</v>
      </c>
      <c r="J77" s="5">
        <v>17</v>
      </c>
      <c r="K77" s="5" t="s">
        <v>38</v>
      </c>
      <c r="L77" s="5">
        <v>0</v>
      </c>
      <c r="M77" s="5">
        <v>0</v>
      </c>
      <c r="N77" s="5">
        <v>1</v>
      </c>
      <c r="O77" s="5">
        <v>1</v>
      </c>
      <c r="P77" s="5">
        <v>1</v>
      </c>
      <c r="Q77" s="5">
        <v>1</v>
      </c>
      <c r="R77" s="5">
        <v>0</v>
      </c>
      <c r="S77" s="5">
        <v>0</v>
      </c>
      <c r="T77" s="5">
        <v>0</v>
      </c>
      <c r="U77" s="6">
        <v>4</v>
      </c>
    </row>
    <row r="78" spans="1:21">
      <c r="A78" s="4" t="s">
        <v>21</v>
      </c>
      <c r="B78" s="5" t="s">
        <v>22</v>
      </c>
      <c r="C78" s="5" t="s">
        <v>85</v>
      </c>
      <c r="D78" s="5">
        <v>14836</v>
      </c>
      <c r="E78" s="5" t="s">
        <v>24</v>
      </c>
      <c r="F78" s="5" t="s">
        <v>25</v>
      </c>
      <c r="G78" s="5" t="s">
        <v>26</v>
      </c>
      <c r="H78" s="5" t="s">
        <v>27</v>
      </c>
      <c r="I78" s="5" t="s">
        <v>39</v>
      </c>
      <c r="J78" s="5">
        <v>2</v>
      </c>
      <c r="K78" s="5" t="s">
        <v>40</v>
      </c>
      <c r="L78" s="5">
        <v>10</v>
      </c>
      <c r="M78" s="5">
        <v>16</v>
      </c>
      <c r="N78" s="5">
        <v>108</v>
      </c>
      <c r="O78" s="5">
        <v>153</v>
      </c>
      <c r="P78" s="5">
        <v>138</v>
      </c>
      <c r="Q78" s="5">
        <v>57</v>
      </c>
      <c r="R78" s="5">
        <v>13</v>
      </c>
      <c r="S78" s="5">
        <v>4</v>
      </c>
      <c r="T78" s="5">
        <v>2</v>
      </c>
      <c r="U78" s="6">
        <v>501</v>
      </c>
    </row>
    <row r="79" spans="1:21">
      <c r="A79" s="4" t="s">
        <v>21</v>
      </c>
      <c r="B79" s="5" t="s">
        <v>22</v>
      </c>
      <c r="C79" s="5" t="s">
        <v>85</v>
      </c>
      <c r="D79" s="5">
        <v>14836</v>
      </c>
      <c r="E79" s="5" t="s">
        <v>24</v>
      </c>
      <c r="F79" s="5" t="s">
        <v>25</v>
      </c>
      <c r="G79" s="5" t="s">
        <v>26</v>
      </c>
      <c r="H79" s="5" t="s">
        <v>41</v>
      </c>
      <c r="I79" s="5" t="s">
        <v>42</v>
      </c>
      <c r="J79" s="5">
        <v>27</v>
      </c>
      <c r="K79" s="5" t="s">
        <v>43</v>
      </c>
      <c r="L79" s="5">
        <v>0</v>
      </c>
      <c r="M79" s="5">
        <v>3</v>
      </c>
      <c r="N79" s="5">
        <v>23</v>
      </c>
      <c r="O79" s="5">
        <v>15</v>
      </c>
      <c r="P79" s="5">
        <v>13</v>
      </c>
      <c r="Q79" s="5">
        <v>3</v>
      </c>
      <c r="R79" s="5">
        <v>0</v>
      </c>
      <c r="S79" s="5">
        <v>0</v>
      </c>
      <c r="T79" s="5">
        <v>0</v>
      </c>
      <c r="U79" s="6">
        <v>57</v>
      </c>
    </row>
    <row r="80" spans="1:21">
      <c r="A80" s="4" t="s">
        <v>21</v>
      </c>
      <c r="B80" s="5" t="s">
        <v>22</v>
      </c>
      <c r="C80" s="5" t="s">
        <v>85</v>
      </c>
      <c r="D80" s="5">
        <v>14836</v>
      </c>
      <c r="E80" s="5" t="s">
        <v>24</v>
      </c>
      <c r="F80" s="5" t="s">
        <v>25</v>
      </c>
      <c r="G80" s="5" t="s">
        <v>26</v>
      </c>
      <c r="H80" s="5" t="s">
        <v>41</v>
      </c>
      <c r="I80" s="5" t="s">
        <v>44</v>
      </c>
      <c r="J80" s="5">
        <v>31</v>
      </c>
      <c r="K80" s="5" t="s">
        <v>45</v>
      </c>
      <c r="L80" s="5">
        <v>10</v>
      </c>
      <c r="M80" s="5">
        <v>16</v>
      </c>
      <c r="N80" s="5">
        <v>108</v>
      </c>
      <c r="O80" s="5">
        <v>153</v>
      </c>
      <c r="P80" s="5">
        <v>138</v>
      </c>
      <c r="Q80" s="5">
        <v>57</v>
      </c>
      <c r="R80" s="5">
        <v>13</v>
      </c>
      <c r="S80" s="5">
        <v>4</v>
      </c>
      <c r="T80" s="5">
        <v>2</v>
      </c>
      <c r="U80" s="6">
        <v>501</v>
      </c>
    </row>
    <row r="81" spans="1:21">
      <c r="A81" s="4" t="s">
        <v>21</v>
      </c>
      <c r="B81" s="5" t="s">
        <v>22</v>
      </c>
      <c r="C81" s="5" t="s">
        <v>85</v>
      </c>
      <c r="D81" s="5">
        <v>14836</v>
      </c>
      <c r="E81" s="5" t="s">
        <v>24</v>
      </c>
      <c r="F81" s="5" t="s">
        <v>25</v>
      </c>
      <c r="G81" s="5" t="s">
        <v>26</v>
      </c>
      <c r="H81" s="5" t="s">
        <v>27</v>
      </c>
      <c r="I81" s="5" t="s">
        <v>46</v>
      </c>
      <c r="J81" s="5">
        <v>4</v>
      </c>
      <c r="K81" s="5" t="s">
        <v>47</v>
      </c>
      <c r="L81" s="5">
        <v>0</v>
      </c>
      <c r="M81" s="5">
        <v>0</v>
      </c>
      <c r="N81" s="5">
        <v>3</v>
      </c>
      <c r="O81" s="5">
        <v>3</v>
      </c>
      <c r="P81" s="5">
        <v>7</v>
      </c>
      <c r="Q81" s="5">
        <v>7</v>
      </c>
      <c r="R81" s="5">
        <v>2</v>
      </c>
      <c r="S81" s="5">
        <v>0</v>
      </c>
      <c r="T81" s="5">
        <v>1</v>
      </c>
      <c r="U81" s="6">
        <v>23</v>
      </c>
    </row>
    <row r="82" spans="1:21">
      <c r="A82" s="4" t="s">
        <v>21</v>
      </c>
      <c r="B82" s="5" t="s">
        <v>22</v>
      </c>
      <c r="C82" s="5" t="s">
        <v>85</v>
      </c>
      <c r="D82" s="5">
        <v>14836</v>
      </c>
      <c r="E82" s="5" t="s">
        <v>24</v>
      </c>
      <c r="F82" s="5" t="s">
        <v>25</v>
      </c>
      <c r="G82" s="5" t="s">
        <v>52</v>
      </c>
      <c r="H82" s="5" t="s">
        <v>53</v>
      </c>
      <c r="I82" s="5" t="s">
        <v>54</v>
      </c>
      <c r="J82" s="5">
        <v>41</v>
      </c>
      <c r="K82" s="5" t="s">
        <v>55</v>
      </c>
      <c r="L82" s="5">
        <v>0</v>
      </c>
      <c r="M82" s="5">
        <v>3</v>
      </c>
      <c r="N82" s="5">
        <v>23</v>
      </c>
      <c r="O82" s="5">
        <v>15</v>
      </c>
      <c r="P82" s="5">
        <v>13</v>
      </c>
      <c r="Q82" s="5">
        <v>3</v>
      </c>
      <c r="R82" s="5">
        <v>0</v>
      </c>
      <c r="S82" s="5">
        <v>0</v>
      </c>
      <c r="T82" s="5">
        <v>0</v>
      </c>
      <c r="U82" s="6">
        <v>57</v>
      </c>
    </row>
    <row r="83" spans="1:21">
      <c r="A83" s="4" t="s">
        <v>21</v>
      </c>
      <c r="B83" s="5" t="s">
        <v>22</v>
      </c>
      <c r="C83" s="5" t="s">
        <v>85</v>
      </c>
      <c r="D83" s="5">
        <v>14836</v>
      </c>
      <c r="E83" s="5" t="s">
        <v>24</v>
      </c>
      <c r="F83" s="5" t="s">
        <v>25</v>
      </c>
      <c r="G83" s="5" t="s">
        <v>52</v>
      </c>
      <c r="H83" s="5" t="s">
        <v>53</v>
      </c>
      <c r="I83" s="5" t="s">
        <v>56</v>
      </c>
      <c r="J83" s="5">
        <v>43</v>
      </c>
      <c r="K83" s="5" t="s">
        <v>57</v>
      </c>
      <c r="L83" s="5">
        <v>0</v>
      </c>
      <c r="M83" s="5">
        <v>3</v>
      </c>
      <c r="N83" s="5">
        <v>23</v>
      </c>
      <c r="O83" s="5">
        <v>15</v>
      </c>
      <c r="P83" s="5">
        <v>13</v>
      </c>
      <c r="Q83" s="5">
        <v>3</v>
      </c>
      <c r="R83" s="5">
        <v>0</v>
      </c>
      <c r="S83" s="5">
        <v>0</v>
      </c>
      <c r="T83" s="5">
        <v>0</v>
      </c>
      <c r="U83" s="6">
        <v>57</v>
      </c>
    </row>
    <row r="84" spans="1:21">
      <c r="A84" s="4" t="s">
        <v>21</v>
      </c>
      <c r="B84" s="5" t="s">
        <v>22</v>
      </c>
      <c r="C84" s="5" t="s">
        <v>85</v>
      </c>
      <c r="D84" s="5">
        <v>14836</v>
      </c>
      <c r="E84" s="5" t="s">
        <v>24</v>
      </c>
      <c r="F84" s="5" t="s">
        <v>25</v>
      </c>
      <c r="G84" s="5" t="s">
        <v>26</v>
      </c>
      <c r="H84" s="5" t="s">
        <v>58</v>
      </c>
      <c r="I84" s="5" t="s">
        <v>59</v>
      </c>
      <c r="J84" s="5">
        <v>6</v>
      </c>
      <c r="K84" s="5" t="s">
        <v>60</v>
      </c>
      <c r="L84" s="5">
        <v>0</v>
      </c>
      <c r="M84" s="5">
        <v>0</v>
      </c>
      <c r="N84" s="5">
        <v>4</v>
      </c>
      <c r="O84" s="5">
        <v>6</v>
      </c>
      <c r="P84" s="5">
        <v>2</v>
      </c>
      <c r="Q84" s="5">
        <v>1</v>
      </c>
      <c r="R84" s="5">
        <v>0</v>
      </c>
      <c r="S84" s="5">
        <v>0</v>
      </c>
      <c r="T84" s="5">
        <v>0</v>
      </c>
      <c r="U84" s="6">
        <v>13</v>
      </c>
    </row>
    <row r="85" spans="1:21">
      <c r="A85" s="4" t="s">
        <v>21</v>
      </c>
      <c r="B85" s="5" t="s">
        <v>22</v>
      </c>
      <c r="C85" s="5" t="s">
        <v>85</v>
      </c>
      <c r="D85" s="5">
        <v>14836</v>
      </c>
      <c r="E85" s="5" t="s">
        <v>24</v>
      </c>
      <c r="F85" s="5" t="s">
        <v>25</v>
      </c>
      <c r="G85" s="5" t="s">
        <v>52</v>
      </c>
      <c r="H85" s="5" t="s">
        <v>53</v>
      </c>
      <c r="I85" s="5" t="s">
        <v>61</v>
      </c>
      <c r="J85" s="5">
        <v>46</v>
      </c>
      <c r="K85" s="5" t="s">
        <v>62</v>
      </c>
      <c r="L85" s="5">
        <v>0</v>
      </c>
      <c r="M85" s="5">
        <v>3</v>
      </c>
      <c r="N85" s="5">
        <v>23</v>
      </c>
      <c r="O85" s="5">
        <v>15</v>
      </c>
      <c r="P85" s="5">
        <v>13</v>
      </c>
      <c r="Q85" s="5">
        <v>3</v>
      </c>
      <c r="R85" s="5">
        <v>0</v>
      </c>
      <c r="S85" s="5">
        <v>0</v>
      </c>
      <c r="T85" s="5">
        <v>0</v>
      </c>
      <c r="U85" s="6">
        <v>57</v>
      </c>
    </row>
    <row r="86" spans="1:21">
      <c r="A86" s="4" t="s">
        <v>21</v>
      </c>
      <c r="B86" s="5" t="s">
        <v>22</v>
      </c>
      <c r="C86" s="5" t="s">
        <v>85</v>
      </c>
      <c r="D86" s="5">
        <v>14836</v>
      </c>
      <c r="E86" s="5" t="s">
        <v>24</v>
      </c>
      <c r="F86" s="5" t="s">
        <v>25</v>
      </c>
      <c r="G86" s="5" t="s">
        <v>26</v>
      </c>
      <c r="H86" s="5" t="s">
        <v>58</v>
      </c>
      <c r="I86" s="5" t="s">
        <v>67</v>
      </c>
      <c r="J86" s="5">
        <v>7</v>
      </c>
      <c r="K86" s="5" t="s">
        <v>68</v>
      </c>
      <c r="L86" s="5">
        <v>3</v>
      </c>
      <c r="M86" s="5">
        <v>2</v>
      </c>
      <c r="N86" s="5">
        <v>13</v>
      </c>
      <c r="O86" s="5">
        <v>14</v>
      </c>
      <c r="P86" s="5">
        <v>10</v>
      </c>
      <c r="Q86" s="5">
        <v>9</v>
      </c>
      <c r="R86" s="5">
        <v>2</v>
      </c>
      <c r="S86" s="5">
        <v>0</v>
      </c>
      <c r="T86" s="5">
        <v>0</v>
      </c>
      <c r="U86" s="6">
        <v>53</v>
      </c>
    </row>
    <row r="87" spans="1:21">
      <c r="A87" s="4" t="s">
        <v>21</v>
      </c>
      <c r="B87" s="5" t="s">
        <v>22</v>
      </c>
      <c r="C87" s="5" t="s">
        <v>85</v>
      </c>
      <c r="D87" s="5">
        <v>14836</v>
      </c>
      <c r="E87" s="5" t="s">
        <v>24</v>
      </c>
      <c r="F87" s="5" t="s">
        <v>25</v>
      </c>
      <c r="G87" s="5" t="s">
        <v>26</v>
      </c>
      <c r="H87" s="5" t="s">
        <v>63</v>
      </c>
      <c r="I87" s="5" t="s">
        <v>64</v>
      </c>
      <c r="J87" s="5">
        <v>56</v>
      </c>
      <c r="K87" s="5" t="s">
        <v>65</v>
      </c>
      <c r="L87" s="5">
        <v>0</v>
      </c>
      <c r="M87" s="5">
        <v>3</v>
      </c>
      <c r="N87" s="5">
        <v>23</v>
      </c>
      <c r="O87" s="5">
        <v>15</v>
      </c>
      <c r="P87" s="5">
        <v>13</v>
      </c>
      <c r="Q87" s="5">
        <v>3</v>
      </c>
      <c r="R87" s="5">
        <v>0</v>
      </c>
      <c r="S87" s="5">
        <v>0</v>
      </c>
      <c r="T87" s="5">
        <v>0</v>
      </c>
      <c r="U87" s="6">
        <v>57</v>
      </c>
    </row>
    <row r="88" spans="1:21">
      <c r="A88" s="4" t="s">
        <v>21</v>
      </c>
      <c r="B88" s="5" t="s">
        <v>22</v>
      </c>
      <c r="C88" s="5" t="s">
        <v>86</v>
      </c>
      <c r="D88" s="5">
        <v>14431</v>
      </c>
      <c r="E88" s="5" t="s">
        <v>24</v>
      </c>
      <c r="F88" s="5" t="s">
        <v>25</v>
      </c>
      <c r="G88" s="5" t="s">
        <v>26</v>
      </c>
      <c r="H88" s="5" t="s">
        <v>27</v>
      </c>
      <c r="I88" s="5" t="s">
        <v>28</v>
      </c>
      <c r="J88" s="5">
        <v>1</v>
      </c>
      <c r="K88" s="5" t="s">
        <v>29</v>
      </c>
      <c r="L88" s="5">
        <v>0</v>
      </c>
      <c r="M88" s="5">
        <v>9</v>
      </c>
      <c r="N88" s="5">
        <v>122</v>
      </c>
      <c r="O88" s="5">
        <v>195</v>
      </c>
      <c r="P88" s="5">
        <v>146</v>
      </c>
      <c r="Q88" s="5">
        <v>112</v>
      </c>
      <c r="R88" s="5">
        <v>43</v>
      </c>
      <c r="S88" s="5">
        <v>12</v>
      </c>
      <c r="T88" s="5">
        <v>3</v>
      </c>
      <c r="U88" s="6">
        <v>642</v>
      </c>
    </row>
    <row r="89" spans="1:21">
      <c r="A89" s="4" t="s">
        <v>21</v>
      </c>
      <c r="B89" s="5" t="s">
        <v>22</v>
      </c>
      <c r="C89" s="5" t="s">
        <v>86</v>
      </c>
      <c r="D89" s="5">
        <v>14431</v>
      </c>
      <c r="E89" s="5" t="s">
        <v>24</v>
      </c>
      <c r="F89" s="5" t="s">
        <v>25</v>
      </c>
      <c r="G89" s="5" t="s">
        <v>26</v>
      </c>
      <c r="H89" s="5" t="s">
        <v>30</v>
      </c>
      <c r="I89" s="5" t="s">
        <v>31</v>
      </c>
      <c r="J89" s="5">
        <v>10</v>
      </c>
      <c r="K89" s="5" t="s">
        <v>32</v>
      </c>
      <c r="L89" s="5">
        <v>0</v>
      </c>
      <c r="M89" s="5">
        <v>4</v>
      </c>
      <c r="N89" s="5">
        <v>71</v>
      </c>
      <c r="O89" s="5">
        <v>118</v>
      </c>
      <c r="P89" s="5">
        <v>94</v>
      </c>
      <c r="Q89" s="5">
        <v>91</v>
      </c>
      <c r="R89" s="5">
        <v>23</v>
      </c>
      <c r="S89" s="5">
        <v>10</v>
      </c>
      <c r="T89" s="5">
        <v>2</v>
      </c>
      <c r="U89" s="6">
        <v>413</v>
      </c>
    </row>
    <row r="90" spans="1:21">
      <c r="A90" s="4" t="s">
        <v>21</v>
      </c>
      <c r="B90" s="5" t="s">
        <v>22</v>
      </c>
      <c r="C90" s="5" t="s">
        <v>86</v>
      </c>
      <c r="D90" s="5">
        <v>14431</v>
      </c>
      <c r="E90" s="5" t="s">
        <v>24</v>
      </c>
      <c r="F90" s="5" t="s">
        <v>25</v>
      </c>
      <c r="G90" s="5" t="s">
        <v>26</v>
      </c>
      <c r="H90" s="5" t="s">
        <v>33</v>
      </c>
      <c r="I90" s="5" t="s">
        <v>34</v>
      </c>
      <c r="J90" s="5">
        <v>13</v>
      </c>
      <c r="K90" s="5" t="s">
        <v>35</v>
      </c>
      <c r="L90" s="5">
        <v>0</v>
      </c>
      <c r="M90" s="5">
        <v>0</v>
      </c>
      <c r="N90" s="5">
        <v>2</v>
      </c>
      <c r="O90" s="5">
        <v>4</v>
      </c>
      <c r="P90" s="5">
        <v>5</v>
      </c>
      <c r="Q90" s="5">
        <v>6</v>
      </c>
      <c r="R90" s="5">
        <v>5</v>
      </c>
      <c r="S90" s="5">
        <v>0</v>
      </c>
      <c r="T90" s="5">
        <v>1</v>
      </c>
      <c r="U90" s="6">
        <v>23</v>
      </c>
    </row>
    <row r="91" spans="1:21">
      <c r="A91" s="4" t="s">
        <v>21</v>
      </c>
      <c r="B91" s="5" t="s">
        <v>22</v>
      </c>
      <c r="C91" s="5" t="s">
        <v>86</v>
      </c>
      <c r="D91" s="5">
        <v>14431</v>
      </c>
      <c r="E91" s="5" t="s">
        <v>24</v>
      </c>
      <c r="F91" s="5" t="s">
        <v>25</v>
      </c>
      <c r="G91" s="5" t="s">
        <v>26</v>
      </c>
      <c r="H91" s="5" t="s">
        <v>36</v>
      </c>
      <c r="I91" s="5" t="s">
        <v>37</v>
      </c>
      <c r="J91" s="5">
        <v>17</v>
      </c>
      <c r="K91" s="5" t="s">
        <v>38</v>
      </c>
      <c r="L91" s="5">
        <v>0</v>
      </c>
      <c r="M91" s="5">
        <v>0</v>
      </c>
      <c r="N91" s="5">
        <v>1</v>
      </c>
      <c r="O91" s="5">
        <v>1</v>
      </c>
      <c r="P91" s="5">
        <v>0</v>
      </c>
      <c r="Q91" s="5">
        <v>1</v>
      </c>
      <c r="R91" s="5">
        <v>1</v>
      </c>
      <c r="S91" s="5">
        <v>0</v>
      </c>
      <c r="T91" s="5">
        <v>0</v>
      </c>
      <c r="U91" s="6">
        <v>4</v>
      </c>
    </row>
    <row r="92" spans="1:21">
      <c r="A92" s="4" t="s">
        <v>21</v>
      </c>
      <c r="B92" s="5" t="s">
        <v>22</v>
      </c>
      <c r="C92" s="5" t="s">
        <v>86</v>
      </c>
      <c r="D92" s="5">
        <v>14431</v>
      </c>
      <c r="E92" s="5" t="s">
        <v>24</v>
      </c>
      <c r="F92" s="5" t="s">
        <v>25</v>
      </c>
      <c r="G92" s="5" t="s">
        <v>26</v>
      </c>
      <c r="H92" s="5" t="s">
        <v>27</v>
      </c>
      <c r="I92" s="5" t="s">
        <v>39</v>
      </c>
      <c r="J92" s="5">
        <v>2</v>
      </c>
      <c r="K92" s="5" t="s">
        <v>40</v>
      </c>
      <c r="L92" s="5">
        <v>0</v>
      </c>
      <c r="M92" s="5">
        <v>9</v>
      </c>
      <c r="N92" s="5">
        <v>122</v>
      </c>
      <c r="O92" s="5">
        <v>195</v>
      </c>
      <c r="P92" s="5">
        <v>146</v>
      </c>
      <c r="Q92" s="5">
        <v>112</v>
      </c>
      <c r="R92" s="5">
        <v>43</v>
      </c>
      <c r="S92" s="5">
        <v>12</v>
      </c>
      <c r="T92" s="5">
        <v>3</v>
      </c>
      <c r="U92" s="6">
        <v>642</v>
      </c>
    </row>
    <row r="93" spans="1:21">
      <c r="A93" s="4" t="s">
        <v>21</v>
      </c>
      <c r="B93" s="5" t="s">
        <v>22</v>
      </c>
      <c r="C93" s="5" t="s">
        <v>86</v>
      </c>
      <c r="D93" s="5">
        <v>14431</v>
      </c>
      <c r="E93" s="5" t="s">
        <v>24</v>
      </c>
      <c r="F93" s="5" t="s">
        <v>25</v>
      </c>
      <c r="G93" s="5" t="s">
        <v>26</v>
      </c>
      <c r="H93" s="5" t="s">
        <v>41</v>
      </c>
      <c r="I93" s="5" t="s">
        <v>42</v>
      </c>
      <c r="J93" s="5">
        <v>27</v>
      </c>
      <c r="K93" s="5" t="s">
        <v>43</v>
      </c>
      <c r="L93" s="5">
        <v>0</v>
      </c>
      <c r="M93" s="5">
        <v>4</v>
      </c>
      <c r="N93" s="5">
        <v>71</v>
      </c>
      <c r="O93" s="5">
        <v>118</v>
      </c>
      <c r="P93" s="5">
        <v>94</v>
      </c>
      <c r="Q93" s="5">
        <v>91</v>
      </c>
      <c r="R93" s="5">
        <v>23</v>
      </c>
      <c r="S93" s="5">
        <v>10</v>
      </c>
      <c r="T93" s="5">
        <v>2</v>
      </c>
      <c r="U93" s="6">
        <v>413</v>
      </c>
    </row>
    <row r="94" spans="1:21">
      <c r="A94" s="4" t="s">
        <v>21</v>
      </c>
      <c r="B94" s="5" t="s">
        <v>22</v>
      </c>
      <c r="C94" s="5" t="s">
        <v>86</v>
      </c>
      <c r="D94" s="5">
        <v>14431</v>
      </c>
      <c r="E94" s="5" t="s">
        <v>24</v>
      </c>
      <c r="F94" s="5" t="s">
        <v>25</v>
      </c>
      <c r="G94" s="5" t="s">
        <v>26</v>
      </c>
      <c r="H94" s="5" t="s">
        <v>41</v>
      </c>
      <c r="I94" s="5" t="s">
        <v>78</v>
      </c>
      <c r="J94" s="5">
        <v>28</v>
      </c>
      <c r="K94" s="5" t="s">
        <v>79</v>
      </c>
      <c r="L94" s="5">
        <v>0</v>
      </c>
      <c r="M94" s="5">
        <v>0</v>
      </c>
      <c r="N94" s="5">
        <v>1</v>
      </c>
      <c r="O94" s="5">
        <v>0</v>
      </c>
      <c r="P94" s="5">
        <v>1</v>
      </c>
      <c r="Q94" s="5">
        <v>1</v>
      </c>
      <c r="R94" s="5">
        <v>0</v>
      </c>
      <c r="S94" s="5">
        <v>0</v>
      </c>
      <c r="T94" s="5">
        <v>0</v>
      </c>
      <c r="U94" s="6">
        <v>3</v>
      </c>
    </row>
    <row r="95" spans="1:21">
      <c r="A95" s="4" t="s">
        <v>21</v>
      </c>
      <c r="B95" s="5" t="s">
        <v>22</v>
      </c>
      <c r="C95" s="5" t="s">
        <v>86</v>
      </c>
      <c r="D95" s="5">
        <v>14431</v>
      </c>
      <c r="E95" s="5" t="s">
        <v>24</v>
      </c>
      <c r="F95" s="5" t="s">
        <v>25</v>
      </c>
      <c r="G95" s="5" t="s">
        <v>26</v>
      </c>
      <c r="H95" s="5" t="s">
        <v>41</v>
      </c>
      <c r="I95" s="5" t="s">
        <v>80</v>
      </c>
      <c r="J95" s="5">
        <v>30</v>
      </c>
      <c r="K95" s="5" t="s">
        <v>81</v>
      </c>
      <c r="L95" s="5">
        <v>0</v>
      </c>
      <c r="M95" s="5">
        <v>0</v>
      </c>
      <c r="N95" s="5">
        <v>1</v>
      </c>
      <c r="O95" s="5">
        <v>0</v>
      </c>
      <c r="P95" s="5">
        <v>1</v>
      </c>
      <c r="Q95" s="5">
        <v>1</v>
      </c>
      <c r="R95" s="5">
        <v>0</v>
      </c>
      <c r="S95" s="5">
        <v>0</v>
      </c>
      <c r="T95" s="5">
        <v>0</v>
      </c>
      <c r="U95" s="6">
        <v>3</v>
      </c>
    </row>
    <row r="96" spans="1:21">
      <c r="A96" s="4" t="s">
        <v>21</v>
      </c>
      <c r="B96" s="5" t="s">
        <v>22</v>
      </c>
      <c r="C96" s="5" t="s">
        <v>86</v>
      </c>
      <c r="D96" s="5">
        <v>14431</v>
      </c>
      <c r="E96" s="5" t="s">
        <v>24</v>
      </c>
      <c r="F96" s="5" t="s">
        <v>25</v>
      </c>
      <c r="G96" s="5" t="s">
        <v>26</v>
      </c>
      <c r="H96" s="5" t="s">
        <v>41</v>
      </c>
      <c r="I96" s="5" t="s">
        <v>44</v>
      </c>
      <c r="J96" s="5">
        <v>31</v>
      </c>
      <c r="K96" s="5" t="s">
        <v>45</v>
      </c>
      <c r="L96" s="5">
        <v>0</v>
      </c>
      <c r="M96" s="5">
        <v>9</v>
      </c>
      <c r="N96" s="5">
        <v>112</v>
      </c>
      <c r="O96" s="5">
        <v>195</v>
      </c>
      <c r="P96" s="5">
        <v>146</v>
      </c>
      <c r="Q96" s="5">
        <v>112</v>
      </c>
      <c r="R96" s="5">
        <v>43</v>
      </c>
      <c r="S96" s="5">
        <v>12</v>
      </c>
      <c r="T96" s="5">
        <v>3</v>
      </c>
      <c r="U96" s="6">
        <v>632</v>
      </c>
    </row>
    <row r="97" spans="1:21">
      <c r="A97" s="4" t="s">
        <v>21</v>
      </c>
      <c r="B97" s="5" t="s">
        <v>22</v>
      </c>
      <c r="C97" s="5" t="s">
        <v>86</v>
      </c>
      <c r="D97" s="5">
        <v>14431</v>
      </c>
      <c r="E97" s="5" t="s">
        <v>24</v>
      </c>
      <c r="F97" s="5" t="s">
        <v>25</v>
      </c>
      <c r="G97" s="5" t="s">
        <v>26</v>
      </c>
      <c r="H97" s="5" t="s">
        <v>27</v>
      </c>
      <c r="I97" s="5" t="s">
        <v>46</v>
      </c>
      <c r="J97" s="5">
        <v>4</v>
      </c>
      <c r="K97" s="5" t="s">
        <v>47</v>
      </c>
      <c r="L97" s="5">
        <v>0</v>
      </c>
      <c r="M97" s="5">
        <v>0</v>
      </c>
      <c r="N97" s="5">
        <v>2</v>
      </c>
      <c r="O97" s="5">
        <v>4</v>
      </c>
      <c r="P97" s="5">
        <v>5</v>
      </c>
      <c r="Q97" s="5">
        <v>6</v>
      </c>
      <c r="R97" s="5">
        <v>5</v>
      </c>
      <c r="S97" s="5">
        <v>0</v>
      </c>
      <c r="T97" s="5">
        <v>1</v>
      </c>
      <c r="U97" s="6">
        <v>23</v>
      </c>
    </row>
    <row r="98" spans="1:21">
      <c r="A98" s="4" t="s">
        <v>21</v>
      </c>
      <c r="B98" s="5" t="s">
        <v>22</v>
      </c>
      <c r="C98" s="5" t="s">
        <v>86</v>
      </c>
      <c r="D98" s="5">
        <v>14431</v>
      </c>
      <c r="E98" s="5" t="s">
        <v>24</v>
      </c>
      <c r="F98" s="5" t="s">
        <v>25</v>
      </c>
      <c r="G98" s="5" t="s">
        <v>26</v>
      </c>
      <c r="H98" s="5" t="s">
        <v>41</v>
      </c>
      <c r="I98" s="5" t="s">
        <v>48</v>
      </c>
      <c r="J98" s="5">
        <v>32</v>
      </c>
      <c r="K98" s="5" t="s">
        <v>49</v>
      </c>
      <c r="L98" s="5">
        <v>0</v>
      </c>
      <c r="M98" s="5">
        <v>0</v>
      </c>
      <c r="N98" s="5">
        <v>2</v>
      </c>
      <c r="O98" s="5">
        <v>3</v>
      </c>
      <c r="P98" s="5">
        <v>1</v>
      </c>
      <c r="Q98" s="5">
        <v>1</v>
      </c>
      <c r="R98" s="5">
        <v>0</v>
      </c>
      <c r="S98" s="5">
        <v>0</v>
      </c>
      <c r="T98" s="5">
        <v>0</v>
      </c>
      <c r="U98" s="6">
        <v>7</v>
      </c>
    </row>
    <row r="99" spans="1:21">
      <c r="A99" s="4" t="s">
        <v>21</v>
      </c>
      <c r="B99" s="5" t="s">
        <v>22</v>
      </c>
      <c r="C99" s="5" t="s">
        <v>86</v>
      </c>
      <c r="D99" s="5">
        <v>14431</v>
      </c>
      <c r="E99" s="5" t="s">
        <v>24</v>
      </c>
      <c r="F99" s="5" t="s">
        <v>25</v>
      </c>
      <c r="G99" s="5" t="s">
        <v>26</v>
      </c>
      <c r="H99" s="5" t="s">
        <v>41</v>
      </c>
      <c r="I99" s="5" t="s">
        <v>50</v>
      </c>
      <c r="J99" s="5">
        <v>33</v>
      </c>
      <c r="K99" s="5" t="s">
        <v>51</v>
      </c>
      <c r="L99" s="5">
        <v>0</v>
      </c>
      <c r="M99" s="5">
        <v>0</v>
      </c>
      <c r="N99" s="5">
        <v>0</v>
      </c>
      <c r="O99" s="5">
        <v>0</v>
      </c>
      <c r="P99" s="5">
        <v>2</v>
      </c>
      <c r="Q99" s="5">
        <v>1</v>
      </c>
      <c r="R99" s="5">
        <v>3</v>
      </c>
      <c r="S99" s="5">
        <v>3</v>
      </c>
      <c r="T99" s="5">
        <v>0</v>
      </c>
      <c r="U99" s="6">
        <v>9</v>
      </c>
    </row>
    <row r="100" spans="1:21">
      <c r="A100" s="4" t="s">
        <v>21</v>
      </c>
      <c r="B100" s="5" t="s">
        <v>22</v>
      </c>
      <c r="C100" s="5" t="s">
        <v>86</v>
      </c>
      <c r="D100" s="5">
        <v>14431</v>
      </c>
      <c r="E100" s="5" t="s">
        <v>24</v>
      </c>
      <c r="F100" s="5" t="s">
        <v>25</v>
      </c>
      <c r="G100" s="5" t="s">
        <v>52</v>
      </c>
      <c r="H100" s="5" t="s">
        <v>53</v>
      </c>
      <c r="I100" s="5" t="s">
        <v>54</v>
      </c>
      <c r="J100" s="5">
        <v>41</v>
      </c>
      <c r="K100" s="5" t="s">
        <v>55</v>
      </c>
      <c r="L100" s="5">
        <v>0</v>
      </c>
      <c r="M100" s="5">
        <v>4</v>
      </c>
      <c r="N100" s="5">
        <v>71</v>
      </c>
      <c r="O100" s="5">
        <v>118</v>
      </c>
      <c r="P100" s="5">
        <v>94</v>
      </c>
      <c r="Q100" s="5">
        <v>91</v>
      </c>
      <c r="R100" s="5">
        <v>23</v>
      </c>
      <c r="S100" s="5">
        <v>10</v>
      </c>
      <c r="T100" s="5">
        <v>2</v>
      </c>
      <c r="U100" s="6">
        <v>413</v>
      </c>
    </row>
    <row r="101" spans="1:21">
      <c r="A101" s="4" t="s">
        <v>21</v>
      </c>
      <c r="B101" s="5" t="s">
        <v>22</v>
      </c>
      <c r="C101" s="5" t="s">
        <v>86</v>
      </c>
      <c r="D101" s="5">
        <v>14431</v>
      </c>
      <c r="E101" s="5" t="s">
        <v>24</v>
      </c>
      <c r="F101" s="5" t="s">
        <v>25</v>
      </c>
      <c r="G101" s="5" t="s">
        <v>52</v>
      </c>
      <c r="H101" s="5" t="s">
        <v>53</v>
      </c>
      <c r="I101" s="5" t="s">
        <v>56</v>
      </c>
      <c r="J101" s="5">
        <v>43</v>
      </c>
      <c r="K101" s="5" t="s">
        <v>57</v>
      </c>
      <c r="L101" s="5">
        <v>0</v>
      </c>
      <c r="M101" s="5">
        <v>4</v>
      </c>
      <c r="N101" s="5">
        <v>71</v>
      </c>
      <c r="O101" s="5">
        <v>118</v>
      </c>
      <c r="P101" s="5">
        <v>94</v>
      </c>
      <c r="Q101" s="5">
        <v>91</v>
      </c>
      <c r="R101" s="5">
        <v>23</v>
      </c>
      <c r="S101" s="5">
        <v>10</v>
      </c>
      <c r="T101" s="5">
        <v>2</v>
      </c>
      <c r="U101" s="6">
        <v>413</v>
      </c>
    </row>
    <row r="102" spans="1:21">
      <c r="A102" s="4" t="s">
        <v>21</v>
      </c>
      <c r="B102" s="5" t="s">
        <v>22</v>
      </c>
      <c r="C102" s="5" t="s">
        <v>86</v>
      </c>
      <c r="D102" s="5">
        <v>14431</v>
      </c>
      <c r="E102" s="5" t="s">
        <v>24</v>
      </c>
      <c r="F102" s="5" t="s">
        <v>25</v>
      </c>
      <c r="G102" s="5" t="s">
        <v>26</v>
      </c>
      <c r="H102" s="5" t="s">
        <v>58</v>
      </c>
      <c r="I102" s="5" t="s">
        <v>59</v>
      </c>
      <c r="J102" s="5">
        <v>6</v>
      </c>
      <c r="K102" s="5" t="s">
        <v>60</v>
      </c>
      <c r="L102" s="5">
        <v>0</v>
      </c>
      <c r="M102" s="5">
        <v>0</v>
      </c>
      <c r="N102" s="5">
        <v>5</v>
      </c>
      <c r="O102" s="5">
        <v>4</v>
      </c>
      <c r="P102" s="5">
        <v>2</v>
      </c>
      <c r="Q102" s="5">
        <v>2</v>
      </c>
      <c r="R102" s="5">
        <v>0</v>
      </c>
      <c r="S102" s="5">
        <v>0</v>
      </c>
      <c r="T102" s="5">
        <v>1</v>
      </c>
      <c r="U102" s="6">
        <v>14</v>
      </c>
    </row>
    <row r="103" spans="1:21">
      <c r="A103" s="4" t="s">
        <v>21</v>
      </c>
      <c r="B103" s="5" t="s">
        <v>22</v>
      </c>
      <c r="C103" s="5" t="s">
        <v>86</v>
      </c>
      <c r="D103" s="5">
        <v>14431</v>
      </c>
      <c r="E103" s="5" t="s">
        <v>24</v>
      </c>
      <c r="F103" s="5" t="s">
        <v>25</v>
      </c>
      <c r="G103" s="5" t="s">
        <v>52</v>
      </c>
      <c r="H103" s="5" t="s">
        <v>53</v>
      </c>
      <c r="I103" s="5" t="s">
        <v>87</v>
      </c>
      <c r="J103" s="5">
        <v>45</v>
      </c>
      <c r="K103" s="5" t="s">
        <v>88</v>
      </c>
      <c r="L103" s="5">
        <v>0</v>
      </c>
      <c r="M103" s="5">
        <v>0</v>
      </c>
      <c r="N103" s="5">
        <v>0</v>
      </c>
      <c r="O103" s="5">
        <v>7</v>
      </c>
      <c r="P103" s="5">
        <v>7</v>
      </c>
      <c r="Q103" s="5">
        <v>1</v>
      </c>
      <c r="R103" s="5">
        <v>0</v>
      </c>
      <c r="S103" s="5">
        <v>1</v>
      </c>
      <c r="T103" s="5">
        <v>0</v>
      </c>
      <c r="U103" s="6">
        <v>16</v>
      </c>
    </row>
    <row r="104" spans="1:21">
      <c r="A104" s="4" t="s">
        <v>21</v>
      </c>
      <c r="B104" s="5" t="s">
        <v>22</v>
      </c>
      <c r="C104" s="5" t="s">
        <v>86</v>
      </c>
      <c r="D104" s="5">
        <v>14431</v>
      </c>
      <c r="E104" s="5" t="s">
        <v>24</v>
      </c>
      <c r="F104" s="5" t="s">
        <v>25</v>
      </c>
      <c r="G104" s="5" t="s">
        <v>52</v>
      </c>
      <c r="H104" s="5" t="s">
        <v>53</v>
      </c>
      <c r="I104" s="5" t="s">
        <v>61</v>
      </c>
      <c r="J104" s="5">
        <v>46</v>
      </c>
      <c r="K104" s="5" t="s">
        <v>62</v>
      </c>
      <c r="L104" s="5">
        <v>0</v>
      </c>
      <c r="M104" s="5">
        <v>4</v>
      </c>
      <c r="N104" s="5">
        <v>71</v>
      </c>
      <c r="O104" s="5">
        <v>111</v>
      </c>
      <c r="P104" s="5">
        <v>87</v>
      </c>
      <c r="Q104" s="5">
        <v>90</v>
      </c>
      <c r="R104" s="5">
        <v>23</v>
      </c>
      <c r="S104" s="5">
        <v>9</v>
      </c>
      <c r="T104" s="5">
        <v>2</v>
      </c>
      <c r="U104" s="6">
        <v>397</v>
      </c>
    </row>
    <row r="105" spans="1:21">
      <c r="A105" s="4" t="s">
        <v>21</v>
      </c>
      <c r="B105" s="5" t="s">
        <v>22</v>
      </c>
      <c r="C105" s="5" t="s">
        <v>86</v>
      </c>
      <c r="D105" s="5">
        <v>14431</v>
      </c>
      <c r="E105" s="5" t="s">
        <v>24</v>
      </c>
      <c r="F105" s="5" t="s">
        <v>25</v>
      </c>
      <c r="G105" s="5" t="s">
        <v>52</v>
      </c>
      <c r="H105" s="5" t="s">
        <v>53</v>
      </c>
      <c r="I105" s="5" t="s">
        <v>89</v>
      </c>
      <c r="J105" s="5">
        <v>47</v>
      </c>
      <c r="K105" s="5" t="s">
        <v>90</v>
      </c>
      <c r="L105" s="5">
        <v>0</v>
      </c>
      <c r="M105" s="5">
        <v>0</v>
      </c>
      <c r="N105" s="5">
        <v>0</v>
      </c>
      <c r="O105" s="5">
        <v>7</v>
      </c>
      <c r="P105" s="5">
        <v>7</v>
      </c>
      <c r="Q105" s="5">
        <v>1</v>
      </c>
      <c r="R105" s="5">
        <v>0</v>
      </c>
      <c r="S105" s="5">
        <v>1</v>
      </c>
      <c r="T105" s="5">
        <v>0</v>
      </c>
      <c r="U105" s="6">
        <v>16</v>
      </c>
    </row>
    <row r="106" spans="1:21">
      <c r="A106" s="4" t="s">
        <v>21</v>
      </c>
      <c r="B106" s="5" t="s">
        <v>22</v>
      </c>
      <c r="C106" s="5" t="s">
        <v>86</v>
      </c>
      <c r="D106" s="5">
        <v>14431</v>
      </c>
      <c r="E106" s="5" t="s">
        <v>24</v>
      </c>
      <c r="F106" s="5" t="s">
        <v>25</v>
      </c>
      <c r="G106" s="5" t="s">
        <v>26</v>
      </c>
      <c r="H106" s="5" t="s">
        <v>58</v>
      </c>
      <c r="I106" s="5" t="s">
        <v>67</v>
      </c>
      <c r="J106" s="5">
        <v>7</v>
      </c>
      <c r="K106" s="5" t="s">
        <v>68</v>
      </c>
      <c r="L106" s="5">
        <v>0</v>
      </c>
      <c r="M106" s="5">
        <v>0</v>
      </c>
      <c r="N106" s="5">
        <v>8</v>
      </c>
      <c r="O106" s="5">
        <v>9</v>
      </c>
      <c r="P106" s="5">
        <v>5</v>
      </c>
      <c r="Q106" s="5">
        <v>8</v>
      </c>
      <c r="R106" s="5">
        <v>7</v>
      </c>
      <c r="S106" s="5">
        <v>1</v>
      </c>
      <c r="T106" s="5">
        <v>1</v>
      </c>
      <c r="U106" s="6">
        <v>39</v>
      </c>
    </row>
    <row r="107" spans="1:21">
      <c r="A107" s="4" t="s">
        <v>21</v>
      </c>
      <c r="B107" s="5" t="s">
        <v>22</v>
      </c>
      <c r="C107" s="5" t="s">
        <v>86</v>
      </c>
      <c r="D107" s="5">
        <v>14431</v>
      </c>
      <c r="E107" s="5" t="s">
        <v>24</v>
      </c>
      <c r="F107" s="5" t="s">
        <v>25</v>
      </c>
      <c r="G107" s="5" t="s">
        <v>26</v>
      </c>
      <c r="H107" s="5" t="s">
        <v>82</v>
      </c>
      <c r="I107" s="5" t="s">
        <v>91</v>
      </c>
      <c r="J107" s="5">
        <v>61</v>
      </c>
      <c r="K107" s="5" t="s">
        <v>92</v>
      </c>
      <c r="L107" s="5">
        <v>0</v>
      </c>
      <c r="M107" s="5">
        <v>0</v>
      </c>
      <c r="N107" s="5">
        <v>0</v>
      </c>
      <c r="O107" s="5">
        <v>0</v>
      </c>
      <c r="P107" s="5">
        <v>1</v>
      </c>
      <c r="Q107" s="5">
        <v>2</v>
      </c>
      <c r="R107" s="5">
        <v>2</v>
      </c>
      <c r="S107" s="5">
        <v>2</v>
      </c>
      <c r="T107" s="5">
        <v>0</v>
      </c>
      <c r="U107" s="6">
        <v>7</v>
      </c>
    </row>
    <row r="108" spans="1:21">
      <c r="A108" s="4" t="s">
        <v>21</v>
      </c>
      <c r="B108" s="5" t="s">
        <v>22</v>
      </c>
      <c r="C108" s="5" t="s">
        <v>86</v>
      </c>
      <c r="D108" s="5">
        <v>14431</v>
      </c>
      <c r="E108" s="5" t="s">
        <v>24</v>
      </c>
      <c r="F108" s="5" t="s">
        <v>25</v>
      </c>
      <c r="G108" s="5" t="s">
        <v>26</v>
      </c>
      <c r="H108" s="5" t="s">
        <v>63</v>
      </c>
      <c r="I108" s="5" t="s">
        <v>64</v>
      </c>
      <c r="J108" s="5">
        <v>56</v>
      </c>
      <c r="K108" s="5" t="s">
        <v>65</v>
      </c>
      <c r="L108" s="5">
        <v>0</v>
      </c>
      <c r="M108" s="5">
        <v>4</v>
      </c>
      <c r="N108" s="5">
        <v>71</v>
      </c>
      <c r="O108" s="5">
        <v>118</v>
      </c>
      <c r="P108" s="5">
        <v>94</v>
      </c>
      <c r="Q108" s="5">
        <v>91</v>
      </c>
      <c r="R108" s="5">
        <v>23</v>
      </c>
      <c r="S108" s="5">
        <v>10</v>
      </c>
      <c r="T108" s="5">
        <v>2</v>
      </c>
      <c r="U108" s="6">
        <v>413</v>
      </c>
    </row>
    <row r="109" spans="1:21">
      <c r="A109" s="4" t="s">
        <v>21</v>
      </c>
      <c r="B109" s="5" t="s">
        <v>22</v>
      </c>
      <c r="C109" s="5" t="s">
        <v>86</v>
      </c>
      <c r="D109" s="5">
        <v>14431</v>
      </c>
      <c r="E109" s="5" t="s">
        <v>24</v>
      </c>
      <c r="F109" s="5" t="s">
        <v>25</v>
      </c>
      <c r="G109" s="5" t="s">
        <v>26</v>
      </c>
      <c r="H109" s="5" t="s">
        <v>27</v>
      </c>
      <c r="I109" s="5" t="s">
        <v>39</v>
      </c>
      <c r="J109" s="5">
        <v>3</v>
      </c>
      <c r="K109" s="5" t="s">
        <v>93</v>
      </c>
      <c r="L109" s="5">
        <v>0</v>
      </c>
      <c r="M109" s="5">
        <v>0</v>
      </c>
      <c r="N109" s="5">
        <v>3</v>
      </c>
      <c r="O109" s="5">
        <v>1</v>
      </c>
      <c r="P109" s="5">
        <v>0</v>
      </c>
      <c r="Q109" s="5">
        <v>0</v>
      </c>
      <c r="R109" s="5">
        <v>1</v>
      </c>
      <c r="S109" s="5">
        <v>0</v>
      </c>
      <c r="T109" s="5">
        <v>0</v>
      </c>
      <c r="U109" s="6">
        <v>5</v>
      </c>
    </row>
    <row r="110" spans="1:21">
      <c r="A110" s="4" t="s">
        <v>21</v>
      </c>
      <c r="B110" s="5" t="s">
        <v>22</v>
      </c>
      <c r="C110" s="5" t="s">
        <v>86</v>
      </c>
      <c r="D110" s="5">
        <v>14431</v>
      </c>
      <c r="E110" s="5" t="s">
        <v>24</v>
      </c>
      <c r="F110" s="5" t="s">
        <v>25</v>
      </c>
      <c r="G110" s="5" t="s">
        <v>26</v>
      </c>
      <c r="H110" s="5" t="s">
        <v>63</v>
      </c>
      <c r="I110" s="5" t="s">
        <v>94</v>
      </c>
      <c r="J110" s="5">
        <v>57</v>
      </c>
      <c r="K110" s="5" t="s">
        <v>95</v>
      </c>
      <c r="L110" s="5">
        <v>0</v>
      </c>
      <c r="M110" s="5">
        <v>0</v>
      </c>
      <c r="N110" s="5">
        <v>0</v>
      </c>
      <c r="O110" s="5">
        <v>7</v>
      </c>
      <c r="P110" s="5">
        <v>7</v>
      </c>
      <c r="Q110" s="5">
        <v>1</v>
      </c>
      <c r="R110" s="5">
        <v>0</v>
      </c>
      <c r="S110" s="5">
        <v>1</v>
      </c>
      <c r="T110" s="5">
        <v>0</v>
      </c>
      <c r="U110" s="6">
        <v>16</v>
      </c>
    </row>
    <row r="111" spans="1:21">
      <c r="A111" s="4" t="s">
        <v>96</v>
      </c>
      <c r="B111" s="5" t="s">
        <v>22</v>
      </c>
      <c r="C111" s="5" t="s">
        <v>97</v>
      </c>
      <c r="D111" s="5">
        <v>15280</v>
      </c>
      <c r="E111" s="5" t="s">
        <v>24</v>
      </c>
      <c r="F111" s="5" t="s">
        <v>25</v>
      </c>
      <c r="G111" s="5" t="s">
        <v>26</v>
      </c>
      <c r="H111" s="5" t="s">
        <v>27</v>
      </c>
      <c r="I111" s="5" t="s">
        <v>28</v>
      </c>
      <c r="J111" s="5">
        <v>1</v>
      </c>
      <c r="K111" s="5" t="s">
        <v>29</v>
      </c>
      <c r="L111" s="5">
        <v>0</v>
      </c>
      <c r="M111" s="5">
        <v>57</v>
      </c>
      <c r="N111" s="5">
        <v>278</v>
      </c>
      <c r="O111" s="5">
        <v>346</v>
      </c>
      <c r="P111" s="5">
        <v>319</v>
      </c>
      <c r="Q111" s="5">
        <v>225</v>
      </c>
      <c r="R111" s="5">
        <v>107</v>
      </c>
      <c r="S111" s="5">
        <v>39</v>
      </c>
      <c r="T111" s="5">
        <v>31</v>
      </c>
      <c r="U111" s="6">
        <v>1402</v>
      </c>
    </row>
    <row r="112" spans="1:21">
      <c r="A112" s="4" t="s">
        <v>96</v>
      </c>
      <c r="B112" s="5" t="s">
        <v>22</v>
      </c>
      <c r="C112" s="5" t="s">
        <v>97</v>
      </c>
      <c r="D112" s="5">
        <v>15280</v>
      </c>
      <c r="E112" s="5" t="s">
        <v>24</v>
      </c>
      <c r="F112" s="5" t="s">
        <v>25</v>
      </c>
      <c r="G112" s="5" t="s">
        <v>26</v>
      </c>
      <c r="H112" s="5" t="s">
        <v>63</v>
      </c>
      <c r="I112" s="5" t="s">
        <v>98</v>
      </c>
      <c r="J112" s="5">
        <v>58</v>
      </c>
      <c r="K112" s="5" t="s">
        <v>99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1</v>
      </c>
      <c r="T112" s="5">
        <v>0</v>
      </c>
      <c r="U112" s="6">
        <v>1</v>
      </c>
    </row>
    <row r="113" spans="1:21">
      <c r="A113" s="4" t="s">
        <v>96</v>
      </c>
      <c r="B113" s="5" t="s">
        <v>22</v>
      </c>
      <c r="C113" s="5" t="s">
        <v>97</v>
      </c>
      <c r="D113" s="5">
        <v>15280</v>
      </c>
      <c r="E113" s="5" t="s">
        <v>24</v>
      </c>
      <c r="F113" s="5" t="s">
        <v>25</v>
      </c>
      <c r="G113" s="5" t="s">
        <v>26</v>
      </c>
      <c r="H113" s="5" t="s">
        <v>30</v>
      </c>
      <c r="I113" s="5" t="s">
        <v>31</v>
      </c>
      <c r="J113" s="5">
        <v>10</v>
      </c>
      <c r="K113" s="5" t="s">
        <v>32</v>
      </c>
      <c r="L113" s="5">
        <v>0</v>
      </c>
      <c r="M113" s="5">
        <v>31</v>
      </c>
      <c r="N113" s="5">
        <v>73</v>
      </c>
      <c r="O113" s="5">
        <v>93</v>
      </c>
      <c r="P113" s="5">
        <v>87</v>
      </c>
      <c r="Q113" s="5">
        <v>75</v>
      </c>
      <c r="R113" s="5">
        <v>22</v>
      </c>
      <c r="S113" s="5">
        <v>5</v>
      </c>
      <c r="T113" s="5">
        <v>0</v>
      </c>
      <c r="U113" s="6">
        <v>386</v>
      </c>
    </row>
    <row r="114" spans="1:21">
      <c r="A114" s="4" t="s">
        <v>96</v>
      </c>
      <c r="B114" s="5" t="s">
        <v>22</v>
      </c>
      <c r="C114" s="5" t="s">
        <v>97</v>
      </c>
      <c r="D114" s="5">
        <v>15280</v>
      </c>
      <c r="E114" s="5" t="s">
        <v>24</v>
      </c>
      <c r="F114" s="5" t="s">
        <v>25</v>
      </c>
      <c r="G114" s="5" t="s">
        <v>26</v>
      </c>
      <c r="H114" s="5" t="s">
        <v>33</v>
      </c>
      <c r="I114" s="5" t="s">
        <v>34</v>
      </c>
      <c r="J114" s="5">
        <v>13</v>
      </c>
      <c r="K114" s="5" t="s">
        <v>35</v>
      </c>
      <c r="L114" s="5">
        <v>0</v>
      </c>
      <c r="M114" s="5">
        <v>1</v>
      </c>
      <c r="N114" s="5">
        <v>1</v>
      </c>
      <c r="O114" s="5">
        <v>5</v>
      </c>
      <c r="P114" s="5">
        <v>8</v>
      </c>
      <c r="Q114" s="5">
        <v>20</v>
      </c>
      <c r="R114" s="5">
        <v>17</v>
      </c>
      <c r="S114" s="5">
        <v>10</v>
      </c>
      <c r="T114" s="5">
        <v>2</v>
      </c>
      <c r="U114" s="6">
        <v>64</v>
      </c>
    </row>
    <row r="115" spans="1:21">
      <c r="A115" s="4" t="s">
        <v>96</v>
      </c>
      <c r="B115" s="5" t="s">
        <v>22</v>
      </c>
      <c r="C115" s="5" t="s">
        <v>97</v>
      </c>
      <c r="D115" s="5">
        <v>15280</v>
      </c>
      <c r="E115" s="5" t="s">
        <v>24</v>
      </c>
      <c r="F115" s="5" t="s">
        <v>25</v>
      </c>
      <c r="G115" s="5" t="s">
        <v>26</v>
      </c>
      <c r="H115" s="5" t="s">
        <v>33</v>
      </c>
      <c r="I115" s="5" t="s">
        <v>71</v>
      </c>
      <c r="J115" s="5">
        <v>14</v>
      </c>
      <c r="K115" s="5" t="s">
        <v>72</v>
      </c>
      <c r="L115" s="5">
        <v>0</v>
      </c>
      <c r="M115" s="5">
        <v>1</v>
      </c>
      <c r="N115" s="5">
        <v>1</v>
      </c>
      <c r="O115" s="5">
        <v>5</v>
      </c>
      <c r="P115" s="5">
        <v>7</v>
      </c>
      <c r="Q115" s="5">
        <v>18</v>
      </c>
      <c r="R115" s="5">
        <v>17</v>
      </c>
      <c r="S115" s="5">
        <v>10</v>
      </c>
      <c r="T115" s="5">
        <v>2</v>
      </c>
      <c r="U115" s="6">
        <v>61</v>
      </c>
    </row>
    <row r="116" spans="1:21">
      <c r="A116" s="4" t="s">
        <v>96</v>
      </c>
      <c r="B116" s="5" t="s">
        <v>22</v>
      </c>
      <c r="C116" s="5" t="s">
        <v>97</v>
      </c>
      <c r="D116" s="5">
        <v>15280</v>
      </c>
      <c r="E116" s="5" t="s">
        <v>24</v>
      </c>
      <c r="F116" s="5" t="s">
        <v>25</v>
      </c>
      <c r="G116" s="5" t="s">
        <v>26</v>
      </c>
      <c r="H116" s="5" t="s">
        <v>33</v>
      </c>
      <c r="I116" s="5" t="s">
        <v>73</v>
      </c>
      <c r="J116" s="5">
        <v>15</v>
      </c>
      <c r="K116" s="5" t="s">
        <v>74</v>
      </c>
      <c r="L116" s="5">
        <v>0</v>
      </c>
      <c r="M116" s="5">
        <v>1</v>
      </c>
      <c r="N116" s="5">
        <v>1</v>
      </c>
      <c r="O116" s="5">
        <v>5</v>
      </c>
      <c r="P116" s="5">
        <v>7</v>
      </c>
      <c r="Q116" s="5">
        <v>17</v>
      </c>
      <c r="R116" s="5">
        <v>13</v>
      </c>
      <c r="S116" s="5">
        <v>3</v>
      </c>
      <c r="T116" s="5">
        <v>2</v>
      </c>
      <c r="U116" s="6">
        <v>49</v>
      </c>
    </row>
    <row r="117" spans="1:21">
      <c r="A117" s="4" t="s">
        <v>96</v>
      </c>
      <c r="B117" s="5" t="s">
        <v>22</v>
      </c>
      <c r="C117" s="5" t="s">
        <v>97</v>
      </c>
      <c r="D117" s="5">
        <v>15280</v>
      </c>
      <c r="E117" s="5" t="s">
        <v>24</v>
      </c>
      <c r="F117" s="5" t="s">
        <v>25</v>
      </c>
      <c r="G117" s="5" t="s">
        <v>26</v>
      </c>
      <c r="H117" s="5" t="s">
        <v>33</v>
      </c>
      <c r="I117" s="5" t="s">
        <v>75</v>
      </c>
      <c r="J117" s="5">
        <v>16</v>
      </c>
      <c r="K117" s="5" t="s">
        <v>76</v>
      </c>
      <c r="L117" s="5">
        <v>0</v>
      </c>
      <c r="M117" s="5">
        <v>1</v>
      </c>
      <c r="N117" s="5">
        <v>1</v>
      </c>
      <c r="O117" s="5">
        <v>5</v>
      </c>
      <c r="P117" s="5">
        <v>7</v>
      </c>
      <c r="Q117" s="5">
        <v>17</v>
      </c>
      <c r="R117" s="5">
        <v>13</v>
      </c>
      <c r="S117" s="5">
        <v>3</v>
      </c>
      <c r="T117" s="5">
        <v>2</v>
      </c>
      <c r="U117" s="6">
        <v>49</v>
      </c>
    </row>
    <row r="118" spans="1:21">
      <c r="A118" s="4" t="s">
        <v>96</v>
      </c>
      <c r="B118" s="5" t="s">
        <v>22</v>
      </c>
      <c r="C118" s="5" t="s">
        <v>97</v>
      </c>
      <c r="D118" s="5">
        <v>15280</v>
      </c>
      <c r="E118" s="5" t="s">
        <v>24</v>
      </c>
      <c r="F118" s="5" t="s">
        <v>25</v>
      </c>
      <c r="G118" s="5" t="s">
        <v>26</v>
      </c>
      <c r="H118" s="5" t="s">
        <v>36</v>
      </c>
      <c r="I118" s="5" t="s">
        <v>37</v>
      </c>
      <c r="J118" s="5">
        <v>17</v>
      </c>
      <c r="K118" s="5" t="s">
        <v>38</v>
      </c>
      <c r="L118" s="5">
        <v>0</v>
      </c>
      <c r="M118" s="5">
        <v>0</v>
      </c>
      <c r="N118" s="5">
        <v>1</v>
      </c>
      <c r="O118" s="5">
        <v>1</v>
      </c>
      <c r="P118" s="5">
        <v>1</v>
      </c>
      <c r="Q118" s="5">
        <v>5</v>
      </c>
      <c r="R118" s="5">
        <v>0</v>
      </c>
      <c r="S118" s="5">
        <v>1</v>
      </c>
      <c r="T118" s="5">
        <v>0</v>
      </c>
      <c r="U118" s="6">
        <v>9</v>
      </c>
    </row>
    <row r="119" spans="1:21">
      <c r="A119" s="4" t="s">
        <v>96</v>
      </c>
      <c r="B119" s="5" t="s">
        <v>22</v>
      </c>
      <c r="C119" s="5" t="s">
        <v>97</v>
      </c>
      <c r="D119" s="5">
        <v>15280</v>
      </c>
      <c r="E119" s="5" t="s">
        <v>24</v>
      </c>
      <c r="F119" s="5" t="s">
        <v>25</v>
      </c>
      <c r="G119" s="5" t="s">
        <v>26</v>
      </c>
      <c r="H119" s="5" t="s">
        <v>27</v>
      </c>
      <c r="I119" s="5" t="s">
        <v>39</v>
      </c>
      <c r="J119" s="5">
        <v>2</v>
      </c>
      <c r="K119" s="5" t="s">
        <v>40</v>
      </c>
      <c r="L119" s="5">
        <v>0</v>
      </c>
      <c r="M119" s="5">
        <v>57</v>
      </c>
      <c r="N119" s="5">
        <v>278</v>
      </c>
      <c r="O119" s="5">
        <v>346</v>
      </c>
      <c r="P119" s="5">
        <v>319</v>
      </c>
      <c r="Q119" s="5">
        <v>225</v>
      </c>
      <c r="R119" s="5">
        <v>107</v>
      </c>
      <c r="S119" s="5">
        <v>39</v>
      </c>
      <c r="T119" s="5">
        <v>15</v>
      </c>
      <c r="U119" s="6">
        <v>1386</v>
      </c>
    </row>
    <row r="120" spans="1:21">
      <c r="A120" s="4" t="s">
        <v>96</v>
      </c>
      <c r="B120" s="5" t="s">
        <v>22</v>
      </c>
      <c r="C120" s="5" t="s">
        <v>97</v>
      </c>
      <c r="D120" s="5">
        <v>15280</v>
      </c>
      <c r="E120" s="5" t="s">
        <v>24</v>
      </c>
      <c r="F120" s="5" t="s">
        <v>25</v>
      </c>
      <c r="G120" s="5" t="s">
        <v>26</v>
      </c>
      <c r="H120" s="5" t="s">
        <v>41</v>
      </c>
      <c r="I120" s="5" t="s">
        <v>42</v>
      </c>
      <c r="J120" s="5">
        <v>27</v>
      </c>
      <c r="K120" s="5" t="s">
        <v>43</v>
      </c>
      <c r="L120" s="5">
        <v>3</v>
      </c>
      <c r="M120" s="5">
        <v>10</v>
      </c>
      <c r="N120" s="5">
        <v>84</v>
      </c>
      <c r="O120" s="5">
        <v>103</v>
      </c>
      <c r="P120" s="5">
        <v>113</v>
      </c>
      <c r="Q120" s="5">
        <v>94</v>
      </c>
      <c r="R120" s="5">
        <v>35</v>
      </c>
      <c r="S120" s="5">
        <v>12</v>
      </c>
      <c r="T120" s="5">
        <v>0</v>
      </c>
      <c r="U120" s="6">
        <v>454</v>
      </c>
    </row>
    <row r="121" spans="1:21">
      <c r="A121" s="4" t="s">
        <v>96</v>
      </c>
      <c r="B121" s="5" t="s">
        <v>22</v>
      </c>
      <c r="C121" s="5" t="s">
        <v>97</v>
      </c>
      <c r="D121" s="5">
        <v>15280</v>
      </c>
      <c r="E121" s="5" t="s">
        <v>24</v>
      </c>
      <c r="F121" s="5" t="s">
        <v>25</v>
      </c>
      <c r="G121" s="5" t="s">
        <v>26</v>
      </c>
      <c r="H121" s="5" t="s">
        <v>41</v>
      </c>
      <c r="I121" s="5" t="s">
        <v>78</v>
      </c>
      <c r="J121" s="5">
        <v>28</v>
      </c>
      <c r="K121" s="5" t="s">
        <v>79</v>
      </c>
      <c r="L121" s="5">
        <v>0</v>
      </c>
      <c r="M121" s="5">
        <v>1</v>
      </c>
      <c r="N121" s="5">
        <v>4</v>
      </c>
      <c r="O121" s="5">
        <v>5</v>
      </c>
      <c r="P121" s="5">
        <v>7</v>
      </c>
      <c r="Q121" s="5">
        <v>7</v>
      </c>
      <c r="R121" s="5">
        <v>2</v>
      </c>
      <c r="S121" s="5">
        <v>3</v>
      </c>
      <c r="T121" s="5">
        <v>0</v>
      </c>
      <c r="U121" s="6">
        <v>29</v>
      </c>
    </row>
    <row r="122" spans="1:21">
      <c r="A122" s="4" t="s">
        <v>96</v>
      </c>
      <c r="B122" s="5" t="s">
        <v>22</v>
      </c>
      <c r="C122" s="5" t="s">
        <v>97</v>
      </c>
      <c r="D122" s="5">
        <v>15280</v>
      </c>
      <c r="E122" s="5" t="s">
        <v>24</v>
      </c>
      <c r="F122" s="5" t="s">
        <v>25</v>
      </c>
      <c r="G122" s="5" t="s">
        <v>26</v>
      </c>
      <c r="H122" s="5" t="s">
        <v>41</v>
      </c>
      <c r="I122" s="5" t="s">
        <v>80</v>
      </c>
      <c r="J122" s="5">
        <v>30</v>
      </c>
      <c r="K122" s="5" t="s">
        <v>81</v>
      </c>
      <c r="L122" s="5">
        <v>0</v>
      </c>
      <c r="M122" s="5">
        <v>1</v>
      </c>
      <c r="N122" s="5">
        <v>4</v>
      </c>
      <c r="O122" s="5">
        <v>5</v>
      </c>
      <c r="P122" s="5">
        <v>7</v>
      </c>
      <c r="Q122" s="5">
        <v>7</v>
      </c>
      <c r="R122" s="5">
        <v>2</v>
      </c>
      <c r="S122" s="5">
        <v>3</v>
      </c>
      <c r="T122" s="5">
        <v>0</v>
      </c>
      <c r="U122" s="6">
        <v>29</v>
      </c>
    </row>
    <row r="123" spans="1:21">
      <c r="A123" s="4" t="s">
        <v>96</v>
      </c>
      <c r="B123" s="5" t="s">
        <v>22</v>
      </c>
      <c r="C123" s="5" t="s">
        <v>97</v>
      </c>
      <c r="D123" s="5">
        <v>15280</v>
      </c>
      <c r="E123" s="5" t="s">
        <v>24</v>
      </c>
      <c r="F123" s="5" t="s">
        <v>25</v>
      </c>
      <c r="G123" s="5" t="s">
        <v>26</v>
      </c>
      <c r="H123" s="5" t="s">
        <v>27</v>
      </c>
      <c r="I123" s="5" t="s">
        <v>46</v>
      </c>
      <c r="J123" s="5">
        <v>4</v>
      </c>
      <c r="K123" s="5" t="s">
        <v>47</v>
      </c>
      <c r="L123" s="5">
        <v>0</v>
      </c>
      <c r="M123" s="5">
        <v>1</v>
      </c>
      <c r="N123" s="5">
        <v>1</v>
      </c>
      <c r="O123" s="5">
        <v>5</v>
      </c>
      <c r="P123" s="5">
        <v>8</v>
      </c>
      <c r="Q123" s="5">
        <v>19</v>
      </c>
      <c r="R123" s="5">
        <v>17</v>
      </c>
      <c r="S123" s="5">
        <v>10</v>
      </c>
      <c r="T123" s="5">
        <v>2</v>
      </c>
      <c r="U123" s="6">
        <v>63</v>
      </c>
    </row>
    <row r="124" spans="1:21">
      <c r="A124" s="4" t="s">
        <v>96</v>
      </c>
      <c r="B124" s="5" t="s">
        <v>22</v>
      </c>
      <c r="C124" s="5" t="s">
        <v>97</v>
      </c>
      <c r="D124" s="5">
        <v>15280</v>
      </c>
      <c r="E124" s="5" t="s">
        <v>24</v>
      </c>
      <c r="F124" s="5" t="s">
        <v>25</v>
      </c>
      <c r="G124" s="5" t="s">
        <v>52</v>
      </c>
      <c r="H124" s="5" t="s">
        <v>100</v>
      </c>
      <c r="I124" s="5" t="s">
        <v>101</v>
      </c>
      <c r="J124" s="5">
        <v>37</v>
      </c>
      <c r="K124" s="5" t="s">
        <v>102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6">
        <v>0</v>
      </c>
    </row>
    <row r="125" spans="1:21">
      <c r="A125" s="4" t="s">
        <v>96</v>
      </c>
      <c r="B125" s="5" t="s">
        <v>22</v>
      </c>
      <c r="C125" s="5" t="s">
        <v>97</v>
      </c>
      <c r="D125" s="5">
        <v>15280</v>
      </c>
      <c r="E125" s="5" t="s">
        <v>24</v>
      </c>
      <c r="F125" s="5" t="s">
        <v>25</v>
      </c>
      <c r="G125" s="5" t="s">
        <v>52</v>
      </c>
      <c r="H125" s="5" t="s">
        <v>53</v>
      </c>
      <c r="I125" s="5" t="s">
        <v>54</v>
      </c>
      <c r="J125" s="5">
        <v>41</v>
      </c>
      <c r="K125" s="5" t="s">
        <v>55</v>
      </c>
      <c r="L125" s="5">
        <v>3</v>
      </c>
      <c r="M125" s="5">
        <v>10</v>
      </c>
      <c r="N125" s="5">
        <v>84</v>
      </c>
      <c r="O125" s="5">
        <v>103</v>
      </c>
      <c r="P125" s="5">
        <v>113</v>
      </c>
      <c r="Q125" s="5">
        <v>94</v>
      </c>
      <c r="R125" s="5">
        <v>35</v>
      </c>
      <c r="S125" s="5">
        <v>12</v>
      </c>
      <c r="T125" s="5">
        <v>0</v>
      </c>
      <c r="U125" s="6">
        <v>454</v>
      </c>
    </row>
    <row r="126" spans="1:21">
      <c r="A126" s="4" t="s">
        <v>96</v>
      </c>
      <c r="B126" s="5" t="s">
        <v>22</v>
      </c>
      <c r="C126" s="5" t="s">
        <v>97</v>
      </c>
      <c r="D126" s="5">
        <v>15280</v>
      </c>
      <c r="E126" s="5" t="s">
        <v>24</v>
      </c>
      <c r="F126" s="5" t="s">
        <v>25</v>
      </c>
      <c r="G126" s="5" t="s">
        <v>52</v>
      </c>
      <c r="H126" s="5" t="s">
        <v>53</v>
      </c>
      <c r="I126" s="5" t="s">
        <v>56</v>
      </c>
      <c r="J126" s="5">
        <v>43</v>
      </c>
      <c r="K126" s="5" t="s">
        <v>57</v>
      </c>
      <c r="L126" s="5">
        <v>3</v>
      </c>
      <c r="M126" s="5">
        <v>10</v>
      </c>
      <c r="N126" s="5">
        <v>84</v>
      </c>
      <c r="O126" s="5">
        <v>103</v>
      </c>
      <c r="P126" s="5">
        <v>113</v>
      </c>
      <c r="Q126" s="5">
        <v>94</v>
      </c>
      <c r="R126" s="5">
        <v>35</v>
      </c>
      <c r="S126" s="5">
        <v>12</v>
      </c>
      <c r="T126" s="5">
        <v>0</v>
      </c>
      <c r="U126" s="6">
        <v>454</v>
      </c>
    </row>
    <row r="127" spans="1:21">
      <c r="A127" s="4" t="s">
        <v>96</v>
      </c>
      <c r="B127" s="5" t="s">
        <v>22</v>
      </c>
      <c r="C127" s="5" t="s">
        <v>97</v>
      </c>
      <c r="D127" s="5">
        <v>15280</v>
      </c>
      <c r="E127" s="5" t="s">
        <v>24</v>
      </c>
      <c r="F127" s="5" t="s">
        <v>25</v>
      </c>
      <c r="G127" s="5" t="s">
        <v>26</v>
      </c>
      <c r="H127" s="5" t="s">
        <v>58</v>
      </c>
      <c r="I127" s="5" t="s">
        <v>59</v>
      </c>
      <c r="J127" s="5">
        <v>6</v>
      </c>
      <c r="K127" s="5" t="s">
        <v>60</v>
      </c>
      <c r="L127" s="5">
        <v>0</v>
      </c>
      <c r="M127" s="5">
        <v>0</v>
      </c>
      <c r="N127" s="5">
        <v>0</v>
      </c>
      <c r="O127" s="5">
        <v>5</v>
      </c>
      <c r="P127" s="5">
        <v>7</v>
      </c>
      <c r="Q127" s="5">
        <v>4</v>
      </c>
      <c r="R127" s="5">
        <v>3</v>
      </c>
      <c r="S127" s="5">
        <v>0</v>
      </c>
      <c r="T127" s="5">
        <v>0</v>
      </c>
      <c r="U127" s="6">
        <v>19</v>
      </c>
    </row>
    <row r="128" spans="1:21">
      <c r="A128" s="4" t="s">
        <v>96</v>
      </c>
      <c r="B128" s="5" t="s">
        <v>22</v>
      </c>
      <c r="C128" s="5" t="s">
        <v>97</v>
      </c>
      <c r="D128" s="5">
        <v>15280</v>
      </c>
      <c r="E128" s="5" t="s">
        <v>24</v>
      </c>
      <c r="F128" s="5" t="s">
        <v>25</v>
      </c>
      <c r="G128" s="5" t="s">
        <v>52</v>
      </c>
      <c r="H128" s="5" t="s">
        <v>53</v>
      </c>
      <c r="I128" s="5" t="s">
        <v>87</v>
      </c>
      <c r="J128" s="5">
        <v>45</v>
      </c>
      <c r="K128" s="5" t="s">
        <v>88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1</v>
      </c>
      <c r="T128" s="5">
        <v>0</v>
      </c>
      <c r="U128" s="6">
        <v>1</v>
      </c>
    </row>
    <row r="129" spans="1:21">
      <c r="A129" s="4" t="s">
        <v>96</v>
      </c>
      <c r="B129" s="5" t="s">
        <v>22</v>
      </c>
      <c r="C129" s="5" t="s">
        <v>97</v>
      </c>
      <c r="D129" s="5">
        <v>15280</v>
      </c>
      <c r="E129" s="5" t="s">
        <v>24</v>
      </c>
      <c r="F129" s="5" t="s">
        <v>25</v>
      </c>
      <c r="G129" s="5" t="s">
        <v>52</v>
      </c>
      <c r="H129" s="5" t="s">
        <v>53</v>
      </c>
      <c r="I129" s="5" t="s">
        <v>61</v>
      </c>
      <c r="J129" s="5">
        <v>46</v>
      </c>
      <c r="K129" s="5" t="s">
        <v>62</v>
      </c>
      <c r="L129" s="5">
        <v>3</v>
      </c>
      <c r="M129" s="5">
        <v>10</v>
      </c>
      <c r="N129" s="5">
        <v>84</v>
      </c>
      <c r="O129" s="5">
        <v>103</v>
      </c>
      <c r="P129" s="5">
        <v>113</v>
      </c>
      <c r="Q129" s="5">
        <v>94</v>
      </c>
      <c r="R129" s="5">
        <v>35</v>
      </c>
      <c r="S129" s="5">
        <v>11</v>
      </c>
      <c r="T129" s="5">
        <v>0</v>
      </c>
      <c r="U129" s="6">
        <v>453</v>
      </c>
    </row>
    <row r="130" spans="1:21">
      <c r="A130" s="4" t="s">
        <v>96</v>
      </c>
      <c r="B130" s="5" t="s">
        <v>22</v>
      </c>
      <c r="C130" s="5" t="s">
        <v>97</v>
      </c>
      <c r="D130" s="5">
        <v>15280</v>
      </c>
      <c r="E130" s="5" t="s">
        <v>24</v>
      </c>
      <c r="F130" s="5" t="s">
        <v>25</v>
      </c>
      <c r="G130" s="5" t="s">
        <v>52</v>
      </c>
      <c r="H130" s="5" t="s">
        <v>53</v>
      </c>
      <c r="I130" s="5" t="s">
        <v>103</v>
      </c>
      <c r="J130" s="5">
        <v>50</v>
      </c>
      <c r="K130" s="5" t="s">
        <v>104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1</v>
      </c>
      <c r="T130" s="5">
        <v>0</v>
      </c>
      <c r="U130" s="6">
        <v>1</v>
      </c>
    </row>
    <row r="131" spans="1:21">
      <c r="A131" s="4" t="s">
        <v>96</v>
      </c>
      <c r="B131" s="5" t="s">
        <v>22</v>
      </c>
      <c r="C131" s="5" t="s">
        <v>97</v>
      </c>
      <c r="D131" s="5">
        <v>15280</v>
      </c>
      <c r="E131" s="5" t="s">
        <v>24</v>
      </c>
      <c r="F131" s="5" t="s">
        <v>25</v>
      </c>
      <c r="G131" s="5" t="s">
        <v>26</v>
      </c>
      <c r="H131" s="5" t="s">
        <v>58</v>
      </c>
      <c r="I131" s="5" t="s">
        <v>67</v>
      </c>
      <c r="J131" s="5">
        <v>7</v>
      </c>
      <c r="K131" s="5" t="s">
        <v>68</v>
      </c>
      <c r="L131" s="5">
        <v>0</v>
      </c>
      <c r="M131" s="5">
        <v>0</v>
      </c>
      <c r="N131" s="5">
        <v>3</v>
      </c>
      <c r="O131" s="5">
        <v>6</v>
      </c>
      <c r="P131" s="5">
        <v>3</v>
      </c>
      <c r="Q131" s="5">
        <v>6</v>
      </c>
      <c r="R131" s="5">
        <v>1</v>
      </c>
      <c r="S131" s="5">
        <v>1</v>
      </c>
      <c r="T131" s="5">
        <v>0</v>
      </c>
      <c r="U131" s="6">
        <v>20</v>
      </c>
    </row>
    <row r="132" spans="1:21">
      <c r="A132" s="4" t="s">
        <v>96</v>
      </c>
      <c r="B132" s="5" t="s">
        <v>22</v>
      </c>
      <c r="C132" s="5" t="s">
        <v>97</v>
      </c>
      <c r="D132" s="5">
        <v>15280</v>
      </c>
      <c r="E132" s="5" t="s">
        <v>24</v>
      </c>
      <c r="F132" s="5" t="s">
        <v>25</v>
      </c>
      <c r="G132" s="5" t="s">
        <v>26</v>
      </c>
      <c r="H132" s="5" t="s">
        <v>82</v>
      </c>
      <c r="I132" s="5" t="s">
        <v>105</v>
      </c>
      <c r="J132" s="5">
        <v>62</v>
      </c>
      <c r="K132" s="5" t="s">
        <v>106</v>
      </c>
      <c r="L132" s="5">
        <v>0</v>
      </c>
      <c r="M132" s="5">
        <v>0</v>
      </c>
      <c r="N132" s="5">
        <v>0</v>
      </c>
      <c r="O132" s="5">
        <v>2</v>
      </c>
      <c r="P132" s="5">
        <v>1</v>
      </c>
      <c r="Q132" s="5">
        <v>1</v>
      </c>
      <c r="R132" s="5">
        <v>0</v>
      </c>
      <c r="S132" s="5">
        <v>0</v>
      </c>
      <c r="T132" s="5">
        <v>0</v>
      </c>
      <c r="U132" s="6">
        <v>4</v>
      </c>
    </row>
    <row r="133" spans="1:21">
      <c r="A133" s="4" t="s">
        <v>96</v>
      </c>
      <c r="B133" s="5" t="s">
        <v>22</v>
      </c>
      <c r="C133" s="5" t="s">
        <v>97</v>
      </c>
      <c r="D133" s="5">
        <v>15280</v>
      </c>
      <c r="E133" s="5" t="s">
        <v>24</v>
      </c>
      <c r="F133" s="5" t="s">
        <v>25</v>
      </c>
      <c r="G133" s="5" t="s">
        <v>26</v>
      </c>
      <c r="H133" s="5" t="s">
        <v>82</v>
      </c>
      <c r="I133" s="5" t="s">
        <v>107</v>
      </c>
      <c r="J133" s="5">
        <v>63</v>
      </c>
      <c r="K133" s="5" t="s">
        <v>108</v>
      </c>
      <c r="L133" s="5">
        <v>0</v>
      </c>
      <c r="M133" s="5">
        <v>0</v>
      </c>
      <c r="N133" s="5">
        <v>1</v>
      </c>
      <c r="O133" s="5">
        <v>4</v>
      </c>
      <c r="P133" s="5">
        <v>10</v>
      </c>
      <c r="Q133" s="5">
        <v>9</v>
      </c>
      <c r="R133" s="5">
        <v>0</v>
      </c>
      <c r="S133" s="5">
        <v>0</v>
      </c>
      <c r="T133" s="5">
        <v>0</v>
      </c>
      <c r="U133" s="6">
        <v>24</v>
      </c>
    </row>
    <row r="134" spans="1:21">
      <c r="A134" s="4" t="s">
        <v>96</v>
      </c>
      <c r="B134" s="5" t="s">
        <v>22</v>
      </c>
      <c r="C134" s="5" t="s">
        <v>97</v>
      </c>
      <c r="D134" s="5">
        <v>15280</v>
      </c>
      <c r="E134" s="5" t="s">
        <v>24</v>
      </c>
      <c r="F134" s="5" t="s">
        <v>25</v>
      </c>
      <c r="G134" s="5" t="s">
        <v>26</v>
      </c>
      <c r="H134" s="5" t="s">
        <v>63</v>
      </c>
      <c r="I134" s="5" t="s">
        <v>64</v>
      </c>
      <c r="J134" s="5">
        <v>56</v>
      </c>
      <c r="K134" s="5" t="s">
        <v>65</v>
      </c>
      <c r="L134" s="5">
        <v>3</v>
      </c>
      <c r="M134" s="5">
        <v>10</v>
      </c>
      <c r="N134" s="5">
        <v>84</v>
      </c>
      <c r="O134" s="5">
        <v>103</v>
      </c>
      <c r="P134" s="5">
        <v>113</v>
      </c>
      <c r="Q134" s="5">
        <v>94</v>
      </c>
      <c r="R134" s="5">
        <v>35</v>
      </c>
      <c r="S134" s="5">
        <v>12</v>
      </c>
      <c r="T134" s="5">
        <v>0</v>
      </c>
      <c r="U134" s="6">
        <v>454</v>
      </c>
    </row>
    <row r="135" spans="1:21">
      <c r="A135" s="4" t="s">
        <v>96</v>
      </c>
      <c r="B135" s="5" t="s">
        <v>22</v>
      </c>
      <c r="C135" s="5" t="s">
        <v>97</v>
      </c>
      <c r="D135" s="5">
        <v>15280</v>
      </c>
      <c r="E135" s="5" t="s">
        <v>24</v>
      </c>
      <c r="F135" s="5" t="s">
        <v>25</v>
      </c>
      <c r="G135" s="5" t="s">
        <v>26</v>
      </c>
      <c r="H135" s="5" t="s">
        <v>27</v>
      </c>
      <c r="I135" s="5" t="s">
        <v>39</v>
      </c>
      <c r="J135" s="5">
        <v>3</v>
      </c>
      <c r="K135" s="5" t="s">
        <v>93</v>
      </c>
      <c r="L135" s="5">
        <v>0</v>
      </c>
      <c r="M135" s="5">
        <v>5</v>
      </c>
      <c r="N135" s="5">
        <v>24</v>
      </c>
      <c r="O135" s="5">
        <v>23</v>
      </c>
      <c r="P135" s="5">
        <v>18</v>
      </c>
      <c r="Q135" s="5">
        <v>11</v>
      </c>
      <c r="R135" s="5">
        <v>5</v>
      </c>
      <c r="S135" s="5">
        <v>2</v>
      </c>
      <c r="T135" s="5">
        <v>0</v>
      </c>
      <c r="U135" s="6">
        <v>88</v>
      </c>
    </row>
    <row r="136" spans="1:21">
      <c r="A136" s="4" t="s">
        <v>96</v>
      </c>
      <c r="B136" s="5" t="s">
        <v>22</v>
      </c>
      <c r="C136" s="5" t="s">
        <v>97</v>
      </c>
      <c r="D136" s="5">
        <v>15280</v>
      </c>
      <c r="E136" s="5" t="s">
        <v>24</v>
      </c>
      <c r="F136" s="5" t="s">
        <v>25</v>
      </c>
      <c r="G136" s="5" t="s">
        <v>26</v>
      </c>
      <c r="H136" s="5" t="s">
        <v>63</v>
      </c>
      <c r="I136" s="5" t="s">
        <v>94</v>
      </c>
      <c r="J136" s="5">
        <v>57</v>
      </c>
      <c r="K136" s="5" t="s">
        <v>95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1</v>
      </c>
      <c r="T136" s="5">
        <v>0</v>
      </c>
      <c r="U136" s="6">
        <v>1</v>
      </c>
    </row>
    <row r="137" spans="1:21">
      <c r="A137" s="4" t="s">
        <v>96</v>
      </c>
      <c r="B137" s="5" t="s">
        <v>22</v>
      </c>
      <c r="C137" s="5" t="s">
        <v>109</v>
      </c>
      <c r="D137" s="5">
        <v>14801</v>
      </c>
      <c r="E137" s="5" t="s">
        <v>24</v>
      </c>
      <c r="F137" s="5" t="s">
        <v>25</v>
      </c>
      <c r="G137" s="5" t="s">
        <v>26</v>
      </c>
      <c r="H137" s="5" t="s">
        <v>27</v>
      </c>
      <c r="I137" s="5" t="s">
        <v>28</v>
      </c>
      <c r="J137" s="5">
        <v>1</v>
      </c>
      <c r="K137" s="5" t="s">
        <v>29</v>
      </c>
      <c r="L137" s="5">
        <v>0</v>
      </c>
      <c r="M137" s="5">
        <v>40</v>
      </c>
      <c r="N137" s="5">
        <v>172</v>
      </c>
      <c r="O137" s="5">
        <v>156</v>
      </c>
      <c r="P137" s="5">
        <v>130</v>
      </c>
      <c r="Q137" s="5">
        <v>99</v>
      </c>
      <c r="R137" s="5">
        <v>55</v>
      </c>
      <c r="S137" s="5">
        <v>24</v>
      </c>
      <c r="T137" s="5">
        <v>37</v>
      </c>
      <c r="U137" s="6">
        <v>713</v>
      </c>
    </row>
    <row r="138" spans="1:21">
      <c r="A138" s="4" t="s">
        <v>96</v>
      </c>
      <c r="B138" s="5" t="s">
        <v>22</v>
      </c>
      <c r="C138" s="5" t="s">
        <v>109</v>
      </c>
      <c r="D138" s="5">
        <v>14801</v>
      </c>
      <c r="E138" s="5" t="s">
        <v>24</v>
      </c>
      <c r="F138" s="5" t="s">
        <v>25</v>
      </c>
      <c r="G138" s="5" t="s">
        <v>26</v>
      </c>
      <c r="H138" s="5" t="s">
        <v>30</v>
      </c>
      <c r="I138" s="5" t="s">
        <v>31</v>
      </c>
      <c r="J138" s="5">
        <v>10</v>
      </c>
      <c r="K138" s="5" t="s">
        <v>32</v>
      </c>
      <c r="L138" s="5">
        <v>0</v>
      </c>
      <c r="M138" s="5">
        <v>9</v>
      </c>
      <c r="N138" s="5">
        <v>36</v>
      </c>
      <c r="O138" s="5">
        <v>33</v>
      </c>
      <c r="P138" s="5">
        <v>30</v>
      </c>
      <c r="Q138" s="5">
        <v>29</v>
      </c>
      <c r="R138" s="5">
        <v>8</v>
      </c>
      <c r="S138" s="5">
        <v>10</v>
      </c>
      <c r="T138" s="5">
        <v>2</v>
      </c>
      <c r="U138" s="6">
        <v>157</v>
      </c>
    </row>
    <row r="139" spans="1:21">
      <c r="A139" s="4" t="s">
        <v>96</v>
      </c>
      <c r="B139" s="5" t="s">
        <v>22</v>
      </c>
      <c r="C139" s="5" t="s">
        <v>109</v>
      </c>
      <c r="D139" s="5">
        <v>14801</v>
      </c>
      <c r="E139" s="5" t="s">
        <v>24</v>
      </c>
      <c r="F139" s="5" t="s">
        <v>25</v>
      </c>
      <c r="G139" s="5" t="s">
        <v>26</v>
      </c>
      <c r="H139" s="5" t="s">
        <v>36</v>
      </c>
      <c r="I139" s="5" t="s">
        <v>37</v>
      </c>
      <c r="J139" s="5">
        <v>17</v>
      </c>
      <c r="K139" s="5" t="s">
        <v>38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1</v>
      </c>
      <c r="T139" s="5">
        <v>0</v>
      </c>
      <c r="U139" s="6">
        <v>1</v>
      </c>
    </row>
    <row r="140" spans="1:21">
      <c r="A140" s="4" t="s">
        <v>96</v>
      </c>
      <c r="B140" s="5" t="s">
        <v>22</v>
      </c>
      <c r="C140" s="5" t="s">
        <v>109</v>
      </c>
      <c r="D140" s="5">
        <v>14801</v>
      </c>
      <c r="E140" s="5" t="s">
        <v>24</v>
      </c>
      <c r="F140" s="5" t="s">
        <v>25</v>
      </c>
      <c r="G140" s="5" t="s">
        <v>26</v>
      </c>
      <c r="H140" s="5" t="s">
        <v>36</v>
      </c>
      <c r="I140" s="5" t="s">
        <v>110</v>
      </c>
      <c r="J140" s="5">
        <v>18</v>
      </c>
      <c r="K140" s="5" t="s">
        <v>111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1</v>
      </c>
      <c r="T140" s="5">
        <v>0</v>
      </c>
      <c r="U140" s="6">
        <v>1</v>
      </c>
    </row>
    <row r="141" spans="1:21">
      <c r="A141" s="4" t="s">
        <v>96</v>
      </c>
      <c r="B141" s="5" t="s">
        <v>22</v>
      </c>
      <c r="C141" s="5" t="s">
        <v>109</v>
      </c>
      <c r="D141" s="5">
        <v>14801</v>
      </c>
      <c r="E141" s="5" t="s">
        <v>24</v>
      </c>
      <c r="F141" s="5" t="s">
        <v>25</v>
      </c>
      <c r="G141" s="5" t="s">
        <v>26</v>
      </c>
      <c r="H141" s="5" t="s">
        <v>27</v>
      </c>
      <c r="I141" s="5" t="s">
        <v>39</v>
      </c>
      <c r="J141" s="5">
        <v>2</v>
      </c>
      <c r="K141" s="5" t="s">
        <v>40</v>
      </c>
      <c r="L141" s="5">
        <v>0</v>
      </c>
      <c r="M141" s="5">
        <v>40</v>
      </c>
      <c r="N141" s="5">
        <v>172</v>
      </c>
      <c r="O141" s="5">
        <v>156</v>
      </c>
      <c r="P141" s="5">
        <v>130</v>
      </c>
      <c r="Q141" s="5">
        <v>99</v>
      </c>
      <c r="R141" s="5">
        <v>55</v>
      </c>
      <c r="S141" s="5">
        <v>24</v>
      </c>
      <c r="T141" s="5">
        <v>12</v>
      </c>
      <c r="U141" s="6">
        <v>688</v>
      </c>
    </row>
    <row r="142" spans="1:21">
      <c r="A142" s="4" t="s">
        <v>96</v>
      </c>
      <c r="B142" s="5" t="s">
        <v>22</v>
      </c>
      <c r="C142" s="5" t="s">
        <v>109</v>
      </c>
      <c r="D142" s="5">
        <v>14801</v>
      </c>
      <c r="E142" s="5" t="s">
        <v>24</v>
      </c>
      <c r="F142" s="5" t="s">
        <v>25</v>
      </c>
      <c r="G142" s="5" t="s">
        <v>26</v>
      </c>
      <c r="H142" s="5" t="s">
        <v>36</v>
      </c>
      <c r="I142" s="5" t="s">
        <v>112</v>
      </c>
      <c r="J142" s="5">
        <v>19</v>
      </c>
      <c r="K142" s="5" t="s">
        <v>113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1</v>
      </c>
      <c r="T142" s="5">
        <v>0</v>
      </c>
      <c r="U142" s="6">
        <v>1</v>
      </c>
    </row>
    <row r="143" spans="1:21">
      <c r="A143" s="4" t="s">
        <v>96</v>
      </c>
      <c r="B143" s="5" t="s">
        <v>22</v>
      </c>
      <c r="C143" s="5" t="s">
        <v>109</v>
      </c>
      <c r="D143" s="5">
        <v>14801</v>
      </c>
      <c r="E143" s="5" t="s">
        <v>24</v>
      </c>
      <c r="F143" s="5" t="s">
        <v>25</v>
      </c>
      <c r="G143" s="5" t="s">
        <v>26</v>
      </c>
      <c r="H143" s="5" t="s">
        <v>36</v>
      </c>
      <c r="I143" s="5" t="s">
        <v>114</v>
      </c>
      <c r="J143" s="5">
        <v>20</v>
      </c>
      <c r="K143" s="5" t="s">
        <v>115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1</v>
      </c>
      <c r="T143" s="5">
        <v>0</v>
      </c>
      <c r="U143" s="6">
        <v>1</v>
      </c>
    </row>
    <row r="144" spans="1:21">
      <c r="A144" s="4" t="s">
        <v>96</v>
      </c>
      <c r="B144" s="5" t="s">
        <v>22</v>
      </c>
      <c r="C144" s="5" t="s">
        <v>109</v>
      </c>
      <c r="D144" s="5">
        <v>14801</v>
      </c>
      <c r="E144" s="5" t="s">
        <v>24</v>
      </c>
      <c r="F144" s="5" t="s">
        <v>25</v>
      </c>
      <c r="G144" s="5" t="s">
        <v>26</v>
      </c>
      <c r="H144" s="5" t="s">
        <v>36</v>
      </c>
      <c r="I144" s="5" t="s">
        <v>116</v>
      </c>
      <c r="J144" s="5">
        <v>21</v>
      </c>
      <c r="K144" s="5" t="s">
        <v>117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1</v>
      </c>
      <c r="T144" s="5">
        <v>0</v>
      </c>
      <c r="U144" s="6">
        <v>1</v>
      </c>
    </row>
    <row r="145" spans="1:21">
      <c r="A145" s="4" t="s">
        <v>96</v>
      </c>
      <c r="B145" s="5" t="s">
        <v>22</v>
      </c>
      <c r="C145" s="5" t="s">
        <v>109</v>
      </c>
      <c r="D145" s="5">
        <v>14801</v>
      </c>
      <c r="E145" s="5" t="s">
        <v>24</v>
      </c>
      <c r="F145" s="5" t="s">
        <v>25</v>
      </c>
      <c r="G145" s="5" t="s">
        <v>26</v>
      </c>
      <c r="H145" s="5" t="s">
        <v>36</v>
      </c>
      <c r="I145" s="5" t="s">
        <v>118</v>
      </c>
      <c r="J145" s="5">
        <v>22</v>
      </c>
      <c r="K145" s="5" t="s">
        <v>119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1</v>
      </c>
      <c r="T145" s="5">
        <v>0</v>
      </c>
      <c r="U145" s="6">
        <v>1</v>
      </c>
    </row>
    <row r="146" spans="1:21">
      <c r="A146" s="4" t="s">
        <v>96</v>
      </c>
      <c r="B146" s="5" t="s">
        <v>22</v>
      </c>
      <c r="C146" s="5" t="s">
        <v>109</v>
      </c>
      <c r="D146" s="5">
        <v>14801</v>
      </c>
      <c r="E146" s="5" t="s">
        <v>24</v>
      </c>
      <c r="F146" s="5" t="s">
        <v>25</v>
      </c>
      <c r="G146" s="5" t="s">
        <v>26</v>
      </c>
      <c r="H146" s="5" t="s">
        <v>36</v>
      </c>
      <c r="I146" s="5" t="s">
        <v>120</v>
      </c>
      <c r="J146" s="5">
        <v>23</v>
      </c>
      <c r="K146" s="5" t="s">
        <v>121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6">
        <v>0</v>
      </c>
    </row>
    <row r="147" spans="1:21">
      <c r="A147" s="4" t="s">
        <v>96</v>
      </c>
      <c r="B147" s="5" t="s">
        <v>22</v>
      </c>
      <c r="C147" s="5" t="s">
        <v>109</v>
      </c>
      <c r="D147" s="5">
        <v>14801</v>
      </c>
      <c r="E147" s="5" t="s">
        <v>24</v>
      </c>
      <c r="F147" s="5" t="s">
        <v>25</v>
      </c>
      <c r="G147" s="5" t="s">
        <v>26</v>
      </c>
      <c r="H147" s="5" t="s">
        <v>41</v>
      </c>
      <c r="I147" s="5" t="s">
        <v>42</v>
      </c>
      <c r="J147" s="5">
        <v>27</v>
      </c>
      <c r="K147" s="5" t="s">
        <v>43</v>
      </c>
      <c r="L147" s="5">
        <v>0</v>
      </c>
      <c r="M147" s="5">
        <v>9</v>
      </c>
      <c r="N147" s="5">
        <v>36</v>
      </c>
      <c r="O147" s="5">
        <v>34</v>
      </c>
      <c r="P147" s="5">
        <v>33</v>
      </c>
      <c r="Q147" s="5">
        <v>30</v>
      </c>
      <c r="R147" s="5">
        <v>10</v>
      </c>
      <c r="S147" s="5">
        <v>10</v>
      </c>
      <c r="T147" s="5">
        <v>2</v>
      </c>
      <c r="U147" s="6">
        <v>164</v>
      </c>
    </row>
    <row r="148" spans="1:21">
      <c r="A148" s="4" t="s">
        <v>96</v>
      </c>
      <c r="B148" s="5" t="s">
        <v>22</v>
      </c>
      <c r="C148" s="5" t="s">
        <v>109</v>
      </c>
      <c r="D148" s="5">
        <v>14801</v>
      </c>
      <c r="E148" s="5" t="s">
        <v>24</v>
      </c>
      <c r="F148" s="5" t="s">
        <v>25</v>
      </c>
      <c r="G148" s="5" t="s">
        <v>26</v>
      </c>
      <c r="H148" s="5" t="s">
        <v>41</v>
      </c>
      <c r="I148" s="5" t="s">
        <v>78</v>
      </c>
      <c r="J148" s="5">
        <v>28</v>
      </c>
      <c r="K148" s="5" t="s">
        <v>79</v>
      </c>
      <c r="L148" s="5">
        <v>0</v>
      </c>
      <c r="M148" s="5">
        <v>0</v>
      </c>
      <c r="N148" s="5">
        <v>5</v>
      </c>
      <c r="O148" s="5">
        <v>2</v>
      </c>
      <c r="P148" s="5">
        <v>6</v>
      </c>
      <c r="Q148" s="5">
        <v>1</v>
      </c>
      <c r="R148" s="5">
        <v>1</v>
      </c>
      <c r="S148" s="5">
        <v>1</v>
      </c>
      <c r="T148" s="5">
        <v>0</v>
      </c>
      <c r="U148" s="6">
        <v>16</v>
      </c>
    </row>
    <row r="149" spans="1:21">
      <c r="A149" s="4" t="s">
        <v>96</v>
      </c>
      <c r="B149" s="5" t="s">
        <v>22</v>
      </c>
      <c r="C149" s="5" t="s">
        <v>109</v>
      </c>
      <c r="D149" s="5">
        <v>14801</v>
      </c>
      <c r="E149" s="5" t="s">
        <v>24</v>
      </c>
      <c r="F149" s="5" t="s">
        <v>25</v>
      </c>
      <c r="G149" s="5" t="s">
        <v>26</v>
      </c>
      <c r="H149" s="5" t="s">
        <v>41</v>
      </c>
      <c r="I149" s="5" t="s">
        <v>80</v>
      </c>
      <c r="J149" s="5">
        <v>30</v>
      </c>
      <c r="K149" s="5" t="s">
        <v>81</v>
      </c>
      <c r="L149" s="5">
        <v>0</v>
      </c>
      <c r="M149" s="5">
        <v>0</v>
      </c>
      <c r="N149" s="5">
        <v>5</v>
      </c>
      <c r="O149" s="5">
        <v>2</v>
      </c>
      <c r="P149" s="5">
        <v>6</v>
      </c>
      <c r="Q149" s="5">
        <v>1</v>
      </c>
      <c r="R149" s="5">
        <v>1</v>
      </c>
      <c r="S149" s="5">
        <v>1</v>
      </c>
      <c r="T149" s="5">
        <v>0</v>
      </c>
      <c r="U149" s="6">
        <v>16</v>
      </c>
    </row>
    <row r="150" spans="1:21">
      <c r="A150" s="4" t="s">
        <v>96</v>
      </c>
      <c r="B150" s="5" t="s">
        <v>22</v>
      </c>
      <c r="C150" s="5" t="s">
        <v>109</v>
      </c>
      <c r="D150" s="5">
        <v>14801</v>
      </c>
      <c r="E150" s="5" t="s">
        <v>24</v>
      </c>
      <c r="F150" s="5" t="s">
        <v>25</v>
      </c>
      <c r="G150" s="5" t="s">
        <v>26</v>
      </c>
      <c r="H150" s="5" t="s">
        <v>41</v>
      </c>
      <c r="I150" s="5" t="s">
        <v>48</v>
      </c>
      <c r="J150" s="5">
        <v>32</v>
      </c>
      <c r="K150" s="5" t="s">
        <v>49</v>
      </c>
      <c r="L150" s="5">
        <v>0</v>
      </c>
      <c r="M150" s="5">
        <v>0</v>
      </c>
      <c r="N150" s="5">
        <v>0</v>
      </c>
      <c r="O150" s="5">
        <v>3</v>
      </c>
      <c r="P150" s="5">
        <v>2</v>
      </c>
      <c r="Q150" s="5">
        <v>1</v>
      </c>
      <c r="R150" s="5">
        <v>0</v>
      </c>
      <c r="S150" s="5">
        <v>0</v>
      </c>
      <c r="T150" s="5">
        <v>0</v>
      </c>
      <c r="U150" s="6">
        <v>6</v>
      </c>
    </row>
    <row r="151" spans="1:21">
      <c r="A151" s="4" t="s">
        <v>96</v>
      </c>
      <c r="B151" s="5" t="s">
        <v>22</v>
      </c>
      <c r="C151" s="5" t="s">
        <v>109</v>
      </c>
      <c r="D151" s="5">
        <v>14801</v>
      </c>
      <c r="E151" s="5" t="s">
        <v>24</v>
      </c>
      <c r="F151" s="5" t="s">
        <v>25</v>
      </c>
      <c r="G151" s="5" t="s">
        <v>52</v>
      </c>
      <c r="H151" s="5" t="s">
        <v>53</v>
      </c>
      <c r="I151" s="5" t="s">
        <v>54</v>
      </c>
      <c r="J151" s="5">
        <v>41</v>
      </c>
      <c r="K151" s="5" t="s">
        <v>55</v>
      </c>
      <c r="L151" s="5">
        <v>0</v>
      </c>
      <c r="M151" s="5">
        <v>9</v>
      </c>
      <c r="N151" s="5">
        <v>36</v>
      </c>
      <c r="O151" s="5">
        <v>34</v>
      </c>
      <c r="P151" s="5">
        <v>33</v>
      </c>
      <c r="Q151" s="5">
        <v>30</v>
      </c>
      <c r="R151" s="5">
        <v>10</v>
      </c>
      <c r="S151" s="5">
        <v>10</v>
      </c>
      <c r="T151" s="5">
        <v>2</v>
      </c>
      <c r="U151" s="6">
        <v>164</v>
      </c>
    </row>
    <row r="152" spans="1:21">
      <c r="A152" s="4" t="s">
        <v>96</v>
      </c>
      <c r="B152" s="5" t="s">
        <v>22</v>
      </c>
      <c r="C152" s="5" t="s">
        <v>109</v>
      </c>
      <c r="D152" s="5">
        <v>14801</v>
      </c>
      <c r="E152" s="5" t="s">
        <v>24</v>
      </c>
      <c r="F152" s="5" t="s">
        <v>25</v>
      </c>
      <c r="G152" s="5" t="s">
        <v>52</v>
      </c>
      <c r="H152" s="5" t="s">
        <v>53</v>
      </c>
      <c r="I152" s="5" t="s">
        <v>122</v>
      </c>
      <c r="J152" s="5">
        <v>42</v>
      </c>
      <c r="K152" s="5" t="s">
        <v>123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6">
        <v>0</v>
      </c>
    </row>
    <row r="153" spans="1:21">
      <c r="A153" s="4" t="s">
        <v>96</v>
      </c>
      <c r="B153" s="5" t="s">
        <v>22</v>
      </c>
      <c r="C153" s="5" t="s">
        <v>109</v>
      </c>
      <c r="D153" s="5">
        <v>14801</v>
      </c>
      <c r="E153" s="5" t="s">
        <v>24</v>
      </c>
      <c r="F153" s="5" t="s">
        <v>25</v>
      </c>
      <c r="G153" s="5" t="s">
        <v>52</v>
      </c>
      <c r="H153" s="5" t="s">
        <v>53</v>
      </c>
      <c r="I153" s="5" t="s">
        <v>56</v>
      </c>
      <c r="J153" s="5">
        <v>43</v>
      </c>
      <c r="K153" s="5" t="s">
        <v>57</v>
      </c>
      <c r="L153" s="5">
        <v>0</v>
      </c>
      <c r="M153" s="5">
        <v>9</v>
      </c>
      <c r="N153" s="5">
        <v>36</v>
      </c>
      <c r="O153" s="5">
        <v>34</v>
      </c>
      <c r="P153" s="5">
        <v>33</v>
      </c>
      <c r="Q153" s="5">
        <v>30</v>
      </c>
      <c r="R153" s="5">
        <v>10</v>
      </c>
      <c r="S153" s="5">
        <v>10</v>
      </c>
      <c r="T153" s="5">
        <v>2</v>
      </c>
      <c r="U153" s="6">
        <v>164</v>
      </c>
    </row>
    <row r="154" spans="1:21">
      <c r="A154" s="4" t="s">
        <v>96</v>
      </c>
      <c r="B154" s="5" t="s">
        <v>22</v>
      </c>
      <c r="C154" s="5" t="s">
        <v>109</v>
      </c>
      <c r="D154" s="5">
        <v>14801</v>
      </c>
      <c r="E154" s="5" t="s">
        <v>24</v>
      </c>
      <c r="F154" s="5" t="s">
        <v>25</v>
      </c>
      <c r="G154" s="5" t="s">
        <v>26</v>
      </c>
      <c r="H154" s="5" t="s">
        <v>58</v>
      </c>
      <c r="I154" s="5" t="s">
        <v>59</v>
      </c>
      <c r="J154" s="5">
        <v>6</v>
      </c>
      <c r="K154" s="5" t="s">
        <v>60</v>
      </c>
      <c r="L154" s="5">
        <v>0</v>
      </c>
      <c r="M154" s="5">
        <v>0</v>
      </c>
      <c r="N154" s="5">
        <v>1</v>
      </c>
      <c r="O154" s="5">
        <v>0</v>
      </c>
      <c r="P154" s="5">
        <v>0</v>
      </c>
      <c r="Q154" s="5">
        <v>1</v>
      </c>
      <c r="R154" s="5">
        <v>0</v>
      </c>
      <c r="S154" s="5">
        <v>0</v>
      </c>
      <c r="T154" s="5">
        <v>0</v>
      </c>
      <c r="U154" s="6">
        <v>2</v>
      </c>
    </row>
    <row r="155" spans="1:21">
      <c r="A155" s="4" t="s">
        <v>96</v>
      </c>
      <c r="B155" s="5" t="s">
        <v>22</v>
      </c>
      <c r="C155" s="5" t="s">
        <v>109</v>
      </c>
      <c r="D155" s="5">
        <v>14801</v>
      </c>
      <c r="E155" s="5" t="s">
        <v>24</v>
      </c>
      <c r="F155" s="5" t="s">
        <v>25</v>
      </c>
      <c r="G155" s="5" t="s">
        <v>52</v>
      </c>
      <c r="H155" s="5" t="s">
        <v>53</v>
      </c>
      <c r="I155" s="5" t="s">
        <v>61</v>
      </c>
      <c r="J155" s="5">
        <v>46</v>
      </c>
      <c r="K155" s="5" t="s">
        <v>62</v>
      </c>
      <c r="L155" s="5">
        <v>0</v>
      </c>
      <c r="M155" s="5">
        <v>9</v>
      </c>
      <c r="N155" s="5">
        <v>36</v>
      </c>
      <c r="O155" s="5">
        <v>34</v>
      </c>
      <c r="P155" s="5">
        <v>33</v>
      </c>
      <c r="Q155" s="5">
        <v>30</v>
      </c>
      <c r="R155" s="5">
        <v>10</v>
      </c>
      <c r="S155" s="5">
        <v>10</v>
      </c>
      <c r="T155" s="5">
        <v>2</v>
      </c>
      <c r="U155" s="6">
        <v>164</v>
      </c>
    </row>
    <row r="156" spans="1:21">
      <c r="A156" s="4" t="s">
        <v>96</v>
      </c>
      <c r="B156" s="5" t="s">
        <v>22</v>
      </c>
      <c r="C156" s="5" t="s">
        <v>109</v>
      </c>
      <c r="D156" s="5">
        <v>14801</v>
      </c>
      <c r="E156" s="5" t="s">
        <v>24</v>
      </c>
      <c r="F156" s="5" t="s">
        <v>25</v>
      </c>
      <c r="G156" s="5" t="s">
        <v>26</v>
      </c>
      <c r="H156" s="5" t="s">
        <v>58</v>
      </c>
      <c r="I156" s="5" t="s">
        <v>67</v>
      </c>
      <c r="J156" s="5">
        <v>7</v>
      </c>
      <c r="K156" s="5" t="s">
        <v>68</v>
      </c>
      <c r="L156" s="5">
        <v>0</v>
      </c>
      <c r="M156" s="5">
        <v>0</v>
      </c>
      <c r="N156" s="5">
        <v>9</v>
      </c>
      <c r="O156" s="5">
        <v>8</v>
      </c>
      <c r="P156" s="5">
        <v>5</v>
      </c>
      <c r="Q156" s="5">
        <v>5</v>
      </c>
      <c r="R156" s="5">
        <v>2</v>
      </c>
      <c r="S156" s="5">
        <v>2</v>
      </c>
      <c r="T156" s="5">
        <v>0</v>
      </c>
      <c r="U156" s="6">
        <v>31</v>
      </c>
    </row>
    <row r="157" spans="1:21">
      <c r="A157" s="4" t="s">
        <v>96</v>
      </c>
      <c r="B157" s="5" t="s">
        <v>22</v>
      </c>
      <c r="C157" s="5" t="s">
        <v>109</v>
      </c>
      <c r="D157" s="5">
        <v>14801</v>
      </c>
      <c r="E157" s="5" t="s">
        <v>24</v>
      </c>
      <c r="F157" s="5" t="s">
        <v>25</v>
      </c>
      <c r="G157" s="5" t="s">
        <v>52</v>
      </c>
      <c r="H157" s="5" t="s">
        <v>82</v>
      </c>
      <c r="I157" s="5" t="s">
        <v>124</v>
      </c>
      <c r="J157" s="5">
        <v>59</v>
      </c>
      <c r="K157" s="5" t="s">
        <v>125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6">
        <v>0</v>
      </c>
    </row>
    <row r="158" spans="1:21">
      <c r="A158" s="4" t="s">
        <v>96</v>
      </c>
      <c r="B158" s="5" t="s">
        <v>22</v>
      </c>
      <c r="C158" s="5" t="s">
        <v>109</v>
      </c>
      <c r="D158" s="5">
        <v>14801</v>
      </c>
      <c r="E158" s="5" t="s">
        <v>24</v>
      </c>
      <c r="F158" s="5" t="s">
        <v>25</v>
      </c>
      <c r="G158" s="5" t="s">
        <v>52</v>
      </c>
      <c r="H158" s="5" t="s">
        <v>82</v>
      </c>
      <c r="I158" s="5" t="s">
        <v>126</v>
      </c>
      <c r="J158" s="5">
        <v>60</v>
      </c>
      <c r="K158" s="5" t="s">
        <v>127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6">
        <v>0</v>
      </c>
    </row>
    <row r="159" spans="1:21">
      <c r="A159" s="4" t="s">
        <v>96</v>
      </c>
      <c r="B159" s="5" t="s">
        <v>22</v>
      </c>
      <c r="C159" s="5" t="s">
        <v>109</v>
      </c>
      <c r="D159" s="5">
        <v>14801</v>
      </c>
      <c r="E159" s="5" t="s">
        <v>24</v>
      </c>
      <c r="F159" s="5" t="s">
        <v>25</v>
      </c>
      <c r="G159" s="5" t="s">
        <v>26</v>
      </c>
      <c r="H159" s="5" t="s">
        <v>82</v>
      </c>
      <c r="I159" s="5" t="s">
        <v>91</v>
      </c>
      <c r="J159" s="5">
        <v>61</v>
      </c>
      <c r="K159" s="5" t="s">
        <v>92</v>
      </c>
      <c r="L159" s="5">
        <v>0</v>
      </c>
      <c r="M159" s="5">
        <v>0</v>
      </c>
      <c r="N159" s="5">
        <v>0</v>
      </c>
      <c r="O159" s="5">
        <v>0</v>
      </c>
      <c r="P159" s="5">
        <v>2</v>
      </c>
      <c r="Q159" s="5">
        <v>0</v>
      </c>
      <c r="R159" s="5">
        <v>0</v>
      </c>
      <c r="S159" s="5">
        <v>0</v>
      </c>
      <c r="T159" s="5">
        <v>0</v>
      </c>
      <c r="U159" s="6">
        <v>2</v>
      </c>
    </row>
    <row r="160" spans="1:21">
      <c r="A160" s="4" t="s">
        <v>96</v>
      </c>
      <c r="B160" s="5" t="s">
        <v>22</v>
      </c>
      <c r="C160" s="5" t="s">
        <v>109</v>
      </c>
      <c r="D160" s="5">
        <v>14801</v>
      </c>
      <c r="E160" s="5" t="s">
        <v>24</v>
      </c>
      <c r="F160" s="5" t="s">
        <v>25</v>
      </c>
      <c r="G160" s="5" t="s">
        <v>26</v>
      </c>
      <c r="H160" s="5" t="s">
        <v>82</v>
      </c>
      <c r="I160" s="5" t="s">
        <v>107</v>
      </c>
      <c r="J160" s="5">
        <v>63</v>
      </c>
      <c r="K160" s="5" t="s">
        <v>108</v>
      </c>
      <c r="L160" s="5">
        <v>0</v>
      </c>
      <c r="M160" s="5">
        <v>0</v>
      </c>
      <c r="N160" s="5">
        <v>1</v>
      </c>
      <c r="O160" s="5">
        <v>2</v>
      </c>
      <c r="P160" s="5">
        <v>2</v>
      </c>
      <c r="Q160" s="5">
        <v>3</v>
      </c>
      <c r="R160" s="5">
        <v>0</v>
      </c>
      <c r="S160" s="5">
        <v>0</v>
      </c>
      <c r="T160" s="5">
        <v>0</v>
      </c>
      <c r="U160" s="6">
        <v>8</v>
      </c>
    </row>
    <row r="161" spans="1:21">
      <c r="A161" s="4" t="s">
        <v>96</v>
      </c>
      <c r="B161" s="5" t="s">
        <v>22</v>
      </c>
      <c r="C161" s="5" t="s">
        <v>109</v>
      </c>
      <c r="D161" s="5">
        <v>14801</v>
      </c>
      <c r="E161" s="5" t="s">
        <v>24</v>
      </c>
      <c r="F161" s="5" t="s">
        <v>25</v>
      </c>
      <c r="G161" s="5" t="s">
        <v>26</v>
      </c>
      <c r="H161" s="5" t="s">
        <v>63</v>
      </c>
      <c r="I161" s="5" t="s">
        <v>64</v>
      </c>
      <c r="J161" s="5">
        <v>56</v>
      </c>
      <c r="K161" s="5" t="s">
        <v>65</v>
      </c>
      <c r="L161" s="5">
        <v>0</v>
      </c>
      <c r="M161" s="5">
        <v>9</v>
      </c>
      <c r="N161" s="5">
        <v>36</v>
      </c>
      <c r="O161" s="5">
        <v>34</v>
      </c>
      <c r="P161" s="5">
        <v>33</v>
      </c>
      <c r="Q161" s="5">
        <v>30</v>
      </c>
      <c r="R161" s="5">
        <v>10</v>
      </c>
      <c r="S161" s="5">
        <v>10</v>
      </c>
      <c r="T161" s="5">
        <v>2</v>
      </c>
      <c r="U161" s="6">
        <v>164</v>
      </c>
    </row>
    <row r="162" spans="1:21">
      <c r="A162" s="4" t="s">
        <v>96</v>
      </c>
      <c r="B162" s="5" t="s">
        <v>22</v>
      </c>
      <c r="C162" s="5" t="s">
        <v>109</v>
      </c>
      <c r="D162" s="5">
        <v>14801</v>
      </c>
      <c r="E162" s="5" t="s">
        <v>24</v>
      </c>
      <c r="F162" s="5" t="s">
        <v>25</v>
      </c>
      <c r="G162" s="5" t="s">
        <v>26</v>
      </c>
      <c r="H162" s="5" t="s">
        <v>36</v>
      </c>
      <c r="I162" s="5" t="s">
        <v>128</v>
      </c>
      <c r="J162" s="5">
        <v>24</v>
      </c>
      <c r="K162" s="5" t="s">
        <v>129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1</v>
      </c>
      <c r="T162" s="5">
        <v>0</v>
      </c>
      <c r="U162" s="6">
        <v>1</v>
      </c>
    </row>
    <row r="163" spans="1:21">
      <c r="A163" s="4" t="s">
        <v>96</v>
      </c>
      <c r="B163" s="5" t="s">
        <v>22</v>
      </c>
      <c r="C163" s="5" t="s">
        <v>109</v>
      </c>
      <c r="D163" s="5">
        <v>14801</v>
      </c>
      <c r="E163" s="5" t="s">
        <v>24</v>
      </c>
      <c r="F163" s="5" t="s">
        <v>25</v>
      </c>
      <c r="G163" s="5" t="s">
        <v>26</v>
      </c>
      <c r="H163" s="5" t="s">
        <v>36</v>
      </c>
      <c r="I163" s="5" t="s">
        <v>130</v>
      </c>
      <c r="J163" s="5">
        <v>25</v>
      </c>
      <c r="K163" s="5" t="s">
        <v>131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6">
        <v>0</v>
      </c>
    </row>
    <row r="164" spans="1:21">
      <c r="A164" s="4" t="s">
        <v>96</v>
      </c>
      <c r="B164" s="5" t="s">
        <v>22</v>
      </c>
      <c r="C164" s="5" t="s">
        <v>132</v>
      </c>
      <c r="D164" s="5">
        <v>15373</v>
      </c>
      <c r="E164" s="5" t="s">
        <v>24</v>
      </c>
      <c r="F164" s="5" t="s">
        <v>25</v>
      </c>
      <c r="G164" s="5" t="s">
        <v>26</v>
      </c>
      <c r="H164" s="5" t="s">
        <v>27</v>
      </c>
      <c r="I164" s="5" t="s">
        <v>28</v>
      </c>
      <c r="J164" s="5">
        <v>1</v>
      </c>
      <c r="K164" s="5" t="s">
        <v>29</v>
      </c>
      <c r="L164" s="5">
        <v>0</v>
      </c>
      <c r="M164" s="5">
        <v>13</v>
      </c>
      <c r="N164" s="5">
        <v>69</v>
      </c>
      <c r="O164" s="5">
        <v>52</v>
      </c>
      <c r="P164" s="5">
        <v>44</v>
      </c>
      <c r="Q164" s="5">
        <v>15</v>
      </c>
      <c r="R164" s="5">
        <v>5</v>
      </c>
      <c r="S164" s="5">
        <v>3</v>
      </c>
      <c r="T164" s="5">
        <v>9</v>
      </c>
      <c r="U164" s="6">
        <v>210</v>
      </c>
    </row>
    <row r="165" spans="1:21">
      <c r="A165" s="4" t="s">
        <v>96</v>
      </c>
      <c r="B165" s="5" t="s">
        <v>22</v>
      </c>
      <c r="C165" s="5" t="s">
        <v>132</v>
      </c>
      <c r="D165" s="5">
        <v>15373</v>
      </c>
      <c r="E165" s="5" t="s">
        <v>24</v>
      </c>
      <c r="F165" s="5" t="s">
        <v>25</v>
      </c>
      <c r="G165" s="5" t="s">
        <v>26</v>
      </c>
      <c r="H165" s="5" t="s">
        <v>30</v>
      </c>
      <c r="I165" s="5" t="s">
        <v>31</v>
      </c>
      <c r="J165" s="5">
        <v>10</v>
      </c>
      <c r="K165" s="5" t="s">
        <v>32</v>
      </c>
      <c r="L165" s="5">
        <v>0</v>
      </c>
      <c r="M165" s="5">
        <v>3</v>
      </c>
      <c r="N165" s="5">
        <v>16</v>
      </c>
      <c r="O165" s="5">
        <v>9</v>
      </c>
      <c r="P165" s="5">
        <v>8</v>
      </c>
      <c r="Q165" s="5">
        <v>1</v>
      </c>
      <c r="R165" s="5">
        <v>3</v>
      </c>
      <c r="S165" s="5">
        <v>1</v>
      </c>
      <c r="T165" s="5">
        <v>0</v>
      </c>
      <c r="U165" s="6">
        <v>41</v>
      </c>
    </row>
    <row r="166" spans="1:21">
      <c r="A166" s="4" t="s">
        <v>96</v>
      </c>
      <c r="B166" s="5" t="s">
        <v>22</v>
      </c>
      <c r="C166" s="5" t="s">
        <v>132</v>
      </c>
      <c r="D166" s="5">
        <v>15373</v>
      </c>
      <c r="E166" s="5" t="s">
        <v>24</v>
      </c>
      <c r="F166" s="5" t="s">
        <v>25</v>
      </c>
      <c r="G166" s="5" t="s">
        <v>26</v>
      </c>
      <c r="H166" s="5" t="s">
        <v>36</v>
      </c>
      <c r="I166" s="5" t="s">
        <v>37</v>
      </c>
      <c r="J166" s="5">
        <v>17</v>
      </c>
      <c r="K166" s="5" t="s">
        <v>38</v>
      </c>
      <c r="L166" s="5">
        <v>0</v>
      </c>
      <c r="M166" s="5">
        <v>0</v>
      </c>
      <c r="N166" s="5">
        <v>1</v>
      </c>
      <c r="O166" s="5">
        <v>1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6">
        <v>2</v>
      </c>
    </row>
    <row r="167" spans="1:21">
      <c r="A167" s="4" t="s">
        <v>96</v>
      </c>
      <c r="B167" s="5" t="s">
        <v>22</v>
      </c>
      <c r="C167" s="5" t="s">
        <v>132</v>
      </c>
      <c r="D167" s="5">
        <v>15373</v>
      </c>
      <c r="E167" s="5" t="s">
        <v>24</v>
      </c>
      <c r="F167" s="5" t="s">
        <v>25</v>
      </c>
      <c r="G167" s="5" t="s">
        <v>26</v>
      </c>
      <c r="H167" s="5" t="s">
        <v>27</v>
      </c>
      <c r="I167" s="5" t="s">
        <v>39</v>
      </c>
      <c r="J167" s="5">
        <v>2</v>
      </c>
      <c r="K167" s="5" t="s">
        <v>40</v>
      </c>
      <c r="L167" s="5">
        <v>0</v>
      </c>
      <c r="M167" s="5">
        <v>13</v>
      </c>
      <c r="N167" s="5">
        <v>69</v>
      </c>
      <c r="O167" s="5">
        <v>52</v>
      </c>
      <c r="P167" s="5">
        <v>44</v>
      </c>
      <c r="Q167" s="5">
        <v>15</v>
      </c>
      <c r="R167" s="5">
        <v>5</v>
      </c>
      <c r="S167" s="5">
        <v>3</v>
      </c>
      <c r="T167" s="5">
        <v>0</v>
      </c>
      <c r="U167" s="6">
        <v>201</v>
      </c>
    </row>
    <row r="168" spans="1:21">
      <c r="A168" s="4" t="s">
        <v>96</v>
      </c>
      <c r="B168" s="5" t="s">
        <v>22</v>
      </c>
      <c r="C168" s="5" t="s">
        <v>132</v>
      </c>
      <c r="D168" s="5">
        <v>15373</v>
      </c>
      <c r="E168" s="5" t="s">
        <v>24</v>
      </c>
      <c r="F168" s="5" t="s">
        <v>25</v>
      </c>
      <c r="G168" s="5" t="s">
        <v>26</v>
      </c>
      <c r="H168" s="5" t="s">
        <v>41</v>
      </c>
      <c r="I168" s="5" t="s">
        <v>42</v>
      </c>
      <c r="J168" s="5">
        <v>27</v>
      </c>
      <c r="K168" s="5" t="s">
        <v>43</v>
      </c>
      <c r="L168" s="5">
        <v>0</v>
      </c>
      <c r="M168" s="5">
        <v>3</v>
      </c>
      <c r="N168" s="5">
        <v>16</v>
      </c>
      <c r="O168" s="5">
        <v>9</v>
      </c>
      <c r="P168" s="5">
        <v>8</v>
      </c>
      <c r="Q168" s="5">
        <v>1</v>
      </c>
      <c r="R168" s="5">
        <v>3</v>
      </c>
      <c r="S168" s="5">
        <v>1</v>
      </c>
      <c r="T168" s="5">
        <v>0</v>
      </c>
      <c r="U168" s="6">
        <v>41</v>
      </c>
    </row>
    <row r="169" spans="1:21">
      <c r="A169" s="4" t="s">
        <v>96</v>
      </c>
      <c r="B169" s="5" t="s">
        <v>22</v>
      </c>
      <c r="C169" s="5" t="s">
        <v>132</v>
      </c>
      <c r="D169" s="5">
        <v>15373</v>
      </c>
      <c r="E169" s="5" t="s">
        <v>24</v>
      </c>
      <c r="F169" s="5" t="s">
        <v>25</v>
      </c>
      <c r="G169" s="5" t="s">
        <v>26</v>
      </c>
      <c r="H169" s="5" t="s">
        <v>41</v>
      </c>
      <c r="I169" s="5" t="s">
        <v>78</v>
      </c>
      <c r="J169" s="5">
        <v>28</v>
      </c>
      <c r="K169" s="5" t="s">
        <v>79</v>
      </c>
      <c r="L169" s="5">
        <v>0</v>
      </c>
      <c r="M169" s="5">
        <v>0</v>
      </c>
      <c r="N169" s="5">
        <v>1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6">
        <v>1</v>
      </c>
    </row>
    <row r="170" spans="1:21">
      <c r="A170" s="4" t="s">
        <v>96</v>
      </c>
      <c r="B170" s="5" t="s">
        <v>22</v>
      </c>
      <c r="C170" s="5" t="s">
        <v>132</v>
      </c>
      <c r="D170" s="5">
        <v>15373</v>
      </c>
      <c r="E170" s="5" t="s">
        <v>24</v>
      </c>
      <c r="F170" s="5" t="s">
        <v>25</v>
      </c>
      <c r="G170" s="5" t="s">
        <v>26</v>
      </c>
      <c r="H170" s="5" t="s">
        <v>41</v>
      </c>
      <c r="I170" s="5" t="s">
        <v>80</v>
      </c>
      <c r="J170" s="5">
        <v>30</v>
      </c>
      <c r="K170" s="5" t="s">
        <v>81</v>
      </c>
      <c r="L170" s="5">
        <v>0</v>
      </c>
      <c r="M170" s="5">
        <v>0</v>
      </c>
      <c r="N170" s="5">
        <v>1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6">
        <v>1</v>
      </c>
    </row>
    <row r="171" spans="1:21">
      <c r="A171" s="4" t="s">
        <v>96</v>
      </c>
      <c r="B171" s="5" t="s">
        <v>22</v>
      </c>
      <c r="C171" s="5" t="s">
        <v>132</v>
      </c>
      <c r="D171" s="5">
        <v>15373</v>
      </c>
      <c r="E171" s="5" t="s">
        <v>24</v>
      </c>
      <c r="F171" s="5" t="s">
        <v>25</v>
      </c>
      <c r="G171" s="5" t="s">
        <v>26</v>
      </c>
      <c r="H171" s="5" t="s">
        <v>41</v>
      </c>
      <c r="I171" s="5" t="s">
        <v>44</v>
      </c>
      <c r="J171" s="5">
        <v>31</v>
      </c>
      <c r="K171" s="5" t="s">
        <v>45</v>
      </c>
      <c r="L171" s="5">
        <v>0</v>
      </c>
      <c r="M171" s="5">
        <v>1</v>
      </c>
      <c r="N171" s="5">
        <v>10</v>
      </c>
      <c r="O171" s="5">
        <v>5</v>
      </c>
      <c r="P171" s="5">
        <v>6</v>
      </c>
      <c r="Q171" s="5">
        <v>1</v>
      </c>
      <c r="R171" s="5">
        <v>0</v>
      </c>
      <c r="S171" s="5">
        <v>1</v>
      </c>
      <c r="T171" s="5">
        <v>0</v>
      </c>
      <c r="U171" s="6">
        <v>24</v>
      </c>
    </row>
    <row r="172" spans="1:21">
      <c r="A172" s="4" t="s">
        <v>96</v>
      </c>
      <c r="B172" s="5" t="s">
        <v>22</v>
      </c>
      <c r="C172" s="5" t="s">
        <v>132</v>
      </c>
      <c r="D172" s="5">
        <v>15373</v>
      </c>
      <c r="E172" s="5" t="s">
        <v>24</v>
      </c>
      <c r="F172" s="5" t="s">
        <v>25</v>
      </c>
      <c r="G172" s="5" t="s">
        <v>52</v>
      </c>
      <c r="H172" s="5" t="s">
        <v>53</v>
      </c>
      <c r="I172" s="5" t="s">
        <v>54</v>
      </c>
      <c r="J172" s="5">
        <v>41</v>
      </c>
      <c r="K172" s="5" t="s">
        <v>55</v>
      </c>
      <c r="L172" s="5">
        <v>0</v>
      </c>
      <c r="M172" s="5">
        <v>3</v>
      </c>
      <c r="N172" s="5">
        <v>16</v>
      </c>
      <c r="O172" s="5">
        <v>9</v>
      </c>
      <c r="P172" s="5">
        <v>8</v>
      </c>
      <c r="Q172" s="5">
        <v>1</v>
      </c>
      <c r="R172" s="5">
        <v>3</v>
      </c>
      <c r="S172" s="5">
        <v>1</v>
      </c>
      <c r="T172" s="5">
        <v>0</v>
      </c>
      <c r="U172" s="6">
        <v>41</v>
      </c>
    </row>
    <row r="173" spans="1:21">
      <c r="A173" s="4" t="s">
        <v>96</v>
      </c>
      <c r="B173" s="5" t="s">
        <v>22</v>
      </c>
      <c r="C173" s="5" t="s">
        <v>132</v>
      </c>
      <c r="D173" s="5">
        <v>15373</v>
      </c>
      <c r="E173" s="5" t="s">
        <v>24</v>
      </c>
      <c r="F173" s="5" t="s">
        <v>25</v>
      </c>
      <c r="G173" s="5" t="s">
        <v>52</v>
      </c>
      <c r="H173" s="5" t="s">
        <v>53</v>
      </c>
      <c r="I173" s="5" t="s">
        <v>56</v>
      </c>
      <c r="J173" s="5">
        <v>43</v>
      </c>
      <c r="K173" s="5" t="s">
        <v>57</v>
      </c>
      <c r="L173" s="5">
        <v>0</v>
      </c>
      <c r="M173" s="5">
        <v>3</v>
      </c>
      <c r="N173" s="5">
        <v>16</v>
      </c>
      <c r="O173" s="5">
        <v>9</v>
      </c>
      <c r="P173" s="5">
        <v>8</v>
      </c>
      <c r="Q173" s="5">
        <v>1</v>
      </c>
      <c r="R173" s="5">
        <v>3</v>
      </c>
      <c r="S173" s="5">
        <v>1</v>
      </c>
      <c r="T173" s="5">
        <v>0</v>
      </c>
      <c r="U173" s="6">
        <v>41</v>
      </c>
    </row>
    <row r="174" spans="1:21">
      <c r="A174" s="4" t="s">
        <v>96</v>
      </c>
      <c r="B174" s="5" t="s">
        <v>22</v>
      </c>
      <c r="C174" s="5" t="s">
        <v>132</v>
      </c>
      <c r="D174" s="5">
        <v>15373</v>
      </c>
      <c r="E174" s="5" t="s">
        <v>24</v>
      </c>
      <c r="F174" s="5" t="s">
        <v>25</v>
      </c>
      <c r="G174" s="5" t="s">
        <v>26</v>
      </c>
      <c r="H174" s="5" t="s">
        <v>58</v>
      </c>
      <c r="I174" s="5" t="s">
        <v>59</v>
      </c>
      <c r="J174" s="5">
        <v>6</v>
      </c>
      <c r="K174" s="5" t="s">
        <v>60</v>
      </c>
      <c r="L174" s="5">
        <v>0</v>
      </c>
      <c r="M174" s="5">
        <v>0</v>
      </c>
      <c r="N174" s="5">
        <v>1</v>
      </c>
      <c r="O174" s="5">
        <v>2</v>
      </c>
      <c r="P174" s="5">
        <v>1</v>
      </c>
      <c r="Q174" s="5">
        <v>0</v>
      </c>
      <c r="R174" s="5">
        <v>0</v>
      </c>
      <c r="S174" s="5">
        <v>0</v>
      </c>
      <c r="T174" s="5">
        <v>0</v>
      </c>
      <c r="U174" s="6">
        <v>4</v>
      </c>
    </row>
    <row r="175" spans="1:21">
      <c r="A175" s="4" t="s">
        <v>96</v>
      </c>
      <c r="B175" s="5" t="s">
        <v>22</v>
      </c>
      <c r="C175" s="5" t="s">
        <v>132</v>
      </c>
      <c r="D175" s="5">
        <v>15373</v>
      </c>
      <c r="E175" s="5" t="s">
        <v>24</v>
      </c>
      <c r="F175" s="5" t="s">
        <v>25</v>
      </c>
      <c r="G175" s="5" t="s">
        <v>52</v>
      </c>
      <c r="H175" s="5" t="s">
        <v>53</v>
      </c>
      <c r="I175" s="5" t="s">
        <v>61</v>
      </c>
      <c r="J175" s="5">
        <v>46</v>
      </c>
      <c r="K175" s="5" t="s">
        <v>62</v>
      </c>
      <c r="L175" s="5">
        <v>0</v>
      </c>
      <c r="M175" s="5">
        <v>3</v>
      </c>
      <c r="N175" s="5">
        <v>16</v>
      </c>
      <c r="O175" s="5">
        <v>9</v>
      </c>
      <c r="P175" s="5">
        <v>8</v>
      </c>
      <c r="Q175" s="5">
        <v>1</v>
      </c>
      <c r="R175" s="5">
        <v>3</v>
      </c>
      <c r="S175" s="5">
        <v>1</v>
      </c>
      <c r="T175" s="5">
        <v>0</v>
      </c>
      <c r="U175" s="6">
        <v>41</v>
      </c>
    </row>
    <row r="176" spans="1:21">
      <c r="A176" s="4" t="s">
        <v>96</v>
      </c>
      <c r="B176" s="5" t="s">
        <v>22</v>
      </c>
      <c r="C176" s="5" t="s">
        <v>132</v>
      </c>
      <c r="D176" s="5">
        <v>15373</v>
      </c>
      <c r="E176" s="5" t="s">
        <v>24</v>
      </c>
      <c r="F176" s="5" t="s">
        <v>25</v>
      </c>
      <c r="G176" s="5" t="s">
        <v>26</v>
      </c>
      <c r="H176" s="5" t="s">
        <v>63</v>
      </c>
      <c r="I176" s="5" t="s">
        <v>64</v>
      </c>
      <c r="J176" s="5">
        <v>56</v>
      </c>
      <c r="K176" s="5" t="s">
        <v>65</v>
      </c>
      <c r="L176" s="5">
        <v>0</v>
      </c>
      <c r="M176" s="5">
        <v>3</v>
      </c>
      <c r="N176" s="5">
        <v>16</v>
      </c>
      <c r="O176" s="5">
        <v>9</v>
      </c>
      <c r="P176" s="5">
        <v>8</v>
      </c>
      <c r="Q176" s="5">
        <v>1</v>
      </c>
      <c r="R176" s="5">
        <v>3</v>
      </c>
      <c r="S176" s="5">
        <v>1</v>
      </c>
      <c r="T176" s="5">
        <v>0</v>
      </c>
      <c r="U176" s="6">
        <v>41</v>
      </c>
    </row>
    <row r="177" spans="1:21">
      <c r="A177" s="4" t="s">
        <v>21</v>
      </c>
      <c r="B177" s="5" t="s">
        <v>22</v>
      </c>
      <c r="C177" s="5" t="s">
        <v>133</v>
      </c>
      <c r="D177" s="5">
        <v>18599</v>
      </c>
      <c r="E177" s="5" t="s">
        <v>24</v>
      </c>
      <c r="F177" s="5" t="s">
        <v>25</v>
      </c>
      <c r="G177" s="5" t="s">
        <v>26</v>
      </c>
      <c r="H177" s="5" t="s">
        <v>27</v>
      </c>
      <c r="I177" s="5" t="s">
        <v>28</v>
      </c>
      <c r="J177" s="5">
        <v>1</v>
      </c>
      <c r="K177" s="5" t="s">
        <v>29</v>
      </c>
      <c r="L177" s="5">
        <v>0</v>
      </c>
      <c r="M177" s="5">
        <v>8</v>
      </c>
      <c r="N177" s="5">
        <v>165</v>
      </c>
      <c r="O177" s="5">
        <v>329</v>
      </c>
      <c r="P177" s="5">
        <v>312</v>
      </c>
      <c r="Q177" s="5">
        <v>286</v>
      </c>
      <c r="R177" s="5">
        <v>126</v>
      </c>
      <c r="S177" s="5">
        <v>46</v>
      </c>
      <c r="T177" s="5">
        <v>21</v>
      </c>
      <c r="U177" s="6">
        <v>1293</v>
      </c>
    </row>
    <row r="178" spans="1:21">
      <c r="A178" s="4" t="s">
        <v>21</v>
      </c>
      <c r="B178" s="5" t="s">
        <v>22</v>
      </c>
      <c r="C178" s="5" t="s">
        <v>133</v>
      </c>
      <c r="D178" s="5">
        <v>18599</v>
      </c>
      <c r="E178" s="5" t="s">
        <v>24</v>
      </c>
      <c r="F178" s="5" t="s">
        <v>25</v>
      </c>
      <c r="G178" s="5" t="s">
        <v>26</v>
      </c>
      <c r="H178" s="5" t="s">
        <v>30</v>
      </c>
      <c r="I178" s="5" t="s">
        <v>31</v>
      </c>
      <c r="J178" s="5">
        <v>10</v>
      </c>
      <c r="K178" s="5" t="s">
        <v>32</v>
      </c>
      <c r="L178" s="5">
        <v>0</v>
      </c>
      <c r="M178" s="5">
        <v>1</v>
      </c>
      <c r="N178" s="5">
        <v>40</v>
      </c>
      <c r="O178" s="5">
        <v>83</v>
      </c>
      <c r="P178" s="5">
        <v>61</v>
      </c>
      <c r="Q178" s="5">
        <v>75</v>
      </c>
      <c r="R178" s="5">
        <v>24</v>
      </c>
      <c r="S178" s="5">
        <v>13</v>
      </c>
      <c r="T178" s="5">
        <v>2</v>
      </c>
      <c r="U178" s="6">
        <v>299</v>
      </c>
    </row>
    <row r="179" spans="1:21">
      <c r="A179" s="4" t="s">
        <v>21</v>
      </c>
      <c r="B179" s="5" t="s">
        <v>22</v>
      </c>
      <c r="C179" s="5" t="s">
        <v>133</v>
      </c>
      <c r="D179" s="5">
        <v>18599</v>
      </c>
      <c r="E179" s="5" t="s">
        <v>24</v>
      </c>
      <c r="F179" s="5" t="s">
        <v>25</v>
      </c>
      <c r="G179" s="5" t="s">
        <v>26</v>
      </c>
      <c r="H179" s="5" t="s">
        <v>33</v>
      </c>
      <c r="I179" s="5" t="s">
        <v>34</v>
      </c>
      <c r="J179" s="5">
        <v>13</v>
      </c>
      <c r="K179" s="5" t="s">
        <v>35</v>
      </c>
      <c r="L179" s="5">
        <v>0</v>
      </c>
      <c r="M179" s="5">
        <v>0</v>
      </c>
      <c r="N179" s="5">
        <v>11</v>
      </c>
      <c r="O179" s="5">
        <v>25</v>
      </c>
      <c r="P179" s="5">
        <v>19</v>
      </c>
      <c r="Q179" s="5">
        <v>34</v>
      </c>
      <c r="R179" s="5">
        <v>24</v>
      </c>
      <c r="S179" s="5">
        <v>20</v>
      </c>
      <c r="T179" s="5">
        <v>13</v>
      </c>
      <c r="U179" s="6">
        <v>146</v>
      </c>
    </row>
    <row r="180" spans="1:21">
      <c r="A180" s="4" t="s">
        <v>21</v>
      </c>
      <c r="B180" s="5" t="s">
        <v>22</v>
      </c>
      <c r="C180" s="5" t="s">
        <v>133</v>
      </c>
      <c r="D180" s="5">
        <v>18599</v>
      </c>
      <c r="E180" s="5" t="s">
        <v>24</v>
      </c>
      <c r="F180" s="5" t="s">
        <v>25</v>
      </c>
      <c r="G180" s="5" t="s">
        <v>26</v>
      </c>
      <c r="H180" s="5" t="s">
        <v>33</v>
      </c>
      <c r="I180" s="5" t="s">
        <v>71</v>
      </c>
      <c r="J180" s="5">
        <v>14</v>
      </c>
      <c r="K180" s="5" t="s">
        <v>72</v>
      </c>
      <c r="L180" s="5">
        <v>0</v>
      </c>
      <c r="M180" s="5">
        <v>0</v>
      </c>
      <c r="N180" s="5">
        <v>3</v>
      </c>
      <c r="O180" s="5">
        <v>6</v>
      </c>
      <c r="P180" s="5">
        <v>8</v>
      </c>
      <c r="Q180" s="5">
        <v>4</v>
      </c>
      <c r="R180" s="5">
        <v>6</v>
      </c>
      <c r="S180" s="5">
        <v>9</v>
      </c>
      <c r="T180" s="5">
        <v>0</v>
      </c>
      <c r="U180" s="6">
        <v>36</v>
      </c>
    </row>
    <row r="181" spans="1:21">
      <c r="A181" s="4" t="s">
        <v>21</v>
      </c>
      <c r="B181" s="5" t="s">
        <v>22</v>
      </c>
      <c r="C181" s="5" t="s">
        <v>133</v>
      </c>
      <c r="D181" s="5">
        <v>18599</v>
      </c>
      <c r="E181" s="5" t="s">
        <v>24</v>
      </c>
      <c r="F181" s="5" t="s">
        <v>25</v>
      </c>
      <c r="G181" s="5" t="s">
        <v>26</v>
      </c>
      <c r="H181" s="5" t="s">
        <v>33</v>
      </c>
      <c r="I181" s="5" t="s">
        <v>73</v>
      </c>
      <c r="J181" s="5">
        <v>15</v>
      </c>
      <c r="K181" s="5" t="s">
        <v>74</v>
      </c>
      <c r="L181" s="5">
        <v>0</v>
      </c>
      <c r="M181" s="5">
        <v>0</v>
      </c>
      <c r="N181" s="5">
        <v>3</v>
      </c>
      <c r="O181" s="5">
        <v>1</v>
      </c>
      <c r="P181" s="5">
        <v>1</v>
      </c>
      <c r="Q181" s="5">
        <v>0</v>
      </c>
      <c r="R181" s="5">
        <v>1</v>
      </c>
      <c r="S181" s="5">
        <v>2</v>
      </c>
      <c r="T181" s="5">
        <v>0</v>
      </c>
      <c r="U181" s="6">
        <v>8</v>
      </c>
    </row>
    <row r="182" spans="1:21">
      <c r="A182" s="4" t="s">
        <v>21</v>
      </c>
      <c r="B182" s="5" t="s">
        <v>22</v>
      </c>
      <c r="C182" s="5" t="s">
        <v>133</v>
      </c>
      <c r="D182" s="5">
        <v>18599</v>
      </c>
      <c r="E182" s="5" t="s">
        <v>24</v>
      </c>
      <c r="F182" s="5" t="s">
        <v>25</v>
      </c>
      <c r="G182" s="5" t="s">
        <v>26</v>
      </c>
      <c r="H182" s="5" t="s">
        <v>33</v>
      </c>
      <c r="I182" s="5" t="s">
        <v>75</v>
      </c>
      <c r="J182" s="5">
        <v>16</v>
      </c>
      <c r="K182" s="5" t="s">
        <v>76</v>
      </c>
      <c r="L182" s="5">
        <v>0</v>
      </c>
      <c r="M182" s="5">
        <v>0</v>
      </c>
      <c r="N182" s="5">
        <v>3</v>
      </c>
      <c r="O182" s="5">
        <v>1</v>
      </c>
      <c r="P182" s="5">
        <v>1</v>
      </c>
      <c r="Q182" s="5">
        <v>0</v>
      </c>
      <c r="R182" s="5">
        <v>1</v>
      </c>
      <c r="S182" s="5">
        <v>2</v>
      </c>
      <c r="T182" s="5">
        <v>0</v>
      </c>
      <c r="U182" s="6">
        <v>8</v>
      </c>
    </row>
    <row r="183" spans="1:21">
      <c r="A183" s="4" t="s">
        <v>21</v>
      </c>
      <c r="B183" s="5" t="s">
        <v>22</v>
      </c>
      <c r="C183" s="5" t="s">
        <v>133</v>
      </c>
      <c r="D183" s="5">
        <v>18599</v>
      </c>
      <c r="E183" s="5" t="s">
        <v>24</v>
      </c>
      <c r="F183" s="5" t="s">
        <v>25</v>
      </c>
      <c r="G183" s="5" t="s">
        <v>26</v>
      </c>
      <c r="H183" s="5" t="s">
        <v>36</v>
      </c>
      <c r="I183" s="5" t="s">
        <v>37</v>
      </c>
      <c r="J183" s="5">
        <v>17</v>
      </c>
      <c r="K183" s="5" t="s">
        <v>38</v>
      </c>
      <c r="L183" s="5">
        <v>0</v>
      </c>
      <c r="M183" s="5">
        <v>0</v>
      </c>
      <c r="N183" s="5">
        <v>9</v>
      </c>
      <c r="O183" s="5">
        <v>7</v>
      </c>
      <c r="P183" s="5">
        <v>7</v>
      </c>
      <c r="Q183" s="5">
        <v>10</v>
      </c>
      <c r="R183" s="5">
        <v>0</v>
      </c>
      <c r="S183" s="5">
        <v>0</v>
      </c>
      <c r="T183" s="5">
        <v>0</v>
      </c>
      <c r="U183" s="6">
        <v>33</v>
      </c>
    </row>
    <row r="184" spans="1:21">
      <c r="A184" s="4" t="s">
        <v>21</v>
      </c>
      <c r="B184" s="5" t="s">
        <v>22</v>
      </c>
      <c r="C184" s="5" t="s">
        <v>133</v>
      </c>
      <c r="D184" s="5">
        <v>18599</v>
      </c>
      <c r="E184" s="5" t="s">
        <v>24</v>
      </c>
      <c r="F184" s="5" t="s">
        <v>25</v>
      </c>
      <c r="G184" s="5" t="s">
        <v>26</v>
      </c>
      <c r="H184" s="5" t="s">
        <v>27</v>
      </c>
      <c r="I184" s="5" t="s">
        <v>39</v>
      </c>
      <c r="J184" s="5">
        <v>2</v>
      </c>
      <c r="K184" s="5" t="s">
        <v>40</v>
      </c>
      <c r="L184" s="5">
        <v>0</v>
      </c>
      <c r="M184" s="5">
        <v>8</v>
      </c>
      <c r="N184" s="5">
        <v>165</v>
      </c>
      <c r="O184" s="5">
        <v>329</v>
      </c>
      <c r="P184" s="5">
        <v>312</v>
      </c>
      <c r="Q184" s="5">
        <v>286</v>
      </c>
      <c r="R184" s="5">
        <v>126</v>
      </c>
      <c r="S184" s="5">
        <v>46</v>
      </c>
      <c r="T184" s="5">
        <v>21</v>
      </c>
      <c r="U184" s="6">
        <v>1293</v>
      </c>
    </row>
    <row r="185" spans="1:21">
      <c r="A185" s="4" t="s">
        <v>21</v>
      </c>
      <c r="B185" s="5" t="s">
        <v>22</v>
      </c>
      <c r="C185" s="5" t="s">
        <v>133</v>
      </c>
      <c r="D185" s="5">
        <v>18599</v>
      </c>
      <c r="E185" s="5" t="s">
        <v>24</v>
      </c>
      <c r="F185" s="5" t="s">
        <v>25</v>
      </c>
      <c r="G185" s="5" t="s">
        <v>26</v>
      </c>
      <c r="H185" s="5" t="s">
        <v>41</v>
      </c>
      <c r="I185" s="5" t="s">
        <v>42</v>
      </c>
      <c r="J185" s="5">
        <v>27</v>
      </c>
      <c r="K185" s="5" t="s">
        <v>43</v>
      </c>
      <c r="L185" s="5">
        <v>0</v>
      </c>
      <c r="M185" s="5">
        <v>1</v>
      </c>
      <c r="N185" s="5">
        <v>42</v>
      </c>
      <c r="O185" s="5">
        <v>101</v>
      </c>
      <c r="P185" s="5">
        <v>77</v>
      </c>
      <c r="Q185" s="5">
        <v>94</v>
      </c>
      <c r="R185" s="5">
        <v>33</v>
      </c>
      <c r="S185" s="5">
        <v>18</v>
      </c>
      <c r="T185" s="5">
        <v>4</v>
      </c>
      <c r="U185" s="6">
        <v>370</v>
      </c>
    </row>
    <row r="186" spans="1:21">
      <c r="A186" s="4" t="s">
        <v>21</v>
      </c>
      <c r="B186" s="5" t="s">
        <v>22</v>
      </c>
      <c r="C186" s="5" t="s">
        <v>133</v>
      </c>
      <c r="D186" s="5">
        <v>18599</v>
      </c>
      <c r="E186" s="5" t="s">
        <v>24</v>
      </c>
      <c r="F186" s="5" t="s">
        <v>25</v>
      </c>
      <c r="G186" s="5" t="s">
        <v>26</v>
      </c>
      <c r="H186" s="5" t="s">
        <v>41</v>
      </c>
      <c r="I186" s="5" t="s">
        <v>78</v>
      </c>
      <c r="J186" s="5">
        <v>28</v>
      </c>
      <c r="K186" s="5" t="s">
        <v>79</v>
      </c>
      <c r="L186" s="5">
        <v>0</v>
      </c>
      <c r="M186" s="5">
        <v>0</v>
      </c>
      <c r="N186" s="5">
        <v>2</v>
      </c>
      <c r="O186" s="5">
        <v>6</v>
      </c>
      <c r="P186" s="5">
        <v>3</v>
      </c>
      <c r="Q186" s="5">
        <v>3</v>
      </c>
      <c r="R186" s="5">
        <v>0</v>
      </c>
      <c r="S186" s="5">
        <v>0</v>
      </c>
      <c r="T186" s="5">
        <v>0</v>
      </c>
      <c r="U186" s="6">
        <v>14</v>
      </c>
    </row>
    <row r="187" spans="1:21">
      <c r="A187" s="4" t="s">
        <v>21</v>
      </c>
      <c r="B187" s="5" t="s">
        <v>22</v>
      </c>
      <c r="C187" s="5" t="s">
        <v>133</v>
      </c>
      <c r="D187" s="5">
        <v>18599</v>
      </c>
      <c r="E187" s="5" t="s">
        <v>24</v>
      </c>
      <c r="F187" s="5" t="s">
        <v>25</v>
      </c>
      <c r="G187" s="5" t="s">
        <v>26</v>
      </c>
      <c r="H187" s="5" t="s">
        <v>41</v>
      </c>
      <c r="I187" s="5" t="s">
        <v>80</v>
      </c>
      <c r="J187" s="5">
        <v>30</v>
      </c>
      <c r="K187" s="5" t="s">
        <v>81</v>
      </c>
      <c r="L187" s="5">
        <v>0</v>
      </c>
      <c r="M187" s="5">
        <v>0</v>
      </c>
      <c r="N187" s="5">
        <v>2</v>
      </c>
      <c r="O187" s="5">
        <v>6</v>
      </c>
      <c r="P187" s="5">
        <v>3</v>
      </c>
      <c r="Q187" s="5">
        <v>3</v>
      </c>
      <c r="R187" s="5">
        <v>0</v>
      </c>
      <c r="S187" s="5">
        <v>0</v>
      </c>
      <c r="T187" s="5">
        <v>0</v>
      </c>
      <c r="U187" s="6">
        <v>14</v>
      </c>
    </row>
    <row r="188" spans="1:21">
      <c r="A188" s="4" t="s">
        <v>21</v>
      </c>
      <c r="B188" s="5" t="s">
        <v>22</v>
      </c>
      <c r="C188" s="5" t="s">
        <v>133</v>
      </c>
      <c r="D188" s="5">
        <v>18599</v>
      </c>
      <c r="E188" s="5" t="s">
        <v>24</v>
      </c>
      <c r="F188" s="5" t="s">
        <v>25</v>
      </c>
      <c r="G188" s="5" t="s">
        <v>26</v>
      </c>
      <c r="H188" s="5" t="s">
        <v>41</v>
      </c>
      <c r="I188" s="5" t="s">
        <v>44</v>
      </c>
      <c r="J188" s="5">
        <v>31</v>
      </c>
      <c r="K188" s="5" t="s">
        <v>45</v>
      </c>
      <c r="L188" s="5">
        <v>0</v>
      </c>
      <c r="M188" s="5">
        <v>8</v>
      </c>
      <c r="N188" s="5">
        <v>165</v>
      </c>
      <c r="O188" s="5">
        <v>329</v>
      </c>
      <c r="P188" s="5">
        <v>312</v>
      </c>
      <c r="Q188" s="5">
        <v>286</v>
      </c>
      <c r="R188" s="5">
        <v>126</v>
      </c>
      <c r="S188" s="5">
        <v>46</v>
      </c>
      <c r="T188" s="5">
        <v>21</v>
      </c>
      <c r="U188" s="6">
        <v>1293</v>
      </c>
    </row>
    <row r="189" spans="1:21">
      <c r="A189" s="4" t="s">
        <v>21</v>
      </c>
      <c r="B189" s="5" t="s">
        <v>22</v>
      </c>
      <c r="C189" s="5" t="s">
        <v>133</v>
      </c>
      <c r="D189" s="5">
        <v>18599</v>
      </c>
      <c r="E189" s="5" t="s">
        <v>24</v>
      </c>
      <c r="F189" s="5" t="s">
        <v>25</v>
      </c>
      <c r="G189" s="5" t="s">
        <v>26</v>
      </c>
      <c r="H189" s="5" t="s">
        <v>27</v>
      </c>
      <c r="I189" s="5" t="s">
        <v>46</v>
      </c>
      <c r="J189" s="5">
        <v>4</v>
      </c>
      <c r="K189" s="5" t="s">
        <v>47</v>
      </c>
      <c r="L189" s="5">
        <v>0</v>
      </c>
      <c r="M189" s="5">
        <v>0</v>
      </c>
      <c r="N189" s="5">
        <v>11</v>
      </c>
      <c r="O189" s="5">
        <v>25</v>
      </c>
      <c r="P189" s="5">
        <v>19</v>
      </c>
      <c r="Q189" s="5">
        <v>33</v>
      </c>
      <c r="R189" s="5">
        <v>24</v>
      </c>
      <c r="S189" s="5">
        <v>20</v>
      </c>
      <c r="T189" s="5">
        <v>13</v>
      </c>
      <c r="U189" s="6">
        <v>145</v>
      </c>
    </row>
    <row r="190" spans="1:21">
      <c r="A190" s="4" t="s">
        <v>21</v>
      </c>
      <c r="B190" s="5" t="s">
        <v>22</v>
      </c>
      <c r="C190" s="5" t="s">
        <v>133</v>
      </c>
      <c r="D190" s="5">
        <v>18599</v>
      </c>
      <c r="E190" s="5" t="s">
        <v>24</v>
      </c>
      <c r="F190" s="5" t="s">
        <v>25</v>
      </c>
      <c r="G190" s="5" t="s">
        <v>26</v>
      </c>
      <c r="H190" s="5" t="s">
        <v>41</v>
      </c>
      <c r="I190" s="5" t="s">
        <v>48</v>
      </c>
      <c r="J190" s="5">
        <v>32</v>
      </c>
      <c r="K190" s="5" t="s">
        <v>49</v>
      </c>
      <c r="L190" s="5">
        <v>0</v>
      </c>
      <c r="M190" s="5">
        <v>0</v>
      </c>
      <c r="N190" s="5">
        <v>2</v>
      </c>
      <c r="O190" s="5">
        <v>3</v>
      </c>
      <c r="P190" s="5">
        <v>2</v>
      </c>
      <c r="Q190" s="5">
        <v>2</v>
      </c>
      <c r="R190" s="5">
        <v>0</v>
      </c>
      <c r="S190" s="5">
        <v>0</v>
      </c>
      <c r="T190" s="5">
        <v>0</v>
      </c>
      <c r="U190" s="6">
        <v>9</v>
      </c>
    </row>
    <row r="191" spans="1:21">
      <c r="A191" s="4" t="s">
        <v>21</v>
      </c>
      <c r="B191" s="5" t="s">
        <v>22</v>
      </c>
      <c r="C191" s="5" t="s">
        <v>133</v>
      </c>
      <c r="D191" s="5">
        <v>18599</v>
      </c>
      <c r="E191" s="5" t="s">
        <v>24</v>
      </c>
      <c r="F191" s="5" t="s">
        <v>25</v>
      </c>
      <c r="G191" s="5" t="s">
        <v>26</v>
      </c>
      <c r="H191" s="5" t="s">
        <v>41</v>
      </c>
      <c r="I191" s="5" t="s">
        <v>50</v>
      </c>
      <c r="J191" s="5">
        <v>33</v>
      </c>
      <c r="K191" s="5" t="s">
        <v>51</v>
      </c>
      <c r="L191" s="5">
        <v>0</v>
      </c>
      <c r="M191" s="5">
        <v>0</v>
      </c>
      <c r="N191" s="5">
        <v>11</v>
      </c>
      <c r="O191" s="5">
        <v>10</v>
      </c>
      <c r="P191" s="5">
        <v>9</v>
      </c>
      <c r="Q191" s="5">
        <v>12</v>
      </c>
      <c r="R191" s="5">
        <v>5</v>
      </c>
      <c r="S191" s="5">
        <v>3</v>
      </c>
      <c r="T191" s="5">
        <v>0</v>
      </c>
      <c r="U191" s="6">
        <v>50</v>
      </c>
    </row>
    <row r="192" spans="1:21">
      <c r="A192" s="4" t="s">
        <v>21</v>
      </c>
      <c r="B192" s="5" t="s">
        <v>22</v>
      </c>
      <c r="C192" s="5" t="s">
        <v>133</v>
      </c>
      <c r="D192" s="5">
        <v>18599</v>
      </c>
      <c r="E192" s="5" t="s">
        <v>24</v>
      </c>
      <c r="F192" s="5" t="s">
        <v>25</v>
      </c>
      <c r="G192" s="5" t="s">
        <v>26</v>
      </c>
      <c r="H192" s="5" t="s">
        <v>41</v>
      </c>
      <c r="I192" s="5" t="s">
        <v>134</v>
      </c>
      <c r="J192" s="5">
        <v>34</v>
      </c>
      <c r="K192" s="5" t="s">
        <v>135</v>
      </c>
      <c r="L192" s="5">
        <v>0</v>
      </c>
      <c r="M192" s="5">
        <v>0</v>
      </c>
      <c r="N192" s="5">
        <v>0</v>
      </c>
      <c r="O192" s="5">
        <v>1</v>
      </c>
      <c r="P192" s="5">
        <v>1</v>
      </c>
      <c r="Q192" s="5">
        <v>1</v>
      </c>
      <c r="R192" s="5">
        <v>0</v>
      </c>
      <c r="S192" s="5">
        <v>0</v>
      </c>
      <c r="T192" s="5">
        <v>0</v>
      </c>
      <c r="U192" s="6">
        <v>3</v>
      </c>
    </row>
    <row r="193" spans="1:21">
      <c r="A193" s="4" t="s">
        <v>21</v>
      </c>
      <c r="B193" s="5" t="s">
        <v>22</v>
      </c>
      <c r="C193" s="5" t="s">
        <v>133</v>
      </c>
      <c r="D193" s="5">
        <v>18599</v>
      </c>
      <c r="E193" s="5" t="s">
        <v>24</v>
      </c>
      <c r="F193" s="5" t="s">
        <v>25</v>
      </c>
      <c r="G193" s="5" t="s">
        <v>52</v>
      </c>
      <c r="H193" s="5" t="s">
        <v>53</v>
      </c>
      <c r="I193" s="5" t="s">
        <v>54</v>
      </c>
      <c r="J193" s="5">
        <v>41</v>
      </c>
      <c r="K193" s="5" t="s">
        <v>55</v>
      </c>
      <c r="L193" s="5">
        <v>0</v>
      </c>
      <c r="M193" s="5">
        <v>1</v>
      </c>
      <c r="N193" s="5">
        <v>42</v>
      </c>
      <c r="O193" s="5">
        <v>101</v>
      </c>
      <c r="P193" s="5">
        <v>77</v>
      </c>
      <c r="Q193" s="5">
        <v>94</v>
      </c>
      <c r="R193" s="5">
        <v>33</v>
      </c>
      <c r="S193" s="5">
        <v>18</v>
      </c>
      <c r="T193" s="5">
        <v>4</v>
      </c>
      <c r="U193" s="6">
        <v>370</v>
      </c>
    </row>
    <row r="194" spans="1:21">
      <c r="A194" s="4" t="s">
        <v>21</v>
      </c>
      <c r="B194" s="5" t="s">
        <v>22</v>
      </c>
      <c r="C194" s="5" t="s">
        <v>133</v>
      </c>
      <c r="D194" s="5">
        <v>18599</v>
      </c>
      <c r="E194" s="5" t="s">
        <v>24</v>
      </c>
      <c r="F194" s="5" t="s">
        <v>25</v>
      </c>
      <c r="G194" s="5" t="s">
        <v>52</v>
      </c>
      <c r="H194" s="5" t="s">
        <v>53</v>
      </c>
      <c r="I194" s="5" t="s">
        <v>56</v>
      </c>
      <c r="J194" s="5">
        <v>43</v>
      </c>
      <c r="K194" s="5" t="s">
        <v>57</v>
      </c>
      <c r="L194" s="5">
        <v>0</v>
      </c>
      <c r="M194" s="5">
        <v>1</v>
      </c>
      <c r="N194" s="5">
        <v>42</v>
      </c>
      <c r="O194" s="5">
        <v>101</v>
      </c>
      <c r="P194" s="5">
        <v>77</v>
      </c>
      <c r="Q194" s="5">
        <v>94</v>
      </c>
      <c r="R194" s="5">
        <v>33</v>
      </c>
      <c r="S194" s="5">
        <v>18</v>
      </c>
      <c r="T194" s="5">
        <v>4</v>
      </c>
      <c r="U194" s="6">
        <v>370</v>
      </c>
    </row>
    <row r="195" spans="1:21">
      <c r="A195" s="4" t="s">
        <v>21</v>
      </c>
      <c r="B195" s="5" t="s">
        <v>22</v>
      </c>
      <c r="C195" s="5" t="s">
        <v>133</v>
      </c>
      <c r="D195" s="5">
        <v>18599</v>
      </c>
      <c r="E195" s="5" t="s">
        <v>24</v>
      </c>
      <c r="F195" s="5" t="s">
        <v>25</v>
      </c>
      <c r="G195" s="5" t="s">
        <v>26</v>
      </c>
      <c r="H195" s="5" t="s">
        <v>58</v>
      </c>
      <c r="I195" s="5" t="s">
        <v>59</v>
      </c>
      <c r="J195" s="5">
        <v>6</v>
      </c>
      <c r="K195" s="5" t="s">
        <v>60</v>
      </c>
      <c r="L195" s="5">
        <v>0</v>
      </c>
      <c r="M195" s="5">
        <v>0</v>
      </c>
      <c r="N195" s="5">
        <v>3</v>
      </c>
      <c r="O195" s="5">
        <v>9</v>
      </c>
      <c r="P195" s="5">
        <v>3</v>
      </c>
      <c r="Q195" s="5">
        <v>3</v>
      </c>
      <c r="R195" s="5">
        <v>1</v>
      </c>
      <c r="S195" s="5">
        <v>0</v>
      </c>
      <c r="T195" s="5">
        <v>0</v>
      </c>
      <c r="U195" s="6">
        <v>19</v>
      </c>
    </row>
    <row r="196" spans="1:21">
      <c r="A196" s="4" t="s">
        <v>21</v>
      </c>
      <c r="B196" s="5" t="s">
        <v>22</v>
      </c>
      <c r="C196" s="5" t="s">
        <v>133</v>
      </c>
      <c r="D196" s="5">
        <v>18599</v>
      </c>
      <c r="E196" s="5" t="s">
        <v>24</v>
      </c>
      <c r="F196" s="5" t="s">
        <v>25</v>
      </c>
      <c r="G196" s="5" t="s">
        <v>52</v>
      </c>
      <c r="H196" s="5" t="s">
        <v>53</v>
      </c>
      <c r="I196" s="5" t="s">
        <v>61</v>
      </c>
      <c r="J196" s="5">
        <v>46</v>
      </c>
      <c r="K196" s="5" t="s">
        <v>62</v>
      </c>
      <c r="L196" s="5">
        <v>0</v>
      </c>
      <c r="M196" s="5">
        <v>1</v>
      </c>
      <c r="N196" s="5">
        <v>42</v>
      </c>
      <c r="O196" s="5">
        <v>101</v>
      </c>
      <c r="P196" s="5">
        <v>77</v>
      </c>
      <c r="Q196" s="5">
        <v>94</v>
      </c>
      <c r="R196" s="5">
        <v>33</v>
      </c>
      <c r="S196" s="5">
        <v>18</v>
      </c>
      <c r="T196" s="5">
        <v>4</v>
      </c>
      <c r="U196" s="6">
        <v>370</v>
      </c>
    </row>
    <row r="197" spans="1:21">
      <c r="A197" s="4" t="s">
        <v>21</v>
      </c>
      <c r="B197" s="5" t="s">
        <v>22</v>
      </c>
      <c r="C197" s="5" t="s">
        <v>133</v>
      </c>
      <c r="D197" s="5">
        <v>18599</v>
      </c>
      <c r="E197" s="5" t="s">
        <v>24</v>
      </c>
      <c r="F197" s="5" t="s">
        <v>25</v>
      </c>
      <c r="G197" s="5" t="s">
        <v>26</v>
      </c>
      <c r="H197" s="5" t="s">
        <v>58</v>
      </c>
      <c r="I197" s="5" t="s">
        <v>67</v>
      </c>
      <c r="J197" s="5">
        <v>7</v>
      </c>
      <c r="K197" s="5" t="s">
        <v>68</v>
      </c>
      <c r="L197" s="5">
        <v>0</v>
      </c>
      <c r="M197" s="5">
        <v>1</v>
      </c>
      <c r="N197" s="5">
        <v>29</v>
      </c>
      <c r="O197" s="5">
        <v>60</v>
      </c>
      <c r="P197" s="5">
        <v>35</v>
      </c>
      <c r="Q197" s="5">
        <v>41</v>
      </c>
      <c r="R197" s="5">
        <v>8</v>
      </c>
      <c r="S197" s="5">
        <v>5</v>
      </c>
      <c r="T197" s="5">
        <v>3</v>
      </c>
      <c r="U197" s="6">
        <v>182</v>
      </c>
    </row>
    <row r="198" spans="1:21">
      <c r="A198" s="4" t="s">
        <v>21</v>
      </c>
      <c r="B198" s="5" t="s">
        <v>22</v>
      </c>
      <c r="C198" s="5" t="s">
        <v>133</v>
      </c>
      <c r="D198" s="5">
        <v>18599</v>
      </c>
      <c r="E198" s="5" t="s">
        <v>24</v>
      </c>
      <c r="F198" s="5" t="s">
        <v>25</v>
      </c>
      <c r="G198" s="5" t="s">
        <v>26</v>
      </c>
      <c r="H198" s="5" t="s">
        <v>63</v>
      </c>
      <c r="I198" s="5" t="s">
        <v>64</v>
      </c>
      <c r="J198" s="5">
        <v>56</v>
      </c>
      <c r="K198" s="5" t="s">
        <v>65</v>
      </c>
      <c r="L198" s="5">
        <v>0</v>
      </c>
      <c r="M198" s="5">
        <v>1</v>
      </c>
      <c r="N198" s="5">
        <v>42</v>
      </c>
      <c r="O198" s="5">
        <v>101</v>
      </c>
      <c r="P198" s="5">
        <v>77</v>
      </c>
      <c r="Q198" s="5">
        <v>94</v>
      </c>
      <c r="R198" s="5">
        <v>33</v>
      </c>
      <c r="S198" s="5">
        <v>18</v>
      </c>
      <c r="T198" s="5">
        <v>4</v>
      </c>
      <c r="U198" s="6">
        <v>370</v>
      </c>
    </row>
    <row r="199" spans="1:21">
      <c r="A199" s="4" t="s">
        <v>21</v>
      </c>
      <c r="B199" s="5" t="s">
        <v>22</v>
      </c>
      <c r="C199" s="5" t="s">
        <v>133</v>
      </c>
      <c r="D199" s="5">
        <v>18599</v>
      </c>
      <c r="E199" s="5" t="s">
        <v>24</v>
      </c>
      <c r="F199" s="5" t="s">
        <v>25</v>
      </c>
      <c r="G199" s="5" t="s">
        <v>26</v>
      </c>
      <c r="H199" s="5" t="s">
        <v>41</v>
      </c>
      <c r="I199" s="5" t="s">
        <v>136</v>
      </c>
      <c r="J199" s="5">
        <v>36</v>
      </c>
      <c r="K199" s="5" t="s">
        <v>137</v>
      </c>
      <c r="L199" s="5">
        <v>0</v>
      </c>
      <c r="M199" s="5">
        <v>0</v>
      </c>
      <c r="N199" s="5">
        <v>0</v>
      </c>
      <c r="O199" s="5">
        <v>1</v>
      </c>
      <c r="P199" s="5">
        <v>1</v>
      </c>
      <c r="Q199" s="5">
        <v>1</v>
      </c>
      <c r="R199" s="5">
        <v>0</v>
      </c>
      <c r="S199" s="5">
        <v>0</v>
      </c>
      <c r="T199" s="5">
        <v>0</v>
      </c>
      <c r="U199" s="6">
        <v>3</v>
      </c>
    </row>
    <row r="200" spans="1:21">
      <c r="A200" s="4" t="s">
        <v>21</v>
      </c>
      <c r="B200" s="5" t="s">
        <v>22</v>
      </c>
      <c r="C200" s="5" t="s">
        <v>133</v>
      </c>
      <c r="D200" s="5">
        <v>18599</v>
      </c>
      <c r="E200" s="5" t="s">
        <v>24</v>
      </c>
      <c r="F200" s="5" t="s">
        <v>25</v>
      </c>
      <c r="G200" s="5" t="s">
        <v>26</v>
      </c>
      <c r="H200" s="5" t="s">
        <v>27</v>
      </c>
      <c r="I200" s="5" t="s">
        <v>39</v>
      </c>
      <c r="J200" s="5">
        <v>3</v>
      </c>
      <c r="K200" s="5" t="s">
        <v>93</v>
      </c>
      <c r="L200" s="5">
        <v>0</v>
      </c>
      <c r="M200" s="5">
        <v>0</v>
      </c>
      <c r="N200" s="5">
        <v>5</v>
      </c>
      <c r="O200" s="5">
        <v>3</v>
      </c>
      <c r="P200" s="5">
        <v>3</v>
      </c>
      <c r="Q200" s="5">
        <v>4</v>
      </c>
      <c r="R200" s="5">
        <v>0</v>
      </c>
      <c r="S200" s="5">
        <v>0</v>
      </c>
      <c r="T200" s="5">
        <v>0</v>
      </c>
      <c r="U200" s="6">
        <v>15</v>
      </c>
    </row>
    <row r="201" spans="1:21">
      <c r="A201" s="4" t="s">
        <v>21</v>
      </c>
      <c r="B201" s="5" t="s">
        <v>22</v>
      </c>
      <c r="C201" s="5" t="s">
        <v>133</v>
      </c>
      <c r="D201" s="5">
        <v>18599</v>
      </c>
      <c r="E201" s="5" t="s">
        <v>24</v>
      </c>
      <c r="F201" s="5" t="s">
        <v>25</v>
      </c>
      <c r="G201" s="5" t="s">
        <v>26</v>
      </c>
      <c r="H201" s="5" t="s">
        <v>27</v>
      </c>
      <c r="I201" s="5" t="s">
        <v>46</v>
      </c>
      <c r="J201" s="5">
        <v>5</v>
      </c>
      <c r="K201" s="5" t="s">
        <v>138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1</v>
      </c>
      <c r="R201" s="5">
        <v>0</v>
      </c>
      <c r="S201" s="5">
        <v>0</v>
      </c>
      <c r="T201" s="5">
        <v>0</v>
      </c>
      <c r="U201" s="6">
        <v>1</v>
      </c>
    </row>
    <row r="202" spans="1:21">
      <c r="A202" s="4" t="s">
        <v>96</v>
      </c>
      <c r="B202" s="5" t="s">
        <v>22</v>
      </c>
      <c r="C202" s="5" t="s">
        <v>139</v>
      </c>
      <c r="D202" s="5">
        <v>14510</v>
      </c>
      <c r="E202" s="5" t="s">
        <v>24</v>
      </c>
      <c r="F202" s="5" t="s">
        <v>25</v>
      </c>
      <c r="G202" s="5" t="s">
        <v>26</v>
      </c>
      <c r="H202" s="5" t="s">
        <v>27</v>
      </c>
      <c r="I202" s="5" t="s">
        <v>28</v>
      </c>
      <c r="J202" s="5">
        <v>1</v>
      </c>
      <c r="K202" s="5" t="s">
        <v>29</v>
      </c>
      <c r="L202" s="5">
        <v>0</v>
      </c>
      <c r="M202" s="5">
        <v>94</v>
      </c>
      <c r="N202" s="5">
        <v>438</v>
      </c>
      <c r="O202" s="5">
        <v>495</v>
      </c>
      <c r="P202" s="5">
        <v>283</v>
      </c>
      <c r="Q202" s="5">
        <v>104</v>
      </c>
      <c r="R202" s="5">
        <v>28</v>
      </c>
      <c r="S202" s="5">
        <v>6</v>
      </c>
      <c r="T202" s="5">
        <v>1004</v>
      </c>
      <c r="U202" s="6">
        <v>2452</v>
      </c>
    </row>
    <row r="203" spans="1:21">
      <c r="A203" s="4" t="s">
        <v>96</v>
      </c>
      <c r="B203" s="5" t="s">
        <v>22</v>
      </c>
      <c r="C203" s="5" t="s">
        <v>139</v>
      </c>
      <c r="D203" s="5">
        <v>14510</v>
      </c>
      <c r="E203" s="5" t="s">
        <v>24</v>
      </c>
      <c r="F203" s="5" t="s">
        <v>25</v>
      </c>
      <c r="G203" s="5" t="s">
        <v>26</v>
      </c>
      <c r="H203" s="5" t="s">
        <v>63</v>
      </c>
      <c r="I203" s="5" t="s">
        <v>98</v>
      </c>
      <c r="J203" s="5">
        <v>58</v>
      </c>
      <c r="K203" s="5" t="s">
        <v>99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6">
        <v>0</v>
      </c>
    </row>
    <row r="204" spans="1:21">
      <c r="A204" s="4" t="s">
        <v>96</v>
      </c>
      <c r="B204" s="5" t="s">
        <v>22</v>
      </c>
      <c r="C204" s="5" t="s">
        <v>139</v>
      </c>
      <c r="D204" s="5">
        <v>14510</v>
      </c>
      <c r="E204" s="5" t="s">
        <v>24</v>
      </c>
      <c r="F204" s="5" t="s">
        <v>25</v>
      </c>
      <c r="G204" s="5" t="s">
        <v>26</v>
      </c>
      <c r="H204" s="5" t="s">
        <v>30</v>
      </c>
      <c r="I204" s="5" t="s">
        <v>31</v>
      </c>
      <c r="J204" s="5">
        <v>10</v>
      </c>
      <c r="K204" s="5" t="s">
        <v>32</v>
      </c>
      <c r="L204" s="5">
        <v>0</v>
      </c>
      <c r="M204" s="5">
        <v>10</v>
      </c>
      <c r="N204" s="5">
        <v>49</v>
      </c>
      <c r="O204" s="5">
        <v>61</v>
      </c>
      <c r="P204" s="5">
        <v>37</v>
      </c>
      <c r="Q204" s="5">
        <v>15</v>
      </c>
      <c r="R204" s="5">
        <v>2</v>
      </c>
      <c r="S204" s="5">
        <v>0</v>
      </c>
      <c r="T204" s="5">
        <v>0</v>
      </c>
      <c r="U204" s="6">
        <v>174</v>
      </c>
    </row>
    <row r="205" spans="1:21">
      <c r="A205" s="4" t="s">
        <v>96</v>
      </c>
      <c r="B205" s="5" t="s">
        <v>22</v>
      </c>
      <c r="C205" s="5" t="s">
        <v>139</v>
      </c>
      <c r="D205" s="5">
        <v>14510</v>
      </c>
      <c r="E205" s="5" t="s">
        <v>24</v>
      </c>
      <c r="F205" s="5" t="s">
        <v>25</v>
      </c>
      <c r="G205" s="5" t="s">
        <v>26</v>
      </c>
      <c r="H205" s="5" t="s">
        <v>30</v>
      </c>
      <c r="I205" s="5" t="s">
        <v>140</v>
      </c>
      <c r="J205" s="5">
        <v>11</v>
      </c>
      <c r="K205" s="5" t="s">
        <v>141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6">
        <v>0</v>
      </c>
    </row>
    <row r="206" spans="1:21">
      <c r="A206" s="4" t="s">
        <v>96</v>
      </c>
      <c r="B206" s="5" t="s">
        <v>22</v>
      </c>
      <c r="C206" s="5" t="s">
        <v>139</v>
      </c>
      <c r="D206" s="5">
        <v>14510</v>
      </c>
      <c r="E206" s="5" t="s">
        <v>24</v>
      </c>
      <c r="F206" s="5" t="s">
        <v>25</v>
      </c>
      <c r="G206" s="5" t="s">
        <v>26</v>
      </c>
      <c r="H206" s="5" t="s">
        <v>33</v>
      </c>
      <c r="I206" s="5" t="s">
        <v>142</v>
      </c>
      <c r="J206" s="5">
        <v>12</v>
      </c>
      <c r="K206" s="5" t="s">
        <v>143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6">
        <v>0</v>
      </c>
    </row>
    <row r="207" spans="1:21">
      <c r="A207" s="4" t="s">
        <v>96</v>
      </c>
      <c r="B207" s="5" t="s">
        <v>22</v>
      </c>
      <c r="C207" s="5" t="s">
        <v>139</v>
      </c>
      <c r="D207" s="5">
        <v>14510</v>
      </c>
      <c r="E207" s="5" t="s">
        <v>24</v>
      </c>
      <c r="F207" s="5" t="s">
        <v>25</v>
      </c>
      <c r="G207" s="5" t="s">
        <v>26</v>
      </c>
      <c r="H207" s="5" t="s">
        <v>33</v>
      </c>
      <c r="I207" s="5" t="s">
        <v>34</v>
      </c>
      <c r="J207" s="5">
        <v>13</v>
      </c>
      <c r="K207" s="5" t="s">
        <v>35</v>
      </c>
      <c r="L207" s="5">
        <v>0</v>
      </c>
      <c r="M207" s="5">
        <v>0</v>
      </c>
      <c r="N207" s="5">
        <v>5</v>
      </c>
      <c r="O207" s="5">
        <v>6</v>
      </c>
      <c r="P207" s="5">
        <v>2</v>
      </c>
      <c r="Q207" s="5">
        <v>3</v>
      </c>
      <c r="R207" s="5">
        <v>0</v>
      </c>
      <c r="S207" s="5">
        <v>0</v>
      </c>
      <c r="T207" s="5">
        <v>1</v>
      </c>
      <c r="U207" s="6">
        <v>17</v>
      </c>
    </row>
    <row r="208" spans="1:21">
      <c r="A208" s="4" t="s">
        <v>96</v>
      </c>
      <c r="B208" s="5" t="s">
        <v>22</v>
      </c>
      <c r="C208" s="5" t="s">
        <v>139</v>
      </c>
      <c r="D208" s="5">
        <v>14510</v>
      </c>
      <c r="E208" s="5" t="s">
        <v>24</v>
      </c>
      <c r="F208" s="5" t="s">
        <v>25</v>
      </c>
      <c r="G208" s="5" t="s">
        <v>26</v>
      </c>
      <c r="H208" s="5" t="s">
        <v>33</v>
      </c>
      <c r="I208" s="5" t="s">
        <v>71</v>
      </c>
      <c r="J208" s="5">
        <v>14</v>
      </c>
      <c r="K208" s="5" t="s">
        <v>72</v>
      </c>
      <c r="L208" s="5">
        <v>0</v>
      </c>
      <c r="M208" s="5">
        <v>0</v>
      </c>
      <c r="N208" s="5">
        <v>5</v>
      </c>
      <c r="O208" s="5">
        <v>6</v>
      </c>
      <c r="P208" s="5">
        <v>2</v>
      </c>
      <c r="Q208" s="5">
        <v>3</v>
      </c>
      <c r="R208" s="5">
        <v>0</v>
      </c>
      <c r="S208" s="5">
        <v>0</v>
      </c>
      <c r="T208" s="5">
        <v>1</v>
      </c>
      <c r="U208" s="6">
        <v>17</v>
      </c>
    </row>
    <row r="209" spans="1:21">
      <c r="A209" s="4" t="s">
        <v>96</v>
      </c>
      <c r="B209" s="5" t="s">
        <v>22</v>
      </c>
      <c r="C209" s="5" t="s">
        <v>139</v>
      </c>
      <c r="D209" s="5">
        <v>14510</v>
      </c>
      <c r="E209" s="5" t="s">
        <v>24</v>
      </c>
      <c r="F209" s="5" t="s">
        <v>25</v>
      </c>
      <c r="G209" s="5" t="s">
        <v>26</v>
      </c>
      <c r="H209" s="5" t="s">
        <v>33</v>
      </c>
      <c r="I209" s="5" t="s">
        <v>73</v>
      </c>
      <c r="J209" s="5">
        <v>15</v>
      </c>
      <c r="K209" s="5" t="s">
        <v>74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6">
        <v>0</v>
      </c>
    </row>
    <row r="210" spans="1:21">
      <c r="A210" s="4" t="s">
        <v>96</v>
      </c>
      <c r="B210" s="5" t="s">
        <v>22</v>
      </c>
      <c r="C210" s="5" t="s">
        <v>139</v>
      </c>
      <c r="D210" s="5">
        <v>14510</v>
      </c>
      <c r="E210" s="5" t="s">
        <v>24</v>
      </c>
      <c r="F210" s="5" t="s">
        <v>25</v>
      </c>
      <c r="G210" s="5" t="s">
        <v>26</v>
      </c>
      <c r="H210" s="5" t="s">
        <v>33</v>
      </c>
      <c r="I210" s="5" t="s">
        <v>75</v>
      </c>
      <c r="J210" s="5">
        <v>16</v>
      </c>
      <c r="K210" s="5" t="s">
        <v>76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6">
        <v>0</v>
      </c>
    </row>
    <row r="211" spans="1:21">
      <c r="A211" s="4" t="s">
        <v>96</v>
      </c>
      <c r="B211" s="5" t="s">
        <v>22</v>
      </c>
      <c r="C211" s="5" t="s">
        <v>139</v>
      </c>
      <c r="D211" s="5">
        <v>14510</v>
      </c>
      <c r="E211" s="5" t="s">
        <v>24</v>
      </c>
      <c r="F211" s="5" t="s">
        <v>25</v>
      </c>
      <c r="G211" s="5" t="s">
        <v>26</v>
      </c>
      <c r="H211" s="5" t="s">
        <v>36</v>
      </c>
      <c r="I211" s="5" t="s">
        <v>37</v>
      </c>
      <c r="J211" s="5">
        <v>17</v>
      </c>
      <c r="K211" s="5" t="s">
        <v>38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6">
        <v>0</v>
      </c>
    </row>
    <row r="212" spans="1:21">
      <c r="A212" s="4" t="s">
        <v>96</v>
      </c>
      <c r="B212" s="5" t="s">
        <v>22</v>
      </c>
      <c r="C212" s="5" t="s">
        <v>139</v>
      </c>
      <c r="D212" s="5">
        <v>14510</v>
      </c>
      <c r="E212" s="5" t="s">
        <v>24</v>
      </c>
      <c r="F212" s="5" t="s">
        <v>25</v>
      </c>
      <c r="G212" s="5" t="s">
        <v>26</v>
      </c>
      <c r="H212" s="5" t="s">
        <v>36</v>
      </c>
      <c r="I212" s="5" t="s">
        <v>110</v>
      </c>
      <c r="J212" s="5">
        <v>18</v>
      </c>
      <c r="K212" s="5" t="s">
        <v>111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6">
        <v>0</v>
      </c>
    </row>
    <row r="213" spans="1:21">
      <c r="A213" s="4" t="s">
        <v>96</v>
      </c>
      <c r="B213" s="5" t="s">
        <v>22</v>
      </c>
      <c r="C213" s="5" t="s">
        <v>139</v>
      </c>
      <c r="D213" s="5">
        <v>14510</v>
      </c>
      <c r="E213" s="5" t="s">
        <v>24</v>
      </c>
      <c r="F213" s="5" t="s">
        <v>25</v>
      </c>
      <c r="G213" s="5" t="s">
        <v>26</v>
      </c>
      <c r="H213" s="5" t="s">
        <v>27</v>
      </c>
      <c r="I213" s="5" t="s">
        <v>39</v>
      </c>
      <c r="J213" s="5">
        <v>2</v>
      </c>
      <c r="K213" s="5" t="s">
        <v>40</v>
      </c>
      <c r="L213" s="5">
        <v>0</v>
      </c>
      <c r="M213" s="5">
        <v>94</v>
      </c>
      <c r="N213" s="5">
        <v>438</v>
      </c>
      <c r="O213" s="5">
        <v>495</v>
      </c>
      <c r="P213" s="5">
        <v>283</v>
      </c>
      <c r="Q213" s="5">
        <v>94</v>
      </c>
      <c r="R213" s="5">
        <v>28</v>
      </c>
      <c r="S213" s="5">
        <v>5</v>
      </c>
      <c r="T213" s="5">
        <v>2</v>
      </c>
      <c r="U213" s="6">
        <v>1439</v>
      </c>
    </row>
    <row r="214" spans="1:21">
      <c r="A214" s="4" t="s">
        <v>96</v>
      </c>
      <c r="B214" s="5" t="s">
        <v>22</v>
      </c>
      <c r="C214" s="5" t="s">
        <v>139</v>
      </c>
      <c r="D214" s="5">
        <v>14510</v>
      </c>
      <c r="E214" s="5" t="s">
        <v>24</v>
      </c>
      <c r="F214" s="5" t="s">
        <v>25</v>
      </c>
      <c r="G214" s="5" t="s">
        <v>26</v>
      </c>
      <c r="H214" s="5" t="s">
        <v>36</v>
      </c>
      <c r="I214" s="5" t="s">
        <v>112</v>
      </c>
      <c r="J214" s="5">
        <v>19</v>
      </c>
      <c r="K214" s="5" t="s">
        <v>113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6">
        <v>0</v>
      </c>
    </row>
    <row r="215" spans="1:21">
      <c r="A215" s="4" t="s">
        <v>96</v>
      </c>
      <c r="B215" s="5" t="s">
        <v>22</v>
      </c>
      <c r="C215" s="5" t="s">
        <v>139</v>
      </c>
      <c r="D215" s="5">
        <v>14510</v>
      </c>
      <c r="E215" s="5" t="s">
        <v>24</v>
      </c>
      <c r="F215" s="5" t="s">
        <v>25</v>
      </c>
      <c r="G215" s="5" t="s">
        <v>26</v>
      </c>
      <c r="H215" s="5" t="s">
        <v>36</v>
      </c>
      <c r="I215" s="5" t="s">
        <v>114</v>
      </c>
      <c r="J215" s="5">
        <v>20</v>
      </c>
      <c r="K215" s="5" t="s">
        <v>115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6">
        <v>0</v>
      </c>
    </row>
    <row r="216" spans="1:21">
      <c r="A216" s="4" t="s">
        <v>96</v>
      </c>
      <c r="B216" s="5" t="s">
        <v>22</v>
      </c>
      <c r="C216" s="5" t="s">
        <v>139</v>
      </c>
      <c r="D216" s="5">
        <v>14510</v>
      </c>
      <c r="E216" s="5" t="s">
        <v>24</v>
      </c>
      <c r="F216" s="5" t="s">
        <v>25</v>
      </c>
      <c r="G216" s="5" t="s">
        <v>26</v>
      </c>
      <c r="H216" s="5" t="s">
        <v>36</v>
      </c>
      <c r="I216" s="5" t="s">
        <v>116</v>
      </c>
      <c r="J216" s="5">
        <v>21</v>
      </c>
      <c r="K216" s="5" t="s">
        <v>117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6">
        <v>0</v>
      </c>
    </row>
    <row r="217" spans="1:21">
      <c r="A217" s="4" t="s">
        <v>96</v>
      </c>
      <c r="B217" s="5" t="s">
        <v>22</v>
      </c>
      <c r="C217" s="5" t="s">
        <v>139</v>
      </c>
      <c r="D217" s="5">
        <v>14510</v>
      </c>
      <c r="E217" s="5" t="s">
        <v>24</v>
      </c>
      <c r="F217" s="5" t="s">
        <v>25</v>
      </c>
      <c r="G217" s="5" t="s">
        <v>26</v>
      </c>
      <c r="H217" s="5" t="s">
        <v>36</v>
      </c>
      <c r="I217" s="5" t="s">
        <v>118</v>
      </c>
      <c r="J217" s="5">
        <v>22</v>
      </c>
      <c r="K217" s="5" t="s">
        <v>119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6">
        <v>0</v>
      </c>
    </row>
    <row r="218" spans="1:21">
      <c r="A218" s="4" t="s">
        <v>96</v>
      </c>
      <c r="B218" s="5" t="s">
        <v>22</v>
      </c>
      <c r="C218" s="5" t="s">
        <v>139</v>
      </c>
      <c r="D218" s="5">
        <v>14510</v>
      </c>
      <c r="E218" s="5" t="s">
        <v>24</v>
      </c>
      <c r="F218" s="5" t="s">
        <v>25</v>
      </c>
      <c r="G218" s="5" t="s">
        <v>26</v>
      </c>
      <c r="H218" s="5" t="s">
        <v>36</v>
      </c>
      <c r="I218" s="5" t="s">
        <v>120</v>
      </c>
      <c r="J218" s="5">
        <v>23</v>
      </c>
      <c r="K218" s="5" t="s">
        <v>121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6">
        <v>0</v>
      </c>
    </row>
    <row r="219" spans="1:21">
      <c r="A219" s="4" t="s">
        <v>96</v>
      </c>
      <c r="B219" s="5" t="s">
        <v>22</v>
      </c>
      <c r="C219" s="5" t="s">
        <v>139</v>
      </c>
      <c r="D219" s="5">
        <v>14510</v>
      </c>
      <c r="E219" s="5" t="s">
        <v>24</v>
      </c>
      <c r="F219" s="5" t="s">
        <v>25</v>
      </c>
      <c r="G219" s="5" t="s">
        <v>26</v>
      </c>
      <c r="H219" s="5" t="s">
        <v>41</v>
      </c>
      <c r="I219" s="5" t="s">
        <v>42</v>
      </c>
      <c r="J219" s="5">
        <v>27</v>
      </c>
      <c r="K219" s="5" t="s">
        <v>43</v>
      </c>
      <c r="L219" s="5">
        <v>0</v>
      </c>
      <c r="M219" s="5">
        <v>11</v>
      </c>
      <c r="N219" s="5">
        <v>59</v>
      </c>
      <c r="O219" s="5">
        <v>71</v>
      </c>
      <c r="P219" s="5">
        <v>40</v>
      </c>
      <c r="Q219" s="5">
        <v>21</v>
      </c>
      <c r="R219" s="5">
        <v>3</v>
      </c>
      <c r="S219" s="5">
        <v>1</v>
      </c>
      <c r="T219" s="5">
        <v>0</v>
      </c>
      <c r="U219" s="6">
        <v>206</v>
      </c>
    </row>
    <row r="220" spans="1:21">
      <c r="A220" s="4" t="s">
        <v>96</v>
      </c>
      <c r="B220" s="5" t="s">
        <v>22</v>
      </c>
      <c r="C220" s="5" t="s">
        <v>139</v>
      </c>
      <c r="D220" s="5">
        <v>14510</v>
      </c>
      <c r="E220" s="5" t="s">
        <v>24</v>
      </c>
      <c r="F220" s="5" t="s">
        <v>25</v>
      </c>
      <c r="G220" s="5" t="s">
        <v>26</v>
      </c>
      <c r="H220" s="5" t="s">
        <v>41</v>
      </c>
      <c r="I220" s="5" t="s">
        <v>78</v>
      </c>
      <c r="J220" s="5">
        <v>28</v>
      </c>
      <c r="K220" s="5" t="s">
        <v>79</v>
      </c>
      <c r="L220" s="5">
        <v>0</v>
      </c>
      <c r="M220" s="5">
        <v>1</v>
      </c>
      <c r="N220" s="5">
        <v>6</v>
      </c>
      <c r="O220" s="5">
        <v>6</v>
      </c>
      <c r="P220" s="5">
        <v>4</v>
      </c>
      <c r="Q220" s="5">
        <v>2</v>
      </c>
      <c r="R220" s="5">
        <v>0</v>
      </c>
      <c r="S220" s="5">
        <v>0</v>
      </c>
      <c r="T220" s="5">
        <v>0</v>
      </c>
      <c r="U220" s="6">
        <v>19</v>
      </c>
    </row>
    <row r="221" spans="1:21">
      <c r="A221" s="4" t="s">
        <v>96</v>
      </c>
      <c r="B221" s="5" t="s">
        <v>22</v>
      </c>
      <c r="C221" s="5" t="s">
        <v>139</v>
      </c>
      <c r="D221" s="5">
        <v>14510</v>
      </c>
      <c r="E221" s="5" t="s">
        <v>24</v>
      </c>
      <c r="F221" s="5" t="s">
        <v>25</v>
      </c>
      <c r="G221" s="5" t="s">
        <v>26</v>
      </c>
      <c r="H221" s="5" t="s">
        <v>41</v>
      </c>
      <c r="I221" s="5" t="s">
        <v>144</v>
      </c>
      <c r="J221" s="5">
        <v>29</v>
      </c>
      <c r="K221" s="5" t="s">
        <v>145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6">
        <v>0</v>
      </c>
    </row>
    <row r="222" spans="1:21">
      <c r="A222" s="4" t="s">
        <v>96</v>
      </c>
      <c r="B222" s="5" t="s">
        <v>22</v>
      </c>
      <c r="C222" s="5" t="s">
        <v>139</v>
      </c>
      <c r="D222" s="5">
        <v>14510</v>
      </c>
      <c r="E222" s="5" t="s">
        <v>24</v>
      </c>
      <c r="F222" s="5" t="s">
        <v>25</v>
      </c>
      <c r="G222" s="5" t="s">
        <v>26</v>
      </c>
      <c r="H222" s="5" t="s">
        <v>41</v>
      </c>
      <c r="I222" s="5" t="s">
        <v>80</v>
      </c>
      <c r="J222" s="5">
        <v>30</v>
      </c>
      <c r="K222" s="5" t="s">
        <v>81</v>
      </c>
      <c r="L222" s="5">
        <v>0</v>
      </c>
      <c r="M222" s="5">
        <v>1</v>
      </c>
      <c r="N222" s="5">
        <v>6</v>
      </c>
      <c r="O222" s="5">
        <v>6</v>
      </c>
      <c r="P222" s="5">
        <v>4</v>
      </c>
      <c r="Q222" s="5">
        <v>2</v>
      </c>
      <c r="R222" s="5">
        <v>0</v>
      </c>
      <c r="S222" s="5">
        <v>0</v>
      </c>
      <c r="T222" s="5">
        <v>0</v>
      </c>
      <c r="U222" s="6">
        <v>19</v>
      </c>
    </row>
    <row r="223" spans="1:21">
      <c r="A223" s="4" t="s">
        <v>96</v>
      </c>
      <c r="B223" s="5" t="s">
        <v>22</v>
      </c>
      <c r="C223" s="5" t="s">
        <v>139</v>
      </c>
      <c r="D223" s="5">
        <v>14510</v>
      </c>
      <c r="E223" s="5" t="s">
        <v>24</v>
      </c>
      <c r="F223" s="5" t="s">
        <v>25</v>
      </c>
      <c r="G223" s="5" t="s">
        <v>26</v>
      </c>
      <c r="H223" s="5" t="s">
        <v>27</v>
      </c>
      <c r="I223" s="5" t="s">
        <v>46</v>
      </c>
      <c r="J223" s="5">
        <v>4</v>
      </c>
      <c r="K223" s="5" t="s">
        <v>47</v>
      </c>
      <c r="L223" s="5">
        <v>0</v>
      </c>
      <c r="M223" s="5">
        <v>0</v>
      </c>
      <c r="N223" s="5">
        <v>5</v>
      </c>
      <c r="O223" s="5">
        <v>7</v>
      </c>
      <c r="P223" s="5">
        <v>2</v>
      </c>
      <c r="Q223" s="5">
        <v>3</v>
      </c>
      <c r="R223" s="5">
        <v>0</v>
      </c>
      <c r="S223" s="5">
        <v>0</v>
      </c>
      <c r="T223" s="5">
        <v>1</v>
      </c>
      <c r="U223" s="6">
        <v>18</v>
      </c>
    </row>
    <row r="224" spans="1:21">
      <c r="A224" s="4" t="s">
        <v>96</v>
      </c>
      <c r="B224" s="5" t="s">
        <v>22</v>
      </c>
      <c r="C224" s="5" t="s">
        <v>139</v>
      </c>
      <c r="D224" s="5">
        <v>14510</v>
      </c>
      <c r="E224" s="5" t="s">
        <v>24</v>
      </c>
      <c r="F224" s="5" t="s">
        <v>25</v>
      </c>
      <c r="G224" s="5" t="s">
        <v>26</v>
      </c>
      <c r="H224" s="5" t="s">
        <v>41</v>
      </c>
      <c r="I224" s="5" t="s">
        <v>48</v>
      </c>
      <c r="J224" s="5">
        <v>32</v>
      </c>
      <c r="K224" s="5" t="s">
        <v>49</v>
      </c>
      <c r="L224" s="5">
        <v>0</v>
      </c>
      <c r="M224" s="5">
        <v>4</v>
      </c>
      <c r="N224" s="5">
        <v>14</v>
      </c>
      <c r="O224" s="5">
        <v>26</v>
      </c>
      <c r="P224" s="5">
        <v>9</v>
      </c>
      <c r="Q224" s="5">
        <v>10</v>
      </c>
      <c r="R224" s="5">
        <v>1</v>
      </c>
      <c r="S224" s="5">
        <v>1</v>
      </c>
      <c r="T224" s="5">
        <v>0</v>
      </c>
      <c r="U224" s="6">
        <v>65</v>
      </c>
    </row>
    <row r="225" spans="1:21">
      <c r="A225" s="4" t="s">
        <v>96</v>
      </c>
      <c r="B225" s="5" t="s">
        <v>22</v>
      </c>
      <c r="C225" s="5" t="s">
        <v>139</v>
      </c>
      <c r="D225" s="5">
        <v>14510</v>
      </c>
      <c r="E225" s="5" t="s">
        <v>24</v>
      </c>
      <c r="F225" s="5" t="s">
        <v>25</v>
      </c>
      <c r="G225" s="5" t="s">
        <v>26</v>
      </c>
      <c r="H225" s="5" t="s">
        <v>41</v>
      </c>
      <c r="I225" s="5" t="s">
        <v>50</v>
      </c>
      <c r="J225" s="5">
        <v>33</v>
      </c>
      <c r="K225" s="5" t="s">
        <v>51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6">
        <v>0</v>
      </c>
    </row>
    <row r="226" spans="1:21">
      <c r="A226" s="4" t="s">
        <v>96</v>
      </c>
      <c r="B226" s="5" t="s">
        <v>22</v>
      </c>
      <c r="C226" s="5" t="s">
        <v>139</v>
      </c>
      <c r="D226" s="5">
        <v>14510</v>
      </c>
      <c r="E226" s="5" t="s">
        <v>24</v>
      </c>
      <c r="F226" s="5" t="s">
        <v>25</v>
      </c>
      <c r="G226" s="5" t="s">
        <v>26</v>
      </c>
      <c r="H226" s="5" t="s">
        <v>41</v>
      </c>
      <c r="I226" s="5" t="s">
        <v>134</v>
      </c>
      <c r="J226" s="5">
        <v>34</v>
      </c>
      <c r="K226" s="5" t="s">
        <v>135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6">
        <v>0</v>
      </c>
    </row>
    <row r="227" spans="1:21">
      <c r="A227" s="4" t="s">
        <v>96</v>
      </c>
      <c r="B227" s="5" t="s">
        <v>22</v>
      </c>
      <c r="C227" s="5" t="s">
        <v>139</v>
      </c>
      <c r="D227" s="5">
        <v>14510</v>
      </c>
      <c r="E227" s="5" t="s">
        <v>24</v>
      </c>
      <c r="F227" s="5" t="s">
        <v>25</v>
      </c>
      <c r="G227" s="5" t="s">
        <v>52</v>
      </c>
      <c r="H227" s="5" t="s">
        <v>100</v>
      </c>
      <c r="I227" s="5" t="s">
        <v>101</v>
      </c>
      <c r="J227" s="5">
        <v>37</v>
      </c>
      <c r="K227" s="5" t="s">
        <v>102</v>
      </c>
      <c r="L227" s="5">
        <v>0</v>
      </c>
      <c r="M227" s="5">
        <v>7</v>
      </c>
      <c r="N227" s="5">
        <v>32</v>
      </c>
      <c r="O227" s="5">
        <v>48</v>
      </c>
      <c r="P227" s="5">
        <v>30</v>
      </c>
      <c r="Q227" s="5">
        <v>14</v>
      </c>
      <c r="R227" s="5">
        <v>2</v>
      </c>
      <c r="S227" s="5">
        <v>1</v>
      </c>
      <c r="T227" s="5">
        <v>0</v>
      </c>
      <c r="U227" s="6">
        <v>134</v>
      </c>
    </row>
    <row r="228" spans="1:21">
      <c r="A228" s="4" t="s">
        <v>96</v>
      </c>
      <c r="B228" s="5" t="s">
        <v>22</v>
      </c>
      <c r="C228" s="5" t="s">
        <v>139</v>
      </c>
      <c r="D228" s="5">
        <v>14510</v>
      </c>
      <c r="E228" s="5" t="s">
        <v>24</v>
      </c>
      <c r="F228" s="5" t="s">
        <v>25</v>
      </c>
      <c r="G228" s="5" t="s">
        <v>52</v>
      </c>
      <c r="H228" s="5" t="s">
        <v>100</v>
      </c>
      <c r="I228" s="5" t="s">
        <v>146</v>
      </c>
      <c r="J228" s="5">
        <v>38</v>
      </c>
      <c r="K228" s="5" t="s">
        <v>147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6">
        <v>0</v>
      </c>
    </row>
    <row r="229" spans="1:21">
      <c r="A229" s="4" t="s">
        <v>96</v>
      </c>
      <c r="B229" s="5" t="s">
        <v>22</v>
      </c>
      <c r="C229" s="5" t="s">
        <v>139</v>
      </c>
      <c r="D229" s="5">
        <v>14510</v>
      </c>
      <c r="E229" s="5" t="s">
        <v>24</v>
      </c>
      <c r="F229" s="5" t="s">
        <v>25</v>
      </c>
      <c r="G229" s="5" t="s">
        <v>52</v>
      </c>
      <c r="H229" s="5" t="s">
        <v>100</v>
      </c>
      <c r="I229" s="5" t="s">
        <v>148</v>
      </c>
      <c r="J229" s="5">
        <v>39</v>
      </c>
      <c r="K229" s="5" t="s">
        <v>149</v>
      </c>
      <c r="L229" s="5">
        <v>0</v>
      </c>
      <c r="M229" s="5">
        <v>7</v>
      </c>
      <c r="N229" s="5">
        <v>32</v>
      </c>
      <c r="O229" s="5">
        <v>48</v>
      </c>
      <c r="P229" s="5">
        <v>30</v>
      </c>
      <c r="Q229" s="5">
        <v>14</v>
      </c>
      <c r="R229" s="5">
        <v>2</v>
      </c>
      <c r="S229" s="5">
        <v>1</v>
      </c>
      <c r="T229" s="5">
        <v>0</v>
      </c>
      <c r="U229" s="6">
        <v>134</v>
      </c>
    </row>
    <row r="230" spans="1:21">
      <c r="A230" s="4" t="s">
        <v>96</v>
      </c>
      <c r="B230" s="5" t="s">
        <v>22</v>
      </c>
      <c r="C230" s="5" t="s">
        <v>139</v>
      </c>
      <c r="D230" s="5">
        <v>14510</v>
      </c>
      <c r="E230" s="5" t="s">
        <v>24</v>
      </c>
      <c r="F230" s="5" t="s">
        <v>25</v>
      </c>
      <c r="G230" s="5" t="s">
        <v>52</v>
      </c>
      <c r="H230" s="5" t="s">
        <v>100</v>
      </c>
      <c r="I230" s="5" t="s">
        <v>150</v>
      </c>
      <c r="J230" s="5">
        <v>40</v>
      </c>
      <c r="K230" s="5" t="s">
        <v>151</v>
      </c>
      <c r="L230" s="5">
        <v>0</v>
      </c>
      <c r="M230" s="5">
        <v>2</v>
      </c>
      <c r="N230" s="5">
        <v>2</v>
      </c>
      <c r="O230" s="5">
        <v>10</v>
      </c>
      <c r="P230" s="5">
        <v>4</v>
      </c>
      <c r="Q230" s="5">
        <v>0</v>
      </c>
      <c r="R230" s="5">
        <v>1</v>
      </c>
      <c r="S230" s="5">
        <v>0</v>
      </c>
      <c r="T230" s="5">
        <v>0</v>
      </c>
      <c r="U230" s="6">
        <v>19</v>
      </c>
    </row>
    <row r="231" spans="1:21">
      <c r="A231" s="4" t="s">
        <v>96</v>
      </c>
      <c r="B231" s="5" t="s">
        <v>22</v>
      </c>
      <c r="C231" s="5" t="s">
        <v>139</v>
      </c>
      <c r="D231" s="5">
        <v>14510</v>
      </c>
      <c r="E231" s="5" t="s">
        <v>24</v>
      </c>
      <c r="F231" s="5" t="s">
        <v>25</v>
      </c>
      <c r="G231" s="5" t="s">
        <v>52</v>
      </c>
      <c r="H231" s="5" t="s">
        <v>53</v>
      </c>
      <c r="I231" s="5" t="s">
        <v>54</v>
      </c>
      <c r="J231" s="5">
        <v>41</v>
      </c>
      <c r="K231" s="5" t="s">
        <v>55</v>
      </c>
      <c r="L231" s="5">
        <v>0</v>
      </c>
      <c r="M231" s="5">
        <v>3</v>
      </c>
      <c r="N231" s="5">
        <v>24</v>
      </c>
      <c r="O231" s="5">
        <v>21</v>
      </c>
      <c r="P231" s="5">
        <v>10</v>
      </c>
      <c r="Q231" s="5">
        <v>6</v>
      </c>
      <c r="R231" s="5">
        <v>1</v>
      </c>
      <c r="S231" s="5">
        <v>0</v>
      </c>
      <c r="T231" s="5">
        <v>0</v>
      </c>
      <c r="U231" s="6">
        <v>65</v>
      </c>
    </row>
    <row r="232" spans="1:21">
      <c r="A232" s="4" t="s">
        <v>96</v>
      </c>
      <c r="B232" s="5" t="s">
        <v>22</v>
      </c>
      <c r="C232" s="5" t="s">
        <v>139</v>
      </c>
      <c r="D232" s="5">
        <v>14510</v>
      </c>
      <c r="E232" s="5" t="s">
        <v>24</v>
      </c>
      <c r="F232" s="5" t="s">
        <v>25</v>
      </c>
      <c r="G232" s="5" t="s">
        <v>52</v>
      </c>
      <c r="H232" s="5" t="s">
        <v>53</v>
      </c>
      <c r="I232" s="5" t="s">
        <v>122</v>
      </c>
      <c r="J232" s="5">
        <v>42</v>
      </c>
      <c r="K232" s="5" t="s">
        <v>123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6">
        <v>0</v>
      </c>
    </row>
    <row r="233" spans="1:21">
      <c r="A233" s="4" t="s">
        <v>96</v>
      </c>
      <c r="B233" s="5" t="s">
        <v>22</v>
      </c>
      <c r="C233" s="5" t="s">
        <v>139</v>
      </c>
      <c r="D233" s="5">
        <v>14510</v>
      </c>
      <c r="E233" s="5" t="s">
        <v>24</v>
      </c>
      <c r="F233" s="5" t="s">
        <v>25</v>
      </c>
      <c r="G233" s="5" t="s">
        <v>52</v>
      </c>
      <c r="H233" s="5" t="s">
        <v>53</v>
      </c>
      <c r="I233" s="5" t="s">
        <v>56</v>
      </c>
      <c r="J233" s="5">
        <v>43</v>
      </c>
      <c r="K233" s="5" t="s">
        <v>57</v>
      </c>
      <c r="L233" s="5">
        <v>0</v>
      </c>
      <c r="M233" s="5">
        <v>3</v>
      </c>
      <c r="N233" s="5">
        <v>24</v>
      </c>
      <c r="O233" s="5">
        <v>21</v>
      </c>
      <c r="P233" s="5">
        <v>10</v>
      </c>
      <c r="Q233" s="5">
        <v>6</v>
      </c>
      <c r="R233" s="5">
        <v>1</v>
      </c>
      <c r="S233" s="5">
        <v>0</v>
      </c>
      <c r="T233" s="5">
        <v>0</v>
      </c>
      <c r="U233" s="6">
        <v>65</v>
      </c>
    </row>
    <row r="234" spans="1:21">
      <c r="A234" s="4" t="s">
        <v>96</v>
      </c>
      <c r="B234" s="5" t="s">
        <v>22</v>
      </c>
      <c r="C234" s="5" t="s">
        <v>139</v>
      </c>
      <c r="D234" s="5">
        <v>14510</v>
      </c>
      <c r="E234" s="5" t="s">
        <v>24</v>
      </c>
      <c r="F234" s="5" t="s">
        <v>25</v>
      </c>
      <c r="G234" s="5" t="s">
        <v>26</v>
      </c>
      <c r="H234" s="5" t="s">
        <v>58</v>
      </c>
      <c r="I234" s="5" t="s">
        <v>59</v>
      </c>
      <c r="J234" s="5">
        <v>6</v>
      </c>
      <c r="K234" s="5" t="s">
        <v>60</v>
      </c>
      <c r="L234" s="5">
        <v>0</v>
      </c>
      <c r="M234" s="5">
        <v>0</v>
      </c>
      <c r="N234" s="5">
        <v>11</v>
      </c>
      <c r="O234" s="5">
        <v>12</v>
      </c>
      <c r="P234" s="5">
        <v>7</v>
      </c>
      <c r="Q234" s="5">
        <v>3</v>
      </c>
      <c r="R234" s="5">
        <v>0</v>
      </c>
      <c r="S234" s="5">
        <v>1</v>
      </c>
      <c r="T234" s="5">
        <v>0</v>
      </c>
      <c r="U234" s="6">
        <v>34</v>
      </c>
    </row>
    <row r="235" spans="1:21">
      <c r="A235" s="4" t="s">
        <v>96</v>
      </c>
      <c r="B235" s="5" t="s">
        <v>22</v>
      </c>
      <c r="C235" s="5" t="s">
        <v>139</v>
      </c>
      <c r="D235" s="5">
        <v>14510</v>
      </c>
      <c r="E235" s="5" t="s">
        <v>24</v>
      </c>
      <c r="F235" s="5" t="s">
        <v>25</v>
      </c>
      <c r="G235" s="5" t="s">
        <v>52</v>
      </c>
      <c r="H235" s="5" t="s">
        <v>53</v>
      </c>
      <c r="I235" s="5" t="s">
        <v>152</v>
      </c>
      <c r="J235" s="5">
        <v>44</v>
      </c>
      <c r="K235" s="5" t="s">
        <v>153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6">
        <v>0</v>
      </c>
    </row>
    <row r="236" spans="1:21">
      <c r="A236" s="4" t="s">
        <v>96</v>
      </c>
      <c r="B236" s="5" t="s">
        <v>22</v>
      </c>
      <c r="C236" s="5" t="s">
        <v>139</v>
      </c>
      <c r="D236" s="5">
        <v>14510</v>
      </c>
      <c r="E236" s="5" t="s">
        <v>24</v>
      </c>
      <c r="F236" s="5" t="s">
        <v>25</v>
      </c>
      <c r="G236" s="5" t="s">
        <v>52</v>
      </c>
      <c r="H236" s="5" t="s">
        <v>53</v>
      </c>
      <c r="I236" s="5" t="s">
        <v>87</v>
      </c>
      <c r="J236" s="5">
        <v>45</v>
      </c>
      <c r="K236" s="5" t="s">
        <v>88</v>
      </c>
      <c r="L236" s="5">
        <v>0</v>
      </c>
      <c r="M236" s="5">
        <v>0</v>
      </c>
      <c r="N236" s="5">
        <v>3</v>
      </c>
      <c r="O236" s="5">
        <v>1</v>
      </c>
      <c r="P236" s="5">
        <v>1</v>
      </c>
      <c r="Q236" s="5">
        <v>0</v>
      </c>
      <c r="R236" s="5">
        <v>0</v>
      </c>
      <c r="S236" s="5">
        <v>0</v>
      </c>
      <c r="T236" s="5">
        <v>0</v>
      </c>
      <c r="U236" s="6">
        <v>5</v>
      </c>
    </row>
    <row r="237" spans="1:21">
      <c r="A237" s="4" t="s">
        <v>96</v>
      </c>
      <c r="B237" s="5" t="s">
        <v>22</v>
      </c>
      <c r="C237" s="5" t="s">
        <v>139</v>
      </c>
      <c r="D237" s="5">
        <v>14510</v>
      </c>
      <c r="E237" s="5" t="s">
        <v>24</v>
      </c>
      <c r="F237" s="5" t="s">
        <v>25</v>
      </c>
      <c r="G237" s="5" t="s">
        <v>52</v>
      </c>
      <c r="H237" s="5" t="s">
        <v>53</v>
      </c>
      <c r="I237" s="5" t="s">
        <v>61</v>
      </c>
      <c r="J237" s="5">
        <v>46</v>
      </c>
      <c r="K237" s="5" t="s">
        <v>62</v>
      </c>
      <c r="L237" s="5">
        <v>0</v>
      </c>
      <c r="M237" s="5">
        <v>3</v>
      </c>
      <c r="N237" s="5">
        <v>21</v>
      </c>
      <c r="O237" s="5">
        <v>20</v>
      </c>
      <c r="P237" s="5">
        <v>9</v>
      </c>
      <c r="Q237" s="5">
        <v>6</v>
      </c>
      <c r="R237" s="5">
        <v>1</v>
      </c>
      <c r="S237" s="5">
        <v>0</v>
      </c>
      <c r="T237" s="5">
        <v>0</v>
      </c>
      <c r="U237" s="6">
        <v>60</v>
      </c>
    </row>
    <row r="238" spans="1:21">
      <c r="A238" s="4" t="s">
        <v>96</v>
      </c>
      <c r="B238" s="5" t="s">
        <v>22</v>
      </c>
      <c r="C238" s="5" t="s">
        <v>139</v>
      </c>
      <c r="D238" s="5">
        <v>14510</v>
      </c>
      <c r="E238" s="5" t="s">
        <v>24</v>
      </c>
      <c r="F238" s="5" t="s">
        <v>25</v>
      </c>
      <c r="G238" s="5" t="s">
        <v>52</v>
      </c>
      <c r="H238" s="5" t="s">
        <v>53</v>
      </c>
      <c r="I238" s="5" t="s">
        <v>89</v>
      </c>
      <c r="J238" s="5">
        <v>47</v>
      </c>
      <c r="K238" s="5" t="s">
        <v>90</v>
      </c>
      <c r="L238" s="5">
        <v>0</v>
      </c>
      <c r="M238" s="5">
        <v>0</v>
      </c>
      <c r="N238" s="5">
        <v>3</v>
      </c>
      <c r="O238" s="5">
        <v>1</v>
      </c>
      <c r="P238" s="5">
        <v>1</v>
      </c>
      <c r="Q238" s="5">
        <v>0</v>
      </c>
      <c r="R238" s="5">
        <v>0</v>
      </c>
      <c r="S238" s="5">
        <v>0</v>
      </c>
      <c r="T238" s="5">
        <v>0</v>
      </c>
      <c r="U238" s="6">
        <v>5</v>
      </c>
    </row>
    <row r="239" spans="1:21">
      <c r="A239" s="4" t="s">
        <v>96</v>
      </c>
      <c r="B239" s="5" t="s">
        <v>22</v>
      </c>
      <c r="C239" s="5" t="s">
        <v>139</v>
      </c>
      <c r="D239" s="5">
        <v>14510</v>
      </c>
      <c r="E239" s="5" t="s">
        <v>24</v>
      </c>
      <c r="F239" s="5" t="s">
        <v>25</v>
      </c>
      <c r="G239" s="5" t="s">
        <v>52</v>
      </c>
      <c r="H239" s="5" t="s">
        <v>53</v>
      </c>
      <c r="I239" s="5" t="s">
        <v>154</v>
      </c>
      <c r="J239" s="5">
        <v>48</v>
      </c>
      <c r="K239" s="5" t="s">
        <v>155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6">
        <v>0</v>
      </c>
    </row>
    <row r="240" spans="1:21">
      <c r="A240" s="4" t="s">
        <v>96</v>
      </c>
      <c r="B240" s="5" t="s">
        <v>22</v>
      </c>
      <c r="C240" s="5" t="s">
        <v>139</v>
      </c>
      <c r="D240" s="5">
        <v>14510</v>
      </c>
      <c r="E240" s="5" t="s">
        <v>24</v>
      </c>
      <c r="F240" s="5" t="s">
        <v>25</v>
      </c>
      <c r="G240" s="5" t="s">
        <v>52</v>
      </c>
      <c r="H240" s="5" t="s">
        <v>53</v>
      </c>
      <c r="I240" s="5" t="s">
        <v>156</v>
      </c>
      <c r="J240" s="5">
        <v>49</v>
      </c>
      <c r="K240" s="5" t="s">
        <v>157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6">
        <v>0</v>
      </c>
    </row>
    <row r="241" spans="1:21">
      <c r="A241" s="4" t="s">
        <v>96</v>
      </c>
      <c r="B241" s="5" t="s">
        <v>22</v>
      </c>
      <c r="C241" s="5" t="s">
        <v>139</v>
      </c>
      <c r="D241" s="5">
        <v>14510</v>
      </c>
      <c r="E241" s="5" t="s">
        <v>24</v>
      </c>
      <c r="F241" s="5" t="s">
        <v>25</v>
      </c>
      <c r="G241" s="5" t="s">
        <v>52</v>
      </c>
      <c r="H241" s="5" t="s">
        <v>53</v>
      </c>
      <c r="I241" s="5" t="s">
        <v>103</v>
      </c>
      <c r="J241" s="5">
        <v>50</v>
      </c>
      <c r="K241" s="5" t="s">
        <v>104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6">
        <v>0</v>
      </c>
    </row>
    <row r="242" spans="1:21">
      <c r="A242" s="4" t="s">
        <v>96</v>
      </c>
      <c r="B242" s="5" t="s">
        <v>22</v>
      </c>
      <c r="C242" s="5" t="s">
        <v>139</v>
      </c>
      <c r="D242" s="5">
        <v>14510</v>
      </c>
      <c r="E242" s="5" t="s">
        <v>24</v>
      </c>
      <c r="F242" s="5" t="s">
        <v>25</v>
      </c>
      <c r="G242" s="5" t="s">
        <v>52</v>
      </c>
      <c r="H242" s="5" t="s">
        <v>53</v>
      </c>
      <c r="I242" s="5" t="s">
        <v>158</v>
      </c>
      <c r="J242" s="5">
        <v>51</v>
      </c>
      <c r="K242" s="5" t="s">
        <v>159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6">
        <v>0</v>
      </c>
    </row>
    <row r="243" spans="1:21">
      <c r="A243" s="4" t="s">
        <v>96</v>
      </c>
      <c r="B243" s="5" t="s">
        <v>22</v>
      </c>
      <c r="C243" s="5" t="s">
        <v>139</v>
      </c>
      <c r="D243" s="5">
        <v>14510</v>
      </c>
      <c r="E243" s="5" t="s">
        <v>24</v>
      </c>
      <c r="F243" s="5" t="s">
        <v>25</v>
      </c>
      <c r="G243" s="5" t="s">
        <v>52</v>
      </c>
      <c r="H243" s="5" t="s">
        <v>53</v>
      </c>
      <c r="I243" s="5" t="s">
        <v>160</v>
      </c>
      <c r="J243" s="5">
        <v>52</v>
      </c>
      <c r="K243" s="5" t="s">
        <v>161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6">
        <v>0</v>
      </c>
    </row>
    <row r="244" spans="1:21">
      <c r="A244" s="4" t="s">
        <v>96</v>
      </c>
      <c r="B244" s="5" t="s">
        <v>22</v>
      </c>
      <c r="C244" s="5" t="s">
        <v>139</v>
      </c>
      <c r="D244" s="5">
        <v>14510</v>
      </c>
      <c r="E244" s="5" t="s">
        <v>24</v>
      </c>
      <c r="F244" s="5" t="s">
        <v>25</v>
      </c>
      <c r="G244" s="5" t="s">
        <v>52</v>
      </c>
      <c r="H244" s="5" t="s">
        <v>53</v>
      </c>
      <c r="I244" s="5" t="s">
        <v>162</v>
      </c>
      <c r="J244" s="5">
        <v>53</v>
      </c>
      <c r="K244" s="5" t="s">
        <v>163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6">
        <v>0</v>
      </c>
    </row>
    <row r="245" spans="1:21">
      <c r="A245" s="4" t="s">
        <v>96</v>
      </c>
      <c r="B245" s="5" t="s">
        <v>22</v>
      </c>
      <c r="C245" s="5" t="s">
        <v>139</v>
      </c>
      <c r="D245" s="5">
        <v>14510</v>
      </c>
      <c r="E245" s="5" t="s">
        <v>24</v>
      </c>
      <c r="F245" s="5" t="s">
        <v>25</v>
      </c>
      <c r="G245" s="5" t="s">
        <v>26</v>
      </c>
      <c r="H245" s="5" t="s">
        <v>58</v>
      </c>
      <c r="I245" s="5" t="s">
        <v>67</v>
      </c>
      <c r="J245" s="5">
        <v>7</v>
      </c>
      <c r="K245" s="5" t="s">
        <v>68</v>
      </c>
      <c r="L245" s="5">
        <v>0</v>
      </c>
      <c r="M245" s="5">
        <v>0</v>
      </c>
      <c r="N245" s="5">
        <v>1</v>
      </c>
      <c r="O245" s="5">
        <v>1</v>
      </c>
      <c r="P245" s="5">
        <v>3</v>
      </c>
      <c r="Q245" s="5">
        <v>1</v>
      </c>
      <c r="R245" s="5">
        <v>0</v>
      </c>
      <c r="S245" s="5">
        <v>0</v>
      </c>
      <c r="T245" s="5">
        <v>0</v>
      </c>
      <c r="U245" s="6">
        <v>6</v>
      </c>
    </row>
    <row r="246" spans="1:21">
      <c r="A246" s="4" t="s">
        <v>96</v>
      </c>
      <c r="B246" s="5" t="s">
        <v>22</v>
      </c>
      <c r="C246" s="5" t="s">
        <v>139</v>
      </c>
      <c r="D246" s="5">
        <v>14510</v>
      </c>
      <c r="E246" s="5" t="s">
        <v>24</v>
      </c>
      <c r="F246" s="5" t="s">
        <v>25</v>
      </c>
      <c r="G246" s="5" t="s">
        <v>52</v>
      </c>
      <c r="H246" s="5" t="s">
        <v>53</v>
      </c>
      <c r="I246" s="5" t="s">
        <v>164</v>
      </c>
      <c r="J246" s="5">
        <v>54</v>
      </c>
      <c r="K246" s="5" t="s">
        <v>165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6">
        <v>0</v>
      </c>
    </row>
    <row r="247" spans="1:21">
      <c r="A247" s="4" t="s">
        <v>96</v>
      </c>
      <c r="B247" s="5" t="s">
        <v>22</v>
      </c>
      <c r="C247" s="5" t="s">
        <v>139</v>
      </c>
      <c r="D247" s="5">
        <v>14510</v>
      </c>
      <c r="E247" s="5" t="s">
        <v>24</v>
      </c>
      <c r="F247" s="5" t="s">
        <v>25</v>
      </c>
      <c r="G247" s="5" t="s">
        <v>52</v>
      </c>
      <c r="H247" s="5" t="s">
        <v>53</v>
      </c>
      <c r="I247" s="5" t="s">
        <v>166</v>
      </c>
      <c r="J247" s="5">
        <v>55</v>
      </c>
      <c r="K247" s="5" t="s">
        <v>167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6">
        <v>0</v>
      </c>
    </row>
    <row r="248" spans="1:21">
      <c r="A248" s="4" t="s">
        <v>96</v>
      </c>
      <c r="B248" s="5" t="s">
        <v>22</v>
      </c>
      <c r="C248" s="5" t="s">
        <v>139</v>
      </c>
      <c r="D248" s="5">
        <v>14510</v>
      </c>
      <c r="E248" s="5" t="s">
        <v>24</v>
      </c>
      <c r="F248" s="5" t="s">
        <v>25</v>
      </c>
      <c r="G248" s="5" t="s">
        <v>52</v>
      </c>
      <c r="H248" s="5" t="s">
        <v>82</v>
      </c>
      <c r="I248" s="5" t="s">
        <v>124</v>
      </c>
      <c r="J248" s="5">
        <v>59</v>
      </c>
      <c r="K248" s="5" t="s">
        <v>125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6">
        <v>0</v>
      </c>
    </row>
    <row r="249" spans="1:21">
      <c r="A249" s="4" t="s">
        <v>96</v>
      </c>
      <c r="B249" s="5" t="s">
        <v>22</v>
      </c>
      <c r="C249" s="5" t="s">
        <v>139</v>
      </c>
      <c r="D249" s="5">
        <v>14510</v>
      </c>
      <c r="E249" s="5" t="s">
        <v>24</v>
      </c>
      <c r="F249" s="5" t="s">
        <v>25</v>
      </c>
      <c r="G249" s="5" t="s">
        <v>52</v>
      </c>
      <c r="H249" s="5" t="s">
        <v>82</v>
      </c>
      <c r="I249" s="5" t="s">
        <v>126</v>
      </c>
      <c r="J249" s="5">
        <v>60</v>
      </c>
      <c r="K249" s="5" t="s">
        <v>127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6">
        <v>0</v>
      </c>
    </row>
    <row r="250" spans="1:21">
      <c r="A250" s="4" t="s">
        <v>96</v>
      </c>
      <c r="B250" s="5" t="s">
        <v>22</v>
      </c>
      <c r="C250" s="5" t="s">
        <v>139</v>
      </c>
      <c r="D250" s="5">
        <v>14510</v>
      </c>
      <c r="E250" s="5" t="s">
        <v>24</v>
      </c>
      <c r="F250" s="5" t="s">
        <v>25</v>
      </c>
      <c r="G250" s="5" t="s">
        <v>26</v>
      </c>
      <c r="H250" s="5" t="s">
        <v>82</v>
      </c>
      <c r="I250" s="5" t="s">
        <v>91</v>
      </c>
      <c r="J250" s="5">
        <v>61</v>
      </c>
      <c r="K250" s="5" t="s">
        <v>92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6">
        <v>0</v>
      </c>
    </row>
    <row r="251" spans="1:21">
      <c r="A251" s="4" t="s">
        <v>96</v>
      </c>
      <c r="B251" s="5" t="s">
        <v>22</v>
      </c>
      <c r="C251" s="5" t="s">
        <v>139</v>
      </c>
      <c r="D251" s="5">
        <v>14510</v>
      </c>
      <c r="E251" s="5" t="s">
        <v>24</v>
      </c>
      <c r="F251" s="5" t="s">
        <v>25</v>
      </c>
      <c r="G251" s="5" t="s">
        <v>26</v>
      </c>
      <c r="H251" s="5" t="s">
        <v>82</v>
      </c>
      <c r="I251" s="5" t="s">
        <v>105</v>
      </c>
      <c r="J251" s="5">
        <v>62</v>
      </c>
      <c r="K251" s="5" t="s">
        <v>106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6">
        <v>0</v>
      </c>
    </row>
    <row r="252" spans="1:21">
      <c r="A252" s="4" t="s">
        <v>96</v>
      </c>
      <c r="B252" s="5" t="s">
        <v>22</v>
      </c>
      <c r="C252" s="5" t="s">
        <v>139</v>
      </c>
      <c r="D252" s="5">
        <v>14510</v>
      </c>
      <c r="E252" s="5" t="s">
        <v>24</v>
      </c>
      <c r="F252" s="5" t="s">
        <v>25</v>
      </c>
      <c r="G252" s="5" t="s">
        <v>26</v>
      </c>
      <c r="H252" s="5" t="s">
        <v>82</v>
      </c>
      <c r="I252" s="5" t="s">
        <v>168</v>
      </c>
      <c r="J252" s="5">
        <v>64</v>
      </c>
      <c r="K252" s="5" t="s">
        <v>169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6">
        <v>0</v>
      </c>
    </row>
    <row r="253" spans="1:21">
      <c r="A253" s="4" t="s">
        <v>96</v>
      </c>
      <c r="B253" s="5" t="s">
        <v>22</v>
      </c>
      <c r="C253" s="5" t="s">
        <v>139</v>
      </c>
      <c r="D253" s="5">
        <v>14510</v>
      </c>
      <c r="E253" s="5" t="s">
        <v>24</v>
      </c>
      <c r="F253" s="5" t="s">
        <v>25</v>
      </c>
      <c r="G253" s="5" t="s">
        <v>52</v>
      </c>
      <c r="H253" s="5" t="s">
        <v>82</v>
      </c>
      <c r="I253" s="5" t="s">
        <v>83</v>
      </c>
      <c r="J253" s="5">
        <v>65</v>
      </c>
      <c r="K253" s="5" t="s">
        <v>84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6">
        <v>0</v>
      </c>
    </row>
    <row r="254" spans="1:21">
      <c r="A254" s="4" t="s">
        <v>96</v>
      </c>
      <c r="B254" s="5" t="s">
        <v>22</v>
      </c>
      <c r="C254" s="5" t="s">
        <v>139</v>
      </c>
      <c r="D254" s="5">
        <v>14510</v>
      </c>
      <c r="E254" s="5" t="s">
        <v>24</v>
      </c>
      <c r="F254" s="5" t="s">
        <v>25</v>
      </c>
      <c r="G254" s="5" t="s">
        <v>52</v>
      </c>
      <c r="H254" s="5" t="s">
        <v>82</v>
      </c>
      <c r="I254" s="5" t="s">
        <v>170</v>
      </c>
      <c r="J254" s="5">
        <v>66</v>
      </c>
      <c r="K254" s="5" t="s">
        <v>171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6">
        <v>0</v>
      </c>
    </row>
    <row r="255" spans="1:21">
      <c r="A255" s="4" t="s">
        <v>96</v>
      </c>
      <c r="B255" s="5" t="s">
        <v>22</v>
      </c>
      <c r="C255" s="5" t="s">
        <v>139</v>
      </c>
      <c r="D255" s="5">
        <v>14510</v>
      </c>
      <c r="E255" s="5" t="s">
        <v>24</v>
      </c>
      <c r="F255" s="5" t="s">
        <v>25</v>
      </c>
      <c r="G255" s="5" t="s">
        <v>52</v>
      </c>
      <c r="H255" s="5" t="s">
        <v>82</v>
      </c>
      <c r="I255" s="5" t="s">
        <v>172</v>
      </c>
      <c r="J255" s="5">
        <v>67</v>
      </c>
      <c r="K255" s="5" t="s">
        <v>173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6">
        <v>0</v>
      </c>
    </row>
    <row r="256" spans="1:21">
      <c r="A256" s="4" t="s">
        <v>96</v>
      </c>
      <c r="B256" s="5" t="s">
        <v>22</v>
      </c>
      <c r="C256" s="5" t="s">
        <v>139</v>
      </c>
      <c r="D256" s="5">
        <v>14510</v>
      </c>
      <c r="E256" s="5" t="s">
        <v>24</v>
      </c>
      <c r="F256" s="5" t="s">
        <v>25</v>
      </c>
      <c r="G256" s="5" t="s">
        <v>52</v>
      </c>
      <c r="H256" s="5" t="s">
        <v>82</v>
      </c>
      <c r="I256" s="5" t="s">
        <v>174</v>
      </c>
      <c r="J256" s="5">
        <v>68</v>
      </c>
      <c r="K256" s="5" t="s">
        <v>175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6">
        <v>0</v>
      </c>
    </row>
    <row r="257" spans="1:21">
      <c r="A257" s="4" t="s">
        <v>96</v>
      </c>
      <c r="B257" s="5" t="s">
        <v>22</v>
      </c>
      <c r="C257" s="5" t="s">
        <v>139</v>
      </c>
      <c r="D257" s="5">
        <v>14510</v>
      </c>
      <c r="E257" s="5" t="s">
        <v>24</v>
      </c>
      <c r="F257" s="5" t="s">
        <v>25</v>
      </c>
      <c r="G257" s="5" t="s">
        <v>52</v>
      </c>
      <c r="H257" s="5" t="s">
        <v>82</v>
      </c>
      <c r="I257" s="5" t="s">
        <v>176</v>
      </c>
      <c r="J257" s="5">
        <v>69</v>
      </c>
      <c r="K257" s="5" t="s">
        <v>177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6">
        <v>0</v>
      </c>
    </row>
    <row r="258" spans="1:21">
      <c r="A258" s="4" t="s">
        <v>96</v>
      </c>
      <c r="B258" s="5" t="s">
        <v>22</v>
      </c>
      <c r="C258" s="5" t="s">
        <v>139</v>
      </c>
      <c r="D258" s="5">
        <v>14510</v>
      </c>
      <c r="E258" s="5" t="s">
        <v>24</v>
      </c>
      <c r="F258" s="5" t="s">
        <v>25</v>
      </c>
      <c r="G258" s="5" t="s">
        <v>52</v>
      </c>
      <c r="H258" s="5" t="s">
        <v>82</v>
      </c>
      <c r="I258" s="5" t="s">
        <v>178</v>
      </c>
      <c r="J258" s="5">
        <v>70</v>
      </c>
      <c r="K258" s="5" t="s">
        <v>179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6">
        <v>0</v>
      </c>
    </row>
    <row r="259" spans="1:21">
      <c r="A259" s="4" t="s">
        <v>96</v>
      </c>
      <c r="B259" s="5" t="s">
        <v>22</v>
      </c>
      <c r="C259" s="5" t="s">
        <v>139</v>
      </c>
      <c r="D259" s="5">
        <v>14510</v>
      </c>
      <c r="E259" s="5" t="s">
        <v>24</v>
      </c>
      <c r="F259" s="5" t="s">
        <v>25</v>
      </c>
      <c r="G259" s="5" t="s">
        <v>52</v>
      </c>
      <c r="H259" s="5" t="s">
        <v>82</v>
      </c>
      <c r="I259" s="5" t="s">
        <v>180</v>
      </c>
      <c r="J259" s="5">
        <v>71</v>
      </c>
      <c r="K259" s="5" t="s">
        <v>181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6">
        <v>0</v>
      </c>
    </row>
    <row r="260" spans="1:21">
      <c r="A260" s="4" t="s">
        <v>96</v>
      </c>
      <c r="B260" s="5" t="s">
        <v>22</v>
      </c>
      <c r="C260" s="5" t="s">
        <v>139</v>
      </c>
      <c r="D260" s="5">
        <v>14510</v>
      </c>
      <c r="E260" s="5" t="s">
        <v>24</v>
      </c>
      <c r="F260" s="5" t="s">
        <v>25</v>
      </c>
      <c r="G260" s="5" t="s">
        <v>52</v>
      </c>
      <c r="H260" s="5" t="s">
        <v>82</v>
      </c>
      <c r="I260" s="5" t="s">
        <v>182</v>
      </c>
      <c r="J260" s="5">
        <v>72</v>
      </c>
      <c r="K260" s="5" t="s">
        <v>183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6">
        <v>0</v>
      </c>
    </row>
    <row r="261" spans="1:21">
      <c r="A261" s="4" t="s">
        <v>96</v>
      </c>
      <c r="B261" s="5" t="s">
        <v>22</v>
      </c>
      <c r="C261" s="5" t="s">
        <v>139</v>
      </c>
      <c r="D261" s="5">
        <v>14510</v>
      </c>
      <c r="E261" s="5" t="s">
        <v>24</v>
      </c>
      <c r="F261" s="5" t="s">
        <v>25</v>
      </c>
      <c r="G261" s="5" t="s">
        <v>52</v>
      </c>
      <c r="H261" s="5" t="s">
        <v>82</v>
      </c>
      <c r="I261" s="5" t="s">
        <v>172</v>
      </c>
      <c r="J261" s="5">
        <v>73</v>
      </c>
      <c r="K261" s="5" t="s">
        <v>184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6">
        <v>0</v>
      </c>
    </row>
    <row r="262" spans="1:21">
      <c r="A262" s="4" t="s">
        <v>96</v>
      </c>
      <c r="B262" s="5" t="s">
        <v>22</v>
      </c>
      <c r="C262" s="5" t="s">
        <v>139</v>
      </c>
      <c r="D262" s="5">
        <v>14510</v>
      </c>
      <c r="E262" s="5" t="s">
        <v>24</v>
      </c>
      <c r="F262" s="5" t="s">
        <v>25</v>
      </c>
      <c r="G262" s="5" t="s">
        <v>52</v>
      </c>
      <c r="H262" s="5" t="s">
        <v>82</v>
      </c>
      <c r="I262" s="5" t="s">
        <v>185</v>
      </c>
      <c r="J262" s="5">
        <v>74</v>
      </c>
      <c r="K262" s="5" t="s">
        <v>186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6">
        <v>0</v>
      </c>
    </row>
    <row r="263" spans="1:21">
      <c r="A263" s="4" t="s">
        <v>96</v>
      </c>
      <c r="B263" s="5" t="s">
        <v>22</v>
      </c>
      <c r="C263" s="5" t="s">
        <v>139</v>
      </c>
      <c r="D263" s="5">
        <v>14510</v>
      </c>
      <c r="E263" s="5" t="s">
        <v>24</v>
      </c>
      <c r="F263" s="5" t="s">
        <v>25</v>
      </c>
      <c r="G263" s="5" t="s">
        <v>52</v>
      </c>
      <c r="H263" s="5" t="s">
        <v>82</v>
      </c>
      <c r="I263" s="5" t="s">
        <v>187</v>
      </c>
      <c r="J263" s="5">
        <v>75</v>
      </c>
      <c r="K263" s="5" t="s">
        <v>188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6">
        <v>0</v>
      </c>
    </row>
    <row r="264" spans="1:21">
      <c r="A264" s="4" t="s">
        <v>96</v>
      </c>
      <c r="B264" s="5" t="s">
        <v>22</v>
      </c>
      <c r="C264" s="5" t="s">
        <v>139</v>
      </c>
      <c r="D264" s="5">
        <v>14510</v>
      </c>
      <c r="E264" s="5" t="s">
        <v>24</v>
      </c>
      <c r="F264" s="5" t="s">
        <v>25</v>
      </c>
      <c r="G264" s="5" t="s">
        <v>52</v>
      </c>
      <c r="H264" s="5" t="s">
        <v>82</v>
      </c>
      <c r="I264" s="5" t="s">
        <v>178</v>
      </c>
      <c r="J264" s="5">
        <v>76</v>
      </c>
      <c r="K264" s="5" t="s">
        <v>189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6">
        <v>0</v>
      </c>
    </row>
    <row r="265" spans="1:21">
      <c r="A265" s="4" t="s">
        <v>96</v>
      </c>
      <c r="B265" s="5" t="s">
        <v>22</v>
      </c>
      <c r="C265" s="5" t="s">
        <v>139</v>
      </c>
      <c r="D265" s="5">
        <v>14510</v>
      </c>
      <c r="E265" s="5" t="s">
        <v>24</v>
      </c>
      <c r="F265" s="5" t="s">
        <v>25</v>
      </c>
      <c r="G265" s="5" t="s">
        <v>52</v>
      </c>
      <c r="H265" s="5" t="s">
        <v>82</v>
      </c>
      <c r="I265" s="5" t="s">
        <v>190</v>
      </c>
      <c r="J265" s="5">
        <v>77</v>
      </c>
      <c r="K265" s="5" t="s">
        <v>191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6">
        <v>0</v>
      </c>
    </row>
    <row r="266" spans="1:21">
      <c r="A266" s="4" t="s">
        <v>96</v>
      </c>
      <c r="B266" s="5" t="s">
        <v>22</v>
      </c>
      <c r="C266" s="5" t="s">
        <v>139</v>
      </c>
      <c r="D266" s="5">
        <v>14510</v>
      </c>
      <c r="E266" s="5" t="s">
        <v>24</v>
      </c>
      <c r="F266" s="5" t="s">
        <v>25</v>
      </c>
      <c r="G266" s="5" t="s">
        <v>26</v>
      </c>
      <c r="H266" s="5" t="s">
        <v>63</v>
      </c>
      <c r="I266" s="5" t="s">
        <v>64</v>
      </c>
      <c r="J266" s="5">
        <v>56</v>
      </c>
      <c r="K266" s="5" t="s">
        <v>65</v>
      </c>
      <c r="L266" s="5">
        <v>0</v>
      </c>
      <c r="M266" s="5">
        <v>3</v>
      </c>
      <c r="N266" s="5">
        <v>24</v>
      </c>
      <c r="O266" s="5">
        <v>21</v>
      </c>
      <c r="P266" s="5">
        <v>10</v>
      </c>
      <c r="Q266" s="5">
        <v>6</v>
      </c>
      <c r="R266" s="5">
        <v>1</v>
      </c>
      <c r="S266" s="5">
        <v>0</v>
      </c>
      <c r="T266" s="5">
        <v>0</v>
      </c>
      <c r="U266" s="6">
        <v>65</v>
      </c>
    </row>
    <row r="267" spans="1:21">
      <c r="A267" s="4" t="s">
        <v>96</v>
      </c>
      <c r="B267" s="5" t="s">
        <v>22</v>
      </c>
      <c r="C267" s="5" t="s">
        <v>139</v>
      </c>
      <c r="D267" s="5">
        <v>14510</v>
      </c>
      <c r="E267" s="5" t="s">
        <v>24</v>
      </c>
      <c r="F267" s="5" t="s">
        <v>25</v>
      </c>
      <c r="G267" s="5" t="s">
        <v>26</v>
      </c>
      <c r="H267" s="5" t="s">
        <v>41</v>
      </c>
      <c r="I267" s="5" t="s">
        <v>192</v>
      </c>
      <c r="J267" s="5">
        <v>35</v>
      </c>
      <c r="K267" s="5" t="s">
        <v>193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6">
        <v>0</v>
      </c>
    </row>
    <row r="268" spans="1:21">
      <c r="A268" s="4" t="s">
        <v>96</v>
      </c>
      <c r="B268" s="5" t="s">
        <v>22</v>
      </c>
      <c r="C268" s="5" t="s">
        <v>139</v>
      </c>
      <c r="D268" s="5">
        <v>14510</v>
      </c>
      <c r="E268" s="5" t="s">
        <v>24</v>
      </c>
      <c r="F268" s="5" t="s">
        <v>25</v>
      </c>
      <c r="G268" s="5" t="s">
        <v>26</v>
      </c>
      <c r="H268" s="5" t="s">
        <v>41</v>
      </c>
      <c r="I268" s="5" t="s">
        <v>136</v>
      </c>
      <c r="J268" s="5">
        <v>36</v>
      </c>
      <c r="K268" s="5" t="s">
        <v>137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6">
        <v>0</v>
      </c>
    </row>
    <row r="269" spans="1:21">
      <c r="A269" s="4" t="s">
        <v>96</v>
      </c>
      <c r="B269" s="5" t="s">
        <v>22</v>
      </c>
      <c r="C269" s="5" t="s">
        <v>139</v>
      </c>
      <c r="D269" s="5">
        <v>14510</v>
      </c>
      <c r="E269" s="5" t="s">
        <v>24</v>
      </c>
      <c r="F269" s="5" t="s">
        <v>25</v>
      </c>
      <c r="G269" s="5" t="s">
        <v>26</v>
      </c>
      <c r="H269" s="5" t="s">
        <v>36</v>
      </c>
      <c r="I269" s="5" t="s">
        <v>128</v>
      </c>
      <c r="J269" s="5">
        <v>24</v>
      </c>
      <c r="K269" s="5" t="s">
        <v>129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6">
        <v>0</v>
      </c>
    </row>
    <row r="270" spans="1:21">
      <c r="A270" s="4" t="s">
        <v>96</v>
      </c>
      <c r="B270" s="5" t="s">
        <v>22</v>
      </c>
      <c r="C270" s="5" t="s">
        <v>139</v>
      </c>
      <c r="D270" s="5">
        <v>14510</v>
      </c>
      <c r="E270" s="5" t="s">
        <v>24</v>
      </c>
      <c r="F270" s="5" t="s">
        <v>25</v>
      </c>
      <c r="G270" s="5" t="s">
        <v>26</v>
      </c>
      <c r="H270" s="5" t="s">
        <v>36</v>
      </c>
      <c r="I270" s="5" t="s">
        <v>130</v>
      </c>
      <c r="J270" s="5">
        <v>25</v>
      </c>
      <c r="K270" s="5" t="s">
        <v>131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6">
        <v>0</v>
      </c>
    </row>
    <row r="271" spans="1:21">
      <c r="A271" s="4" t="s">
        <v>96</v>
      </c>
      <c r="B271" s="5" t="s">
        <v>22</v>
      </c>
      <c r="C271" s="5" t="s">
        <v>139</v>
      </c>
      <c r="D271" s="5">
        <v>14510</v>
      </c>
      <c r="E271" s="5" t="s">
        <v>24</v>
      </c>
      <c r="F271" s="5" t="s">
        <v>25</v>
      </c>
      <c r="G271" s="5" t="s">
        <v>26</v>
      </c>
      <c r="H271" s="5" t="s">
        <v>36</v>
      </c>
      <c r="I271" s="5" t="s">
        <v>194</v>
      </c>
      <c r="J271" s="5">
        <v>26</v>
      </c>
      <c r="K271" s="5" t="s">
        <v>195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6">
        <v>0</v>
      </c>
    </row>
    <row r="272" spans="1:21">
      <c r="A272" s="4" t="s">
        <v>96</v>
      </c>
      <c r="B272" s="5" t="s">
        <v>22</v>
      </c>
      <c r="C272" s="5" t="s">
        <v>139</v>
      </c>
      <c r="D272" s="5">
        <v>14510</v>
      </c>
      <c r="E272" s="5" t="s">
        <v>24</v>
      </c>
      <c r="F272" s="5" t="s">
        <v>25</v>
      </c>
      <c r="G272" s="5" t="s">
        <v>26</v>
      </c>
      <c r="H272" s="5" t="s">
        <v>27</v>
      </c>
      <c r="I272" s="5" t="s">
        <v>39</v>
      </c>
      <c r="J272" s="5">
        <v>3</v>
      </c>
      <c r="K272" s="5" t="s">
        <v>93</v>
      </c>
      <c r="L272" s="5">
        <v>0</v>
      </c>
      <c r="M272" s="5">
        <v>9</v>
      </c>
      <c r="N272" s="5">
        <v>33</v>
      </c>
      <c r="O272" s="5">
        <v>22</v>
      </c>
      <c r="P272" s="5">
        <v>21</v>
      </c>
      <c r="Q272" s="5">
        <v>10</v>
      </c>
      <c r="R272" s="5">
        <v>0</v>
      </c>
      <c r="S272" s="5">
        <v>1</v>
      </c>
      <c r="T272" s="5">
        <v>0</v>
      </c>
      <c r="U272" s="6">
        <v>96</v>
      </c>
    </row>
    <row r="273" spans="1:21">
      <c r="A273" s="4" t="s">
        <v>96</v>
      </c>
      <c r="B273" s="5" t="s">
        <v>22</v>
      </c>
      <c r="C273" s="5" t="s">
        <v>139</v>
      </c>
      <c r="D273" s="5">
        <v>14510</v>
      </c>
      <c r="E273" s="5" t="s">
        <v>24</v>
      </c>
      <c r="F273" s="5" t="s">
        <v>25</v>
      </c>
      <c r="G273" s="5" t="s">
        <v>26</v>
      </c>
      <c r="H273" s="5" t="s">
        <v>63</v>
      </c>
      <c r="I273" s="5" t="s">
        <v>94</v>
      </c>
      <c r="J273" s="5">
        <v>57</v>
      </c>
      <c r="K273" s="5" t="s">
        <v>95</v>
      </c>
      <c r="L273" s="5">
        <v>0</v>
      </c>
      <c r="M273" s="5">
        <v>0</v>
      </c>
      <c r="N273" s="5">
        <v>3</v>
      </c>
      <c r="O273" s="5">
        <v>1</v>
      </c>
      <c r="P273" s="5">
        <v>1</v>
      </c>
      <c r="Q273" s="5">
        <v>0</v>
      </c>
      <c r="R273" s="5">
        <v>0</v>
      </c>
      <c r="S273" s="5">
        <v>0</v>
      </c>
      <c r="T273" s="5">
        <v>0</v>
      </c>
      <c r="U273" s="6">
        <v>5</v>
      </c>
    </row>
    <row r="274" spans="1:21">
      <c r="A274" s="4" t="s">
        <v>96</v>
      </c>
      <c r="B274" s="5" t="s">
        <v>22</v>
      </c>
      <c r="C274" s="5" t="s">
        <v>196</v>
      </c>
      <c r="D274" s="5">
        <v>22760</v>
      </c>
      <c r="E274" s="5" t="s">
        <v>24</v>
      </c>
      <c r="F274" s="5" t="s">
        <v>25</v>
      </c>
      <c r="G274" s="5" t="s">
        <v>26</v>
      </c>
      <c r="H274" s="5" t="s">
        <v>27</v>
      </c>
      <c r="I274" s="5" t="s">
        <v>28</v>
      </c>
      <c r="J274" s="5">
        <v>1</v>
      </c>
      <c r="K274" s="5" t="s">
        <v>29</v>
      </c>
      <c r="L274" s="5">
        <v>0</v>
      </c>
      <c r="M274" s="5">
        <v>80</v>
      </c>
      <c r="N274" s="5">
        <v>233</v>
      </c>
      <c r="O274" s="5">
        <v>271</v>
      </c>
      <c r="P274" s="5">
        <v>291</v>
      </c>
      <c r="Q274" s="5">
        <v>148</v>
      </c>
      <c r="R274" s="5">
        <v>59</v>
      </c>
      <c r="S274" s="5">
        <v>4</v>
      </c>
      <c r="T274" s="5">
        <v>110</v>
      </c>
      <c r="U274" s="6">
        <v>1196</v>
      </c>
    </row>
    <row r="275" spans="1:21">
      <c r="A275" s="4" t="s">
        <v>96</v>
      </c>
      <c r="B275" s="5" t="s">
        <v>22</v>
      </c>
      <c r="C275" s="5" t="s">
        <v>196</v>
      </c>
      <c r="D275" s="5">
        <v>22760</v>
      </c>
      <c r="E275" s="5" t="s">
        <v>24</v>
      </c>
      <c r="F275" s="5" t="s">
        <v>25</v>
      </c>
      <c r="G275" s="5" t="s">
        <v>26</v>
      </c>
      <c r="H275" s="5" t="s">
        <v>30</v>
      </c>
      <c r="I275" s="5" t="s">
        <v>31</v>
      </c>
      <c r="J275" s="5">
        <v>10</v>
      </c>
      <c r="K275" s="5" t="s">
        <v>32</v>
      </c>
      <c r="L275" s="5">
        <v>0</v>
      </c>
      <c r="M275" s="5">
        <v>3</v>
      </c>
      <c r="N275" s="5">
        <v>37</v>
      </c>
      <c r="O275" s="5">
        <v>37</v>
      </c>
      <c r="P275" s="5">
        <v>48</v>
      </c>
      <c r="Q275" s="5">
        <v>16</v>
      </c>
      <c r="R275" s="5">
        <v>6</v>
      </c>
      <c r="S275" s="5">
        <v>0</v>
      </c>
      <c r="T275" s="5">
        <v>0</v>
      </c>
      <c r="U275" s="6">
        <v>147</v>
      </c>
    </row>
    <row r="276" spans="1:21">
      <c r="A276" s="4" t="s">
        <v>96</v>
      </c>
      <c r="B276" s="5" t="s">
        <v>22</v>
      </c>
      <c r="C276" s="5" t="s">
        <v>196</v>
      </c>
      <c r="D276" s="5">
        <v>22760</v>
      </c>
      <c r="E276" s="5" t="s">
        <v>24</v>
      </c>
      <c r="F276" s="5" t="s">
        <v>25</v>
      </c>
      <c r="G276" s="5" t="s">
        <v>26</v>
      </c>
      <c r="H276" s="5" t="s">
        <v>30</v>
      </c>
      <c r="I276" s="5" t="s">
        <v>140</v>
      </c>
      <c r="J276" s="5">
        <v>11</v>
      </c>
      <c r="K276" s="5" t="s">
        <v>141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6">
        <v>0</v>
      </c>
    </row>
    <row r="277" spans="1:21">
      <c r="A277" s="4" t="s">
        <v>96</v>
      </c>
      <c r="B277" s="5" t="s">
        <v>22</v>
      </c>
      <c r="C277" s="5" t="s">
        <v>196</v>
      </c>
      <c r="D277" s="5">
        <v>22760</v>
      </c>
      <c r="E277" s="5" t="s">
        <v>24</v>
      </c>
      <c r="F277" s="5" t="s">
        <v>25</v>
      </c>
      <c r="G277" s="5" t="s">
        <v>26</v>
      </c>
      <c r="H277" s="5" t="s">
        <v>33</v>
      </c>
      <c r="I277" s="5" t="s">
        <v>142</v>
      </c>
      <c r="J277" s="5">
        <v>12</v>
      </c>
      <c r="K277" s="5" t="s">
        <v>143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6">
        <v>0</v>
      </c>
    </row>
    <row r="278" spans="1:21">
      <c r="A278" s="4" t="s">
        <v>96</v>
      </c>
      <c r="B278" s="5" t="s">
        <v>22</v>
      </c>
      <c r="C278" s="5" t="s">
        <v>196</v>
      </c>
      <c r="D278" s="5">
        <v>22760</v>
      </c>
      <c r="E278" s="5" t="s">
        <v>24</v>
      </c>
      <c r="F278" s="5" t="s">
        <v>25</v>
      </c>
      <c r="G278" s="5" t="s">
        <v>26</v>
      </c>
      <c r="H278" s="5" t="s">
        <v>33</v>
      </c>
      <c r="I278" s="5" t="s">
        <v>34</v>
      </c>
      <c r="J278" s="5">
        <v>13</v>
      </c>
      <c r="K278" s="5" t="s">
        <v>35</v>
      </c>
      <c r="L278" s="5">
        <v>0</v>
      </c>
      <c r="M278" s="5">
        <v>0</v>
      </c>
      <c r="N278" s="5">
        <v>1</v>
      </c>
      <c r="O278" s="5">
        <v>0</v>
      </c>
      <c r="P278" s="5">
        <v>3</v>
      </c>
      <c r="Q278" s="5">
        <v>2</v>
      </c>
      <c r="R278" s="5">
        <v>1</v>
      </c>
      <c r="S278" s="5">
        <v>1</v>
      </c>
      <c r="T278" s="5">
        <v>0</v>
      </c>
      <c r="U278" s="6">
        <v>8</v>
      </c>
    </row>
    <row r="279" spans="1:21">
      <c r="A279" s="4" t="s">
        <v>96</v>
      </c>
      <c r="B279" s="5" t="s">
        <v>22</v>
      </c>
      <c r="C279" s="5" t="s">
        <v>196</v>
      </c>
      <c r="D279" s="5">
        <v>22760</v>
      </c>
      <c r="E279" s="5" t="s">
        <v>24</v>
      </c>
      <c r="F279" s="5" t="s">
        <v>25</v>
      </c>
      <c r="G279" s="5" t="s">
        <v>26</v>
      </c>
      <c r="H279" s="5" t="s">
        <v>33</v>
      </c>
      <c r="I279" s="5" t="s">
        <v>71</v>
      </c>
      <c r="J279" s="5">
        <v>14</v>
      </c>
      <c r="K279" s="5" t="s">
        <v>72</v>
      </c>
      <c r="L279" s="5">
        <v>0</v>
      </c>
      <c r="M279" s="5">
        <v>0</v>
      </c>
      <c r="N279" s="5">
        <v>1</v>
      </c>
      <c r="O279" s="5">
        <v>0</v>
      </c>
      <c r="P279" s="5">
        <v>1</v>
      </c>
      <c r="Q279" s="5">
        <v>2</v>
      </c>
      <c r="R279" s="5">
        <v>1</v>
      </c>
      <c r="S279" s="5">
        <v>1</v>
      </c>
      <c r="T279" s="5">
        <v>0</v>
      </c>
      <c r="U279" s="6">
        <v>6</v>
      </c>
    </row>
    <row r="280" spans="1:21">
      <c r="A280" s="4" t="s">
        <v>96</v>
      </c>
      <c r="B280" s="5" t="s">
        <v>22</v>
      </c>
      <c r="C280" s="5" t="s">
        <v>196</v>
      </c>
      <c r="D280" s="5">
        <v>22760</v>
      </c>
      <c r="E280" s="5" t="s">
        <v>24</v>
      </c>
      <c r="F280" s="5" t="s">
        <v>25</v>
      </c>
      <c r="G280" s="5" t="s">
        <v>26</v>
      </c>
      <c r="H280" s="5" t="s">
        <v>33</v>
      </c>
      <c r="I280" s="5" t="s">
        <v>73</v>
      </c>
      <c r="J280" s="5">
        <v>15</v>
      </c>
      <c r="K280" s="5" t="s">
        <v>74</v>
      </c>
      <c r="L280" s="5">
        <v>0</v>
      </c>
      <c r="M280" s="5">
        <v>0</v>
      </c>
      <c r="N280" s="5">
        <v>0</v>
      </c>
      <c r="O280" s="5">
        <v>0</v>
      </c>
      <c r="P280" s="5">
        <v>1</v>
      </c>
      <c r="Q280" s="5">
        <v>0</v>
      </c>
      <c r="R280" s="5">
        <v>0</v>
      </c>
      <c r="S280" s="5">
        <v>0</v>
      </c>
      <c r="T280" s="5">
        <v>0</v>
      </c>
      <c r="U280" s="6">
        <v>1</v>
      </c>
    </row>
    <row r="281" spans="1:21">
      <c r="A281" s="4" t="s">
        <v>96</v>
      </c>
      <c r="B281" s="5" t="s">
        <v>22</v>
      </c>
      <c r="C281" s="5" t="s">
        <v>196</v>
      </c>
      <c r="D281" s="5">
        <v>22760</v>
      </c>
      <c r="E281" s="5" t="s">
        <v>24</v>
      </c>
      <c r="F281" s="5" t="s">
        <v>25</v>
      </c>
      <c r="G281" s="5" t="s">
        <v>26</v>
      </c>
      <c r="H281" s="5" t="s">
        <v>33</v>
      </c>
      <c r="I281" s="5" t="s">
        <v>75</v>
      </c>
      <c r="J281" s="5">
        <v>16</v>
      </c>
      <c r="K281" s="5" t="s">
        <v>76</v>
      </c>
      <c r="L281" s="5">
        <v>0</v>
      </c>
      <c r="M281" s="5">
        <v>0</v>
      </c>
      <c r="N281" s="5">
        <v>0</v>
      </c>
      <c r="O281" s="5">
        <v>0</v>
      </c>
      <c r="P281" s="5">
        <v>1</v>
      </c>
      <c r="Q281" s="5">
        <v>0</v>
      </c>
      <c r="R281" s="5">
        <v>0</v>
      </c>
      <c r="S281" s="5">
        <v>0</v>
      </c>
      <c r="T281" s="5">
        <v>0</v>
      </c>
      <c r="U281" s="6">
        <v>1</v>
      </c>
    </row>
    <row r="282" spans="1:21">
      <c r="A282" s="4" t="s">
        <v>96</v>
      </c>
      <c r="B282" s="5" t="s">
        <v>22</v>
      </c>
      <c r="C282" s="5" t="s">
        <v>196</v>
      </c>
      <c r="D282" s="5">
        <v>22760</v>
      </c>
      <c r="E282" s="5" t="s">
        <v>24</v>
      </c>
      <c r="F282" s="5" t="s">
        <v>25</v>
      </c>
      <c r="G282" s="5" t="s">
        <v>26</v>
      </c>
      <c r="H282" s="5" t="s">
        <v>27</v>
      </c>
      <c r="I282" s="5" t="s">
        <v>39</v>
      </c>
      <c r="J282" s="5">
        <v>2</v>
      </c>
      <c r="K282" s="5" t="s">
        <v>40</v>
      </c>
      <c r="L282" s="5">
        <v>0</v>
      </c>
      <c r="M282" s="5">
        <v>80</v>
      </c>
      <c r="N282" s="5">
        <v>233</v>
      </c>
      <c r="O282" s="5">
        <v>271</v>
      </c>
      <c r="P282" s="5">
        <v>291</v>
      </c>
      <c r="Q282" s="5">
        <v>148</v>
      </c>
      <c r="R282" s="5">
        <v>59</v>
      </c>
      <c r="S282" s="5">
        <v>4</v>
      </c>
      <c r="T282" s="5">
        <v>0</v>
      </c>
      <c r="U282" s="6">
        <v>1086</v>
      </c>
    </row>
    <row r="283" spans="1:21">
      <c r="A283" s="4" t="s">
        <v>96</v>
      </c>
      <c r="B283" s="5" t="s">
        <v>22</v>
      </c>
      <c r="C283" s="5" t="s">
        <v>196</v>
      </c>
      <c r="D283" s="5">
        <v>22760</v>
      </c>
      <c r="E283" s="5" t="s">
        <v>24</v>
      </c>
      <c r="F283" s="5" t="s">
        <v>25</v>
      </c>
      <c r="G283" s="5" t="s">
        <v>26</v>
      </c>
      <c r="H283" s="5" t="s">
        <v>41</v>
      </c>
      <c r="I283" s="5" t="s">
        <v>42</v>
      </c>
      <c r="J283" s="5">
        <v>27</v>
      </c>
      <c r="K283" s="5" t="s">
        <v>43</v>
      </c>
      <c r="L283" s="5">
        <v>0</v>
      </c>
      <c r="M283" s="5">
        <v>3</v>
      </c>
      <c r="N283" s="5">
        <v>37</v>
      </c>
      <c r="O283" s="5">
        <v>37</v>
      </c>
      <c r="P283" s="5">
        <v>48</v>
      </c>
      <c r="Q283" s="5">
        <v>16</v>
      </c>
      <c r="R283" s="5">
        <v>6</v>
      </c>
      <c r="S283" s="5">
        <v>0</v>
      </c>
      <c r="T283" s="5">
        <v>0</v>
      </c>
      <c r="U283" s="6">
        <v>147</v>
      </c>
    </row>
    <row r="284" spans="1:21">
      <c r="A284" s="4" t="s">
        <v>96</v>
      </c>
      <c r="B284" s="5" t="s">
        <v>22</v>
      </c>
      <c r="C284" s="5" t="s">
        <v>196</v>
      </c>
      <c r="D284" s="5">
        <v>22760</v>
      </c>
      <c r="E284" s="5" t="s">
        <v>24</v>
      </c>
      <c r="F284" s="5" t="s">
        <v>25</v>
      </c>
      <c r="G284" s="5" t="s">
        <v>26</v>
      </c>
      <c r="H284" s="5" t="s">
        <v>41</v>
      </c>
      <c r="I284" s="5" t="s">
        <v>78</v>
      </c>
      <c r="J284" s="5">
        <v>28</v>
      </c>
      <c r="K284" s="5" t="s">
        <v>79</v>
      </c>
      <c r="L284" s="5">
        <v>0</v>
      </c>
      <c r="M284" s="5">
        <v>0</v>
      </c>
      <c r="N284" s="5">
        <v>6</v>
      </c>
      <c r="O284" s="5">
        <v>3</v>
      </c>
      <c r="P284" s="5">
        <v>8</v>
      </c>
      <c r="Q284" s="5">
        <v>0</v>
      </c>
      <c r="R284" s="5">
        <v>2</v>
      </c>
      <c r="S284" s="5">
        <v>0</v>
      </c>
      <c r="T284" s="5">
        <v>0</v>
      </c>
      <c r="U284" s="6">
        <v>19</v>
      </c>
    </row>
    <row r="285" spans="1:21">
      <c r="A285" s="4" t="s">
        <v>96</v>
      </c>
      <c r="B285" s="5" t="s">
        <v>22</v>
      </c>
      <c r="C285" s="5" t="s">
        <v>196</v>
      </c>
      <c r="D285" s="5">
        <v>22760</v>
      </c>
      <c r="E285" s="5" t="s">
        <v>24</v>
      </c>
      <c r="F285" s="5" t="s">
        <v>25</v>
      </c>
      <c r="G285" s="5" t="s">
        <v>26</v>
      </c>
      <c r="H285" s="5" t="s">
        <v>41</v>
      </c>
      <c r="I285" s="5" t="s">
        <v>80</v>
      </c>
      <c r="J285" s="5">
        <v>30</v>
      </c>
      <c r="K285" s="5" t="s">
        <v>81</v>
      </c>
      <c r="L285" s="5">
        <v>0</v>
      </c>
      <c r="M285" s="5">
        <v>0</v>
      </c>
      <c r="N285" s="5">
        <v>6</v>
      </c>
      <c r="O285" s="5">
        <v>3</v>
      </c>
      <c r="P285" s="5">
        <v>8</v>
      </c>
      <c r="Q285" s="5">
        <v>0</v>
      </c>
      <c r="R285" s="5">
        <v>2</v>
      </c>
      <c r="S285" s="5">
        <v>0</v>
      </c>
      <c r="T285" s="5">
        <v>0</v>
      </c>
      <c r="U285" s="6">
        <v>19</v>
      </c>
    </row>
    <row r="286" spans="1:21">
      <c r="A286" s="4" t="s">
        <v>96</v>
      </c>
      <c r="B286" s="5" t="s">
        <v>22</v>
      </c>
      <c r="C286" s="5" t="s">
        <v>196</v>
      </c>
      <c r="D286" s="5">
        <v>22760</v>
      </c>
      <c r="E286" s="5" t="s">
        <v>24</v>
      </c>
      <c r="F286" s="5" t="s">
        <v>25</v>
      </c>
      <c r="G286" s="5" t="s">
        <v>26</v>
      </c>
      <c r="H286" s="5" t="s">
        <v>41</v>
      </c>
      <c r="I286" s="5" t="s">
        <v>44</v>
      </c>
      <c r="J286" s="5">
        <v>31</v>
      </c>
      <c r="K286" s="5" t="s">
        <v>45</v>
      </c>
      <c r="L286" s="5">
        <v>0</v>
      </c>
      <c r="M286" s="5">
        <v>80</v>
      </c>
      <c r="N286" s="5">
        <v>233</v>
      </c>
      <c r="O286" s="5">
        <v>271</v>
      </c>
      <c r="P286" s="5">
        <v>291</v>
      </c>
      <c r="Q286" s="5">
        <v>148</v>
      </c>
      <c r="R286" s="5">
        <v>59</v>
      </c>
      <c r="S286" s="5">
        <v>4</v>
      </c>
      <c r="T286" s="5">
        <v>0</v>
      </c>
      <c r="U286" s="6">
        <v>1086</v>
      </c>
    </row>
    <row r="287" spans="1:21">
      <c r="A287" s="4" t="s">
        <v>96</v>
      </c>
      <c r="B287" s="5" t="s">
        <v>22</v>
      </c>
      <c r="C287" s="5" t="s">
        <v>196</v>
      </c>
      <c r="D287" s="5">
        <v>22760</v>
      </c>
      <c r="E287" s="5" t="s">
        <v>24</v>
      </c>
      <c r="F287" s="5" t="s">
        <v>25</v>
      </c>
      <c r="G287" s="5" t="s">
        <v>26</v>
      </c>
      <c r="H287" s="5" t="s">
        <v>27</v>
      </c>
      <c r="I287" s="5" t="s">
        <v>46</v>
      </c>
      <c r="J287" s="5">
        <v>4</v>
      </c>
      <c r="K287" s="5" t="s">
        <v>47</v>
      </c>
      <c r="L287" s="5">
        <v>0</v>
      </c>
      <c r="M287" s="5">
        <v>0</v>
      </c>
      <c r="N287" s="5">
        <v>1</v>
      </c>
      <c r="O287" s="5">
        <v>0</v>
      </c>
      <c r="P287" s="5">
        <v>3</v>
      </c>
      <c r="Q287" s="5">
        <v>2</v>
      </c>
      <c r="R287" s="5">
        <v>1</v>
      </c>
      <c r="S287" s="5">
        <v>1</v>
      </c>
      <c r="T287" s="5">
        <v>0</v>
      </c>
      <c r="U287" s="6">
        <v>8</v>
      </c>
    </row>
    <row r="288" spans="1:21">
      <c r="A288" s="4" t="s">
        <v>96</v>
      </c>
      <c r="B288" s="5" t="s">
        <v>22</v>
      </c>
      <c r="C288" s="5" t="s">
        <v>196</v>
      </c>
      <c r="D288" s="5">
        <v>22760</v>
      </c>
      <c r="E288" s="5" t="s">
        <v>24</v>
      </c>
      <c r="F288" s="5" t="s">
        <v>25</v>
      </c>
      <c r="G288" s="5" t="s">
        <v>26</v>
      </c>
      <c r="H288" s="5" t="s">
        <v>41</v>
      </c>
      <c r="I288" s="5" t="s">
        <v>48</v>
      </c>
      <c r="J288" s="5">
        <v>32</v>
      </c>
      <c r="K288" s="5" t="s">
        <v>49</v>
      </c>
      <c r="L288" s="5">
        <v>0</v>
      </c>
      <c r="M288" s="5">
        <v>1</v>
      </c>
      <c r="N288" s="5">
        <v>6</v>
      </c>
      <c r="O288" s="5">
        <v>12</v>
      </c>
      <c r="P288" s="5">
        <v>8</v>
      </c>
      <c r="Q288" s="5">
        <v>8</v>
      </c>
      <c r="R288" s="5">
        <v>3</v>
      </c>
      <c r="S288" s="5">
        <v>0</v>
      </c>
      <c r="T288" s="5">
        <v>0</v>
      </c>
      <c r="U288" s="6">
        <v>38</v>
      </c>
    </row>
    <row r="289" spans="1:21">
      <c r="A289" s="4" t="s">
        <v>96</v>
      </c>
      <c r="B289" s="5" t="s">
        <v>22</v>
      </c>
      <c r="C289" s="5" t="s">
        <v>196</v>
      </c>
      <c r="D289" s="5">
        <v>22760</v>
      </c>
      <c r="E289" s="5" t="s">
        <v>24</v>
      </c>
      <c r="F289" s="5" t="s">
        <v>25</v>
      </c>
      <c r="G289" s="5" t="s">
        <v>26</v>
      </c>
      <c r="H289" s="5" t="s">
        <v>41</v>
      </c>
      <c r="I289" s="5" t="s">
        <v>50</v>
      </c>
      <c r="J289" s="5">
        <v>33</v>
      </c>
      <c r="K289" s="5" t="s">
        <v>51</v>
      </c>
      <c r="L289" s="5">
        <v>0</v>
      </c>
      <c r="M289" s="5">
        <v>0</v>
      </c>
      <c r="N289" s="5">
        <v>4</v>
      </c>
      <c r="O289" s="5">
        <v>3</v>
      </c>
      <c r="P289" s="5">
        <v>6</v>
      </c>
      <c r="Q289" s="5">
        <v>2</v>
      </c>
      <c r="R289" s="5">
        <v>0</v>
      </c>
      <c r="S289" s="5">
        <v>0</v>
      </c>
      <c r="T289" s="5">
        <v>0</v>
      </c>
      <c r="U289" s="6">
        <v>15</v>
      </c>
    </row>
    <row r="290" spans="1:21">
      <c r="A290" s="4" t="s">
        <v>96</v>
      </c>
      <c r="B290" s="5" t="s">
        <v>22</v>
      </c>
      <c r="C290" s="5" t="s">
        <v>196</v>
      </c>
      <c r="D290" s="5">
        <v>22760</v>
      </c>
      <c r="E290" s="5" t="s">
        <v>24</v>
      </c>
      <c r="F290" s="5" t="s">
        <v>25</v>
      </c>
      <c r="G290" s="5" t="s">
        <v>26</v>
      </c>
      <c r="H290" s="5" t="s">
        <v>41</v>
      </c>
      <c r="I290" s="5" t="s">
        <v>134</v>
      </c>
      <c r="J290" s="5">
        <v>34</v>
      </c>
      <c r="K290" s="5" t="s">
        <v>135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6">
        <v>0</v>
      </c>
    </row>
    <row r="291" spans="1:21">
      <c r="A291" s="4" t="s">
        <v>96</v>
      </c>
      <c r="B291" s="5" t="s">
        <v>22</v>
      </c>
      <c r="C291" s="5" t="s">
        <v>196</v>
      </c>
      <c r="D291" s="5">
        <v>22760</v>
      </c>
      <c r="E291" s="5" t="s">
        <v>24</v>
      </c>
      <c r="F291" s="5" t="s">
        <v>25</v>
      </c>
      <c r="G291" s="5" t="s">
        <v>52</v>
      </c>
      <c r="H291" s="5" t="s">
        <v>53</v>
      </c>
      <c r="I291" s="5" t="s">
        <v>54</v>
      </c>
      <c r="J291" s="5">
        <v>41</v>
      </c>
      <c r="K291" s="5" t="s">
        <v>55</v>
      </c>
      <c r="L291" s="5">
        <v>0</v>
      </c>
      <c r="M291" s="5">
        <v>3</v>
      </c>
      <c r="N291" s="5">
        <v>37</v>
      </c>
      <c r="O291" s="5">
        <v>37</v>
      </c>
      <c r="P291" s="5">
        <v>48</v>
      </c>
      <c r="Q291" s="5">
        <v>16</v>
      </c>
      <c r="R291" s="5">
        <v>6</v>
      </c>
      <c r="S291" s="5">
        <v>0</v>
      </c>
      <c r="T291" s="5">
        <v>0</v>
      </c>
      <c r="U291" s="6">
        <v>147</v>
      </c>
    </row>
    <row r="292" spans="1:21">
      <c r="A292" s="4" t="s">
        <v>96</v>
      </c>
      <c r="B292" s="5" t="s">
        <v>22</v>
      </c>
      <c r="C292" s="5" t="s">
        <v>196</v>
      </c>
      <c r="D292" s="5">
        <v>22760</v>
      </c>
      <c r="E292" s="5" t="s">
        <v>24</v>
      </c>
      <c r="F292" s="5" t="s">
        <v>25</v>
      </c>
      <c r="G292" s="5" t="s">
        <v>52</v>
      </c>
      <c r="H292" s="5" t="s">
        <v>53</v>
      </c>
      <c r="I292" s="5" t="s">
        <v>56</v>
      </c>
      <c r="J292" s="5">
        <v>43</v>
      </c>
      <c r="K292" s="5" t="s">
        <v>57</v>
      </c>
      <c r="L292" s="5">
        <v>0</v>
      </c>
      <c r="M292" s="5">
        <v>3</v>
      </c>
      <c r="N292" s="5">
        <v>37</v>
      </c>
      <c r="O292" s="5">
        <v>37</v>
      </c>
      <c r="P292" s="5">
        <v>48</v>
      </c>
      <c r="Q292" s="5">
        <v>16</v>
      </c>
      <c r="R292" s="5">
        <v>6</v>
      </c>
      <c r="S292" s="5">
        <v>0</v>
      </c>
      <c r="T292" s="5">
        <v>0</v>
      </c>
      <c r="U292" s="6">
        <v>147</v>
      </c>
    </row>
    <row r="293" spans="1:21">
      <c r="A293" s="4" t="s">
        <v>96</v>
      </c>
      <c r="B293" s="5" t="s">
        <v>22</v>
      </c>
      <c r="C293" s="5" t="s">
        <v>196</v>
      </c>
      <c r="D293" s="5">
        <v>22760</v>
      </c>
      <c r="E293" s="5" t="s">
        <v>24</v>
      </c>
      <c r="F293" s="5" t="s">
        <v>25</v>
      </c>
      <c r="G293" s="5" t="s">
        <v>26</v>
      </c>
      <c r="H293" s="5" t="s">
        <v>58</v>
      </c>
      <c r="I293" s="5" t="s">
        <v>59</v>
      </c>
      <c r="J293" s="5">
        <v>6</v>
      </c>
      <c r="K293" s="5" t="s">
        <v>60</v>
      </c>
      <c r="L293" s="5">
        <v>0</v>
      </c>
      <c r="M293" s="5">
        <v>0</v>
      </c>
      <c r="N293" s="5">
        <v>3</v>
      </c>
      <c r="O293" s="5">
        <v>2</v>
      </c>
      <c r="P293" s="5">
        <v>1</v>
      </c>
      <c r="Q293" s="5">
        <v>1</v>
      </c>
      <c r="R293" s="5">
        <v>0</v>
      </c>
      <c r="S293" s="5">
        <v>0</v>
      </c>
      <c r="T293" s="5">
        <v>0</v>
      </c>
      <c r="U293" s="6">
        <v>7</v>
      </c>
    </row>
    <row r="294" spans="1:21">
      <c r="A294" s="4" t="s">
        <v>96</v>
      </c>
      <c r="B294" s="5" t="s">
        <v>22</v>
      </c>
      <c r="C294" s="5" t="s">
        <v>196</v>
      </c>
      <c r="D294" s="5">
        <v>22760</v>
      </c>
      <c r="E294" s="5" t="s">
        <v>24</v>
      </c>
      <c r="F294" s="5" t="s">
        <v>25</v>
      </c>
      <c r="G294" s="5" t="s">
        <v>52</v>
      </c>
      <c r="H294" s="5" t="s">
        <v>53</v>
      </c>
      <c r="I294" s="5" t="s">
        <v>61</v>
      </c>
      <c r="J294" s="5">
        <v>46</v>
      </c>
      <c r="K294" s="5" t="s">
        <v>62</v>
      </c>
      <c r="L294" s="5">
        <v>0</v>
      </c>
      <c r="M294" s="5">
        <v>3</v>
      </c>
      <c r="N294" s="5">
        <v>37</v>
      </c>
      <c r="O294" s="5">
        <v>37</v>
      </c>
      <c r="P294" s="5">
        <v>48</v>
      </c>
      <c r="Q294" s="5">
        <v>16</v>
      </c>
      <c r="R294" s="5">
        <v>6</v>
      </c>
      <c r="S294" s="5">
        <v>0</v>
      </c>
      <c r="T294" s="5">
        <v>0</v>
      </c>
      <c r="U294" s="6">
        <v>147</v>
      </c>
    </row>
    <row r="295" spans="1:21">
      <c r="A295" s="4" t="s">
        <v>96</v>
      </c>
      <c r="B295" s="5" t="s">
        <v>22</v>
      </c>
      <c r="C295" s="5" t="s">
        <v>196</v>
      </c>
      <c r="D295" s="5">
        <v>22760</v>
      </c>
      <c r="E295" s="5" t="s">
        <v>24</v>
      </c>
      <c r="F295" s="5" t="s">
        <v>25</v>
      </c>
      <c r="G295" s="5" t="s">
        <v>26</v>
      </c>
      <c r="H295" s="5" t="s">
        <v>58</v>
      </c>
      <c r="I295" s="5" t="s">
        <v>67</v>
      </c>
      <c r="J295" s="5">
        <v>7</v>
      </c>
      <c r="K295" s="5" t="s">
        <v>68</v>
      </c>
      <c r="L295" s="5">
        <v>0</v>
      </c>
      <c r="M295" s="5">
        <v>0</v>
      </c>
      <c r="N295" s="5">
        <v>3</v>
      </c>
      <c r="O295" s="5">
        <v>1</v>
      </c>
      <c r="P295" s="5">
        <v>3</v>
      </c>
      <c r="Q295" s="5">
        <v>0</v>
      </c>
      <c r="R295" s="5">
        <v>0</v>
      </c>
      <c r="S295" s="5">
        <v>0</v>
      </c>
      <c r="T295" s="5">
        <v>0</v>
      </c>
      <c r="U295" s="6">
        <v>7</v>
      </c>
    </row>
    <row r="296" spans="1:21">
      <c r="A296" s="4" t="s">
        <v>96</v>
      </c>
      <c r="B296" s="5" t="s">
        <v>22</v>
      </c>
      <c r="C296" s="5" t="s">
        <v>196</v>
      </c>
      <c r="D296" s="5">
        <v>22760</v>
      </c>
      <c r="E296" s="5" t="s">
        <v>24</v>
      </c>
      <c r="F296" s="5" t="s">
        <v>25</v>
      </c>
      <c r="G296" s="5" t="s">
        <v>52</v>
      </c>
      <c r="H296" s="5" t="s">
        <v>82</v>
      </c>
      <c r="I296" s="5" t="s">
        <v>83</v>
      </c>
      <c r="J296" s="5">
        <v>65</v>
      </c>
      <c r="K296" s="5" t="s">
        <v>84</v>
      </c>
      <c r="L296" s="5">
        <v>0</v>
      </c>
      <c r="M296" s="5">
        <v>0</v>
      </c>
      <c r="N296" s="5">
        <v>1</v>
      </c>
      <c r="O296" s="5">
        <v>1</v>
      </c>
      <c r="P296" s="5">
        <v>3</v>
      </c>
      <c r="Q296" s="5">
        <v>4</v>
      </c>
      <c r="R296" s="5">
        <v>4</v>
      </c>
      <c r="S296" s="5">
        <v>0</v>
      </c>
      <c r="T296" s="5">
        <v>0</v>
      </c>
      <c r="U296" s="6">
        <v>13</v>
      </c>
    </row>
    <row r="297" spans="1:21">
      <c r="A297" s="4" t="s">
        <v>96</v>
      </c>
      <c r="B297" s="5" t="s">
        <v>22</v>
      </c>
      <c r="C297" s="5" t="s">
        <v>196</v>
      </c>
      <c r="D297" s="5">
        <v>22760</v>
      </c>
      <c r="E297" s="5" t="s">
        <v>24</v>
      </c>
      <c r="F297" s="5" t="s">
        <v>25</v>
      </c>
      <c r="G297" s="5" t="s">
        <v>26</v>
      </c>
      <c r="H297" s="5" t="s">
        <v>63</v>
      </c>
      <c r="I297" s="5" t="s">
        <v>64</v>
      </c>
      <c r="J297" s="5">
        <v>56</v>
      </c>
      <c r="K297" s="5" t="s">
        <v>65</v>
      </c>
      <c r="L297" s="5">
        <v>0</v>
      </c>
      <c r="M297" s="5">
        <v>3</v>
      </c>
      <c r="N297" s="5">
        <v>37</v>
      </c>
      <c r="O297" s="5">
        <v>37</v>
      </c>
      <c r="P297" s="5">
        <v>48</v>
      </c>
      <c r="Q297" s="5">
        <v>16</v>
      </c>
      <c r="R297" s="5">
        <v>6</v>
      </c>
      <c r="S297" s="5">
        <v>0</v>
      </c>
      <c r="T297" s="5">
        <v>0</v>
      </c>
      <c r="U297" s="6">
        <v>147</v>
      </c>
    </row>
    <row r="298" spans="1:21">
      <c r="A298" s="4" t="s">
        <v>96</v>
      </c>
      <c r="B298" s="5" t="s">
        <v>22</v>
      </c>
      <c r="C298" s="5" t="s">
        <v>196</v>
      </c>
      <c r="D298" s="5">
        <v>22760</v>
      </c>
      <c r="E298" s="5" t="s">
        <v>24</v>
      </c>
      <c r="F298" s="5" t="s">
        <v>25</v>
      </c>
      <c r="G298" s="5" t="s">
        <v>26</v>
      </c>
      <c r="H298" s="5" t="s">
        <v>27</v>
      </c>
      <c r="I298" s="5" t="s">
        <v>39</v>
      </c>
      <c r="J298" s="5">
        <v>3</v>
      </c>
      <c r="K298" s="5" t="s">
        <v>93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6">
        <v>0</v>
      </c>
    </row>
    <row r="299" spans="1:21">
      <c r="A299" s="4" t="s">
        <v>96</v>
      </c>
      <c r="B299" s="5" t="s">
        <v>22</v>
      </c>
      <c r="C299" s="5" t="s">
        <v>196</v>
      </c>
      <c r="D299" s="5">
        <v>22760</v>
      </c>
      <c r="E299" s="5" t="s">
        <v>24</v>
      </c>
      <c r="F299" s="5" t="s">
        <v>25</v>
      </c>
      <c r="G299" s="5" t="s">
        <v>26</v>
      </c>
      <c r="H299" s="5" t="s">
        <v>27</v>
      </c>
      <c r="I299" s="5" t="s">
        <v>46</v>
      </c>
      <c r="J299" s="5">
        <v>5</v>
      </c>
      <c r="K299" s="5" t="s">
        <v>138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6">
        <v>0</v>
      </c>
    </row>
    <row r="300" spans="1:21">
      <c r="A300" s="4" t="s">
        <v>21</v>
      </c>
      <c r="B300" s="5" t="s">
        <v>22</v>
      </c>
      <c r="C300" s="5" t="s">
        <v>197</v>
      </c>
      <c r="D300" s="5">
        <v>16683</v>
      </c>
      <c r="E300" s="5" t="s">
        <v>24</v>
      </c>
      <c r="F300" s="5" t="s">
        <v>25</v>
      </c>
      <c r="G300" s="5" t="s">
        <v>26</v>
      </c>
      <c r="H300" s="5" t="s">
        <v>27</v>
      </c>
      <c r="I300" s="5" t="s">
        <v>28</v>
      </c>
      <c r="J300" s="5">
        <v>1</v>
      </c>
      <c r="K300" s="5" t="s">
        <v>29</v>
      </c>
      <c r="L300" s="5">
        <v>0</v>
      </c>
      <c r="M300" s="5">
        <v>3</v>
      </c>
      <c r="N300" s="5">
        <v>17</v>
      </c>
      <c r="O300" s="5">
        <v>33</v>
      </c>
      <c r="P300" s="5">
        <v>18</v>
      </c>
      <c r="Q300" s="5">
        <v>12</v>
      </c>
      <c r="R300" s="5">
        <v>1</v>
      </c>
      <c r="S300" s="5">
        <v>0</v>
      </c>
      <c r="T300" s="5">
        <v>0</v>
      </c>
      <c r="U300" s="6">
        <v>84</v>
      </c>
    </row>
    <row r="301" spans="1:21">
      <c r="A301" s="4" t="s">
        <v>21</v>
      </c>
      <c r="B301" s="5" t="s">
        <v>22</v>
      </c>
      <c r="C301" s="5" t="s">
        <v>197</v>
      </c>
      <c r="D301" s="5">
        <v>16683</v>
      </c>
      <c r="E301" s="5" t="s">
        <v>24</v>
      </c>
      <c r="F301" s="5" t="s">
        <v>25</v>
      </c>
      <c r="G301" s="5" t="s">
        <v>26</v>
      </c>
      <c r="H301" s="5" t="s">
        <v>30</v>
      </c>
      <c r="I301" s="5" t="s">
        <v>31</v>
      </c>
      <c r="J301" s="5">
        <v>10</v>
      </c>
      <c r="K301" s="5" t="s">
        <v>32</v>
      </c>
      <c r="L301" s="5">
        <v>0</v>
      </c>
      <c r="M301" s="5">
        <v>2</v>
      </c>
      <c r="N301" s="5">
        <v>5</v>
      </c>
      <c r="O301" s="5">
        <v>12</v>
      </c>
      <c r="P301" s="5">
        <v>5</v>
      </c>
      <c r="Q301" s="5">
        <v>8</v>
      </c>
      <c r="R301" s="5">
        <v>1</v>
      </c>
      <c r="S301" s="5">
        <v>0</v>
      </c>
      <c r="T301" s="5">
        <v>0</v>
      </c>
      <c r="U301" s="6">
        <v>33</v>
      </c>
    </row>
    <row r="302" spans="1:21">
      <c r="A302" s="4" t="s">
        <v>21</v>
      </c>
      <c r="B302" s="5" t="s">
        <v>22</v>
      </c>
      <c r="C302" s="5" t="s">
        <v>197</v>
      </c>
      <c r="D302" s="5">
        <v>16683</v>
      </c>
      <c r="E302" s="5" t="s">
        <v>24</v>
      </c>
      <c r="F302" s="5" t="s">
        <v>25</v>
      </c>
      <c r="G302" s="5" t="s">
        <v>26</v>
      </c>
      <c r="H302" s="5" t="s">
        <v>27</v>
      </c>
      <c r="I302" s="5" t="s">
        <v>39</v>
      </c>
      <c r="J302" s="5">
        <v>2</v>
      </c>
      <c r="K302" s="5" t="s">
        <v>40</v>
      </c>
      <c r="L302" s="5">
        <v>0</v>
      </c>
      <c r="M302" s="5">
        <v>3</v>
      </c>
      <c r="N302" s="5">
        <v>17</v>
      </c>
      <c r="O302" s="5">
        <v>33</v>
      </c>
      <c r="P302" s="5">
        <v>18</v>
      </c>
      <c r="Q302" s="5">
        <v>12</v>
      </c>
      <c r="R302" s="5">
        <v>1</v>
      </c>
      <c r="S302" s="5">
        <v>0</v>
      </c>
      <c r="T302" s="5">
        <v>0</v>
      </c>
      <c r="U302" s="6">
        <v>84</v>
      </c>
    </row>
    <row r="303" spans="1:21">
      <c r="A303" s="4" t="s">
        <v>21</v>
      </c>
      <c r="B303" s="5" t="s">
        <v>22</v>
      </c>
      <c r="C303" s="5" t="s">
        <v>197</v>
      </c>
      <c r="D303" s="5">
        <v>16683</v>
      </c>
      <c r="E303" s="5" t="s">
        <v>24</v>
      </c>
      <c r="F303" s="5" t="s">
        <v>25</v>
      </c>
      <c r="G303" s="5" t="s">
        <v>26</v>
      </c>
      <c r="H303" s="5" t="s">
        <v>41</v>
      </c>
      <c r="I303" s="5" t="s">
        <v>42</v>
      </c>
      <c r="J303" s="5">
        <v>27</v>
      </c>
      <c r="K303" s="5" t="s">
        <v>43</v>
      </c>
      <c r="L303" s="5">
        <v>0</v>
      </c>
      <c r="M303" s="5">
        <v>2</v>
      </c>
      <c r="N303" s="5">
        <v>5</v>
      </c>
      <c r="O303" s="5">
        <v>12</v>
      </c>
      <c r="P303" s="5">
        <v>5</v>
      </c>
      <c r="Q303" s="5">
        <v>8</v>
      </c>
      <c r="R303" s="5">
        <v>1</v>
      </c>
      <c r="S303" s="5">
        <v>0</v>
      </c>
      <c r="T303" s="5">
        <v>0</v>
      </c>
      <c r="U303" s="6">
        <v>33</v>
      </c>
    </row>
    <row r="304" spans="1:21">
      <c r="A304" s="4" t="s">
        <v>21</v>
      </c>
      <c r="B304" s="5" t="s">
        <v>22</v>
      </c>
      <c r="C304" s="5" t="s">
        <v>197</v>
      </c>
      <c r="D304" s="5">
        <v>16683</v>
      </c>
      <c r="E304" s="5" t="s">
        <v>24</v>
      </c>
      <c r="F304" s="5" t="s">
        <v>25</v>
      </c>
      <c r="G304" s="5" t="s">
        <v>26</v>
      </c>
      <c r="H304" s="5" t="s">
        <v>41</v>
      </c>
      <c r="I304" s="5" t="s">
        <v>48</v>
      </c>
      <c r="J304" s="5">
        <v>32</v>
      </c>
      <c r="K304" s="5" t="s">
        <v>49</v>
      </c>
      <c r="L304" s="5">
        <v>0</v>
      </c>
      <c r="M304" s="5">
        <v>1</v>
      </c>
      <c r="N304" s="5">
        <v>1</v>
      </c>
      <c r="O304" s="5">
        <v>2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6">
        <v>4</v>
      </c>
    </row>
    <row r="305" spans="1:21">
      <c r="A305" s="4" t="s">
        <v>21</v>
      </c>
      <c r="B305" s="5" t="s">
        <v>22</v>
      </c>
      <c r="C305" s="5" t="s">
        <v>197</v>
      </c>
      <c r="D305" s="5">
        <v>16683</v>
      </c>
      <c r="E305" s="5" t="s">
        <v>24</v>
      </c>
      <c r="F305" s="5" t="s">
        <v>25</v>
      </c>
      <c r="G305" s="5" t="s">
        <v>52</v>
      </c>
      <c r="H305" s="5" t="s">
        <v>53</v>
      </c>
      <c r="I305" s="5" t="s">
        <v>54</v>
      </c>
      <c r="J305" s="5">
        <v>41</v>
      </c>
      <c r="K305" s="5" t="s">
        <v>55</v>
      </c>
      <c r="L305" s="5">
        <v>0</v>
      </c>
      <c r="M305" s="5">
        <v>2</v>
      </c>
      <c r="N305" s="5">
        <v>5</v>
      </c>
      <c r="O305" s="5">
        <v>12</v>
      </c>
      <c r="P305" s="5">
        <v>5</v>
      </c>
      <c r="Q305" s="5">
        <v>8</v>
      </c>
      <c r="R305" s="5">
        <v>1</v>
      </c>
      <c r="S305" s="5">
        <v>0</v>
      </c>
      <c r="T305" s="5">
        <v>0</v>
      </c>
      <c r="U305" s="6">
        <v>33</v>
      </c>
    </row>
    <row r="306" spans="1:21">
      <c r="A306" s="4" t="s">
        <v>21</v>
      </c>
      <c r="B306" s="5" t="s">
        <v>22</v>
      </c>
      <c r="C306" s="5" t="s">
        <v>197</v>
      </c>
      <c r="D306" s="5">
        <v>16683</v>
      </c>
      <c r="E306" s="5" t="s">
        <v>24</v>
      </c>
      <c r="F306" s="5" t="s">
        <v>25</v>
      </c>
      <c r="G306" s="5" t="s">
        <v>52</v>
      </c>
      <c r="H306" s="5" t="s">
        <v>53</v>
      </c>
      <c r="I306" s="5" t="s">
        <v>56</v>
      </c>
      <c r="J306" s="5">
        <v>43</v>
      </c>
      <c r="K306" s="5" t="s">
        <v>57</v>
      </c>
      <c r="L306" s="5">
        <v>0</v>
      </c>
      <c r="M306" s="5">
        <v>2</v>
      </c>
      <c r="N306" s="5">
        <v>5</v>
      </c>
      <c r="O306" s="5">
        <v>12</v>
      </c>
      <c r="P306" s="5">
        <v>5</v>
      </c>
      <c r="Q306" s="5">
        <v>8</v>
      </c>
      <c r="R306" s="5">
        <v>1</v>
      </c>
      <c r="S306" s="5">
        <v>0</v>
      </c>
      <c r="T306" s="5">
        <v>0</v>
      </c>
      <c r="U306" s="6">
        <v>33</v>
      </c>
    </row>
    <row r="307" spans="1:21">
      <c r="A307" s="4" t="s">
        <v>21</v>
      </c>
      <c r="B307" s="5" t="s">
        <v>22</v>
      </c>
      <c r="C307" s="5" t="s">
        <v>197</v>
      </c>
      <c r="D307" s="5">
        <v>16683</v>
      </c>
      <c r="E307" s="5" t="s">
        <v>24</v>
      </c>
      <c r="F307" s="5" t="s">
        <v>25</v>
      </c>
      <c r="G307" s="5" t="s">
        <v>52</v>
      </c>
      <c r="H307" s="5" t="s">
        <v>53</v>
      </c>
      <c r="I307" s="5" t="s">
        <v>61</v>
      </c>
      <c r="J307" s="5">
        <v>46</v>
      </c>
      <c r="K307" s="5" t="s">
        <v>62</v>
      </c>
      <c r="L307" s="5">
        <v>0</v>
      </c>
      <c r="M307" s="5">
        <v>2</v>
      </c>
      <c r="N307" s="5">
        <v>5</v>
      </c>
      <c r="O307" s="5">
        <v>12</v>
      </c>
      <c r="P307" s="5">
        <v>5</v>
      </c>
      <c r="Q307" s="5">
        <v>8</v>
      </c>
      <c r="R307" s="5">
        <v>1</v>
      </c>
      <c r="S307" s="5">
        <v>0</v>
      </c>
      <c r="T307" s="5">
        <v>0</v>
      </c>
      <c r="U307" s="6">
        <v>33</v>
      </c>
    </row>
    <row r="308" spans="1:21">
      <c r="A308" s="4" t="s">
        <v>21</v>
      </c>
      <c r="B308" s="5" t="s">
        <v>22</v>
      </c>
      <c r="C308" s="5" t="s">
        <v>197</v>
      </c>
      <c r="D308" s="5">
        <v>16683</v>
      </c>
      <c r="E308" s="5" t="s">
        <v>24</v>
      </c>
      <c r="F308" s="5" t="s">
        <v>25</v>
      </c>
      <c r="G308" s="5" t="s">
        <v>26</v>
      </c>
      <c r="H308" s="5" t="s">
        <v>63</v>
      </c>
      <c r="I308" s="5" t="s">
        <v>64</v>
      </c>
      <c r="J308" s="5">
        <v>56</v>
      </c>
      <c r="K308" s="5" t="s">
        <v>65</v>
      </c>
      <c r="L308" s="5">
        <v>0</v>
      </c>
      <c r="M308" s="5">
        <v>2</v>
      </c>
      <c r="N308" s="5">
        <v>5</v>
      </c>
      <c r="O308" s="5">
        <v>12</v>
      </c>
      <c r="P308" s="5">
        <v>5</v>
      </c>
      <c r="Q308" s="5">
        <v>8</v>
      </c>
      <c r="R308" s="5">
        <v>1</v>
      </c>
      <c r="S308" s="5">
        <v>0</v>
      </c>
      <c r="T308" s="5">
        <v>0</v>
      </c>
      <c r="U308" s="6">
        <v>33</v>
      </c>
    </row>
    <row r="309" spans="1:21">
      <c r="A309" s="4" t="s">
        <v>21</v>
      </c>
      <c r="B309" s="5" t="s">
        <v>22</v>
      </c>
      <c r="C309" s="5" t="s">
        <v>198</v>
      </c>
      <c r="D309" s="5">
        <v>14668</v>
      </c>
      <c r="E309" s="5" t="s">
        <v>24</v>
      </c>
      <c r="F309" s="5" t="s">
        <v>25</v>
      </c>
      <c r="G309" s="5" t="s">
        <v>26</v>
      </c>
      <c r="H309" s="5" t="s">
        <v>27</v>
      </c>
      <c r="I309" s="5" t="s">
        <v>28</v>
      </c>
      <c r="J309" s="5">
        <v>1</v>
      </c>
      <c r="K309" s="5" t="s">
        <v>29</v>
      </c>
      <c r="L309" s="5">
        <v>0</v>
      </c>
      <c r="M309" s="5">
        <v>3</v>
      </c>
      <c r="N309" s="5">
        <v>30</v>
      </c>
      <c r="O309" s="5">
        <v>44</v>
      </c>
      <c r="P309" s="5">
        <v>29</v>
      </c>
      <c r="Q309" s="5">
        <v>6</v>
      </c>
      <c r="R309" s="5">
        <v>0</v>
      </c>
      <c r="S309" s="5">
        <v>0</v>
      </c>
      <c r="T309" s="5">
        <v>0</v>
      </c>
      <c r="U309" s="6">
        <v>112</v>
      </c>
    </row>
    <row r="310" spans="1:21">
      <c r="A310" s="4" t="s">
        <v>21</v>
      </c>
      <c r="B310" s="5" t="s">
        <v>22</v>
      </c>
      <c r="C310" s="5" t="s">
        <v>198</v>
      </c>
      <c r="D310" s="5">
        <v>14668</v>
      </c>
      <c r="E310" s="5" t="s">
        <v>24</v>
      </c>
      <c r="F310" s="5" t="s">
        <v>25</v>
      </c>
      <c r="G310" s="5" t="s">
        <v>26</v>
      </c>
      <c r="H310" s="5" t="s">
        <v>30</v>
      </c>
      <c r="I310" s="5" t="s">
        <v>31</v>
      </c>
      <c r="J310" s="5">
        <v>10</v>
      </c>
      <c r="K310" s="5" t="s">
        <v>32</v>
      </c>
      <c r="L310" s="5">
        <v>0</v>
      </c>
      <c r="M310" s="5">
        <v>0</v>
      </c>
      <c r="N310" s="5">
        <v>1</v>
      </c>
      <c r="O310" s="5">
        <v>7</v>
      </c>
      <c r="P310" s="5">
        <v>7</v>
      </c>
      <c r="Q310" s="5">
        <v>1</v>
      </c>
      <c r="R310" s="5">
        <v>0</v>
      </c>
      <c r="S310" s="5">
        <v>0</v>
      </c>
      <c r="T310" s="5">
        <v>0</v>
      </c>
      <c r="U310" s="6">
        <v>16</v>
      </c>
    </row>
    <row r="311" spans="1:21">
      <c r="A311" s="4" t="s">
        <v>21</v>
      </c>
      <c r="B311" s="5" t="s">
        <v>22</v>
      </c>
      <c r="C311" s="5" t="s">
        <v>198</v>
      </c>
      <c r="D311" s="5">
        <v>14668</v>
      </c>
      <c r="E311" s="5" t="s">
        <v>24</v>
      </c>
      <c r="F311" s="5" t="s">
        <v>25</v>
      </c>
      <c r="G311" s="5" t="s">
        <v>26</v>
      </c>
      <c r="H311" s="5" t="s">
        <v>27</v>
      </c>
      <c r="I311" s="5" t="s">
        <v>39</v>
      </c>
      <c r="J311" s="5">
        <v>2</v>
      </c>
      <c r="K311" s="5" t="s">
        <v>40</v>
      </c>
      <c r="L311" s="5">
        <v>0</v>
      </c>
      <c r="M311" s="5">
        <v>3</v>
      </c>
      <c r="N311" s="5">
        <v>30</v>
      </c>
      <c r="O311" s="5">
        <v>44</v>
      </c>
      <c r="P311" s="5">
        <v>29</v>
      </c>
      <c r="Q311" s="5">
        <v>6</v>
      </c>
      <c r="R311" s="5">
        <v>0</v>
      </c>
      <c r="S311" s="5">
        <v>0</v>
      </c>
      <c r="T311" s="5">
        <v>0</v>
      </c>
      <c r="U311" s="6">
        <v>112</v>
      </c>
    </row>
    <row r="312" spans="1:21">
      <c r="A312" s="4" t="s">
        <v>21</v>
      </c>
      <c r="B312" s="5" t="s">
        <v>22</v>
      </c>
      <c r="C312" s="5" t="s">
        <v>198</v>
      </c>
      <c r="D312" s="5">
        <v>14668</v>
      </c>
      <c r="E312" s="5" t="s">
        <v>24</v>
      </c>
      <c r="F312" s="5" t="s">
        <v>25</v>
      </c>
      <c r="G312" s="5" t="s">
        <v>26</v>
      </c>
      <c r="H312" s="5" t="s">
        <v>41</v>
      </c>
      <c r="I312" s="5" t="s">
        <v>42</v>
      </c>
      <c r="J312" s="5">
        <v>27</v>
      </c>
      <c r="K312" s="5" t="s">
        <v>43</v>
      </c>
      <c r="L312" s="5">
        <v>0</v>
      </c>
      <c r="M312" s="5">
        <v>0</v>
      </c>
      <c r="N312" s="5">
        <v>1</v>
      </c>
      <c r="O312" s="5">
        <v>7</v>
      </c>
      <c r="P312" s="5">
        <v>7</v>
      </c>
      <c r="Q312" s="5">
        <v>1</v>
      </c>
      <c r="R312" s="5">
        <v>0</v>
      </c>
      <c r="S312" s="5">
        <v>0</v>
      </c>
      <c r="T312" s="5">
        <v>0</v>
      </c>
      <c r="U312" s="6">
        <v>16</v>
      </c>
    </row>
    <row r="313" spans="1:21">
      <c r="A313" s="4" t="s">
        <v>21</v>
      </c>
      <c r="B313" s="5" t="s">
        <v>22</v>
      </c>
      <c r="C313" s="5" t="s">
        <v>198</v>
      </c>
      <c r="D313" s="5">
        <v>14668</v>
      </c>
      <c r="E313" s="5" t="s">
        <v>24</v>
      </c>
      <c r="F313" s="5" t="s">
        <v>25</v>
      </c>
      <c r="G313" s="5" t="s">
        <v>26</v>
      </c>
      <c r="H313" s="5" t="s">
        <v>41</v>
      </c>
      <c r="I313" s="5" t="s">
        <v>44</v>
      </c>
      <c r="J313" s="5">
        <v>31</v>
      </c>
      <c r="K313" s="5" t="s">
        <v>45</v>
      </c>
      <c r="L313" s="5">
        <v>0</v>
      </c>
      <c r="M313" s="5">
        <v>3</v>
      </c>
      <c r="N313" s="5">
        <v>30</v>
      </c>
      <c r="O313" s="5">
        <v>44</v>
      </c>
      <c r="P313" s="5">
        <v>29</v>
      </c>
      <c r="Q313" s="5">
        <v>6</v>
      </c>
      <c r="R313" s="5">
        <v>0</v>
      </c>
      <c r="S313" s="5">
        <v>0</v>
      </c>
      <c r="T313" s="5">
        <v>0</v>
      </c>
      <c r="U313" s="6">
        <v>112</v>
      </c>
    </row>
    <row r="314" spans="1:21">
      <c r="A314" s="4" t="s">
        <v>21</v>
      </c>
      <c r="B314" s="5" t="s">
        <v>22</v>
      </c>
      <c r="C314" s="5" t="s">
        <v>198</v>
      </c>
      <c r="D314" s="5">
        <v>14668</v>
      </c>
      <c r="E314" s="5" t="s">
        <v>24</v>
      </c>
      <c r="F314" s="5" t="s">
        <v>25</v>
      </c>
      <c r="G314" s="5" t="s">
        <v>26</v>
      </c>
      <c r="H314" s="5" t="s">
        <v>41</v>
      </c>
      <c r="I314" s="5" t="s">
        <v>48</v>
      </c>
      <c r="J314" s="5">
        <v>32</v>
      </c>
      <c r="K314" s="5" t="s">
        <v>49</v>
      </c>
      <c r="L314" s="5">
        <v>0</v>
      </c>
      <c r="M314" s="5">
        <v>0</v>
      </c>
      <c r="N314" s="5">
        <v>1</v>
      </c>
      <c r="O314" s="5">
        <v>1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6">
        <v>2</v>
      </c>
    </row>
    <row r="315" spans="1:21">
      <c r="A315" s="4" t="s">
        <v>21</v>
      </c>
      <c r="B315" s="5" t="s">
        <v>22</v>
      </c>
      <c r="C315" s="5" t="s">
        <v>198</v>
      </c>
      <c r="D315" s="5">
        <v>14668</v>
      </c>
      <c r="E315" s="5" t="s">
        <v>24</v>
      </c>
      <c r="F315" s="5" t="s">
        <v>25</v>
      </c>
      <c r="G315" s="5" t="s">
        <v>52</v>
      </c>
      <c r="H315" s="5" t="s">
        <v>53</v>
      </c>
      <c r="I315" s="5" t="s">
        <v>54</v>
      </c>
      <c r="J315" s="5">
        <v>41</v>
      </c>
      <c r="K315" s="5" t="s">
        <v>55</v>
      </c>
      <c r="L315" s="5">
        <v>0</v>
      </c>
      <c r="M315" s="5">
        <v>0</v>
      </c>
      <c r="N315" s="5">
        <v>1</v>
      </c>
      <c r="O315" s="5">
        <v>7</v>
      </c>
      <c r="P315" s="5">
        <v>7</v>
      </c>
      <c r="Q315" s="5">
        <v>1</v>
      </c>
      <c r="R315" s="5">
        <v>0</v>
      </c>
      <c r="S315" s="5">
        <v>0</v>
      </c>
      <c r="T315" s="5">
        <v>0</v>
      </c>
      <c r="U315" s="6">
        <v>16</v>
      </c>
    </row>
    <row r="316" spans="1:21">
      <c r="A316" s="4" t="s">
        <v>21</v>
      </c>
      <c r="B316" s="5" t="s">
        <v>22</v>
      </c>
      <c r="C316" s="5" t="s">
        <v>198</v>
      </c>
      <c r="D316" s="5">
        <v>14668</v>
      </c>
      <c r="E316" s="5" t="s">
        <v>24</v>
      </c>
      <c r="F316" s="5" t="s">
        <v>25</v>
      </c>
      <c r="G316" s="5" t="s">
        <v>52</v>
      </c>
      <c r="H316" s="5" t="s">
        <v>53</v>
      </c>
      <c r="I316" s="5" t="s">
        <v>56</v>
      </c>
      <c r="J316" s="5">
        <v>43</v>
      </c>
      <c r="K316" s="5" t="s">
        <v>57</v>
      </c>
      <c r="L316" s="5">
        <v>0</v>
      </c>
      <c r="M316" s="5">
        <v>0</v>
      </c>
      <c r="N316" s="5">
        <v>1</v>
      </c>
      <c r="O316" s="5">
        <v>7</v>
      </c>
      <c r="P316" s="5">
        <v>7</v>
      </c>
      <c r="Q316" s="5">
        <v>1</v>
      </c>
      <c r="R316" s="5">
        <v>0</v>
      </c>
      <c r="S316" s="5">
        <v>0</v>
      </c>
      <c r="T316" s="5">
        <v>0</v>
      </c>
      <c r="U316" s="6">
        <v>16</v>
      </c>
    </row>
    <row r="317" spans="1:21">
      <c r="A317" s="4" t="s">
        <v>21</v>
      </c>
      <c r="B317" s="5" t="s">
        <v>22</v>
      </c>
      <c r="C317" s="5" t="s">
        <v>198</v>
      </c>
      <c r="D317" s="5">
        <v>14668</v>
      </c>
      <c r="E317" s="5" t="s">
        <v>24</v>
      </c>
      <c r="F317" s="5" t="s">
        <v>25</v>
      </c>
      <c r="G317" s="5" t="s">
        <v>52</v>
      </c>
      <c r="H317" s="5" t="s">
        <v>53</v>
      </c>
      <c r="I317" s="5" t="s">
        <v>61</v>
      </c>
      <c r="J317" s="5">
        <v>46</v>
      </c>
      <c r="K317" s="5" t="s">
        <v>62</v>
      </c>
      <c r="L317" s="5">
        <v>0</v>
      </c>
      <c r="M317" s="5">
        <v>0</v>
      </c>
      <c r="N317" s="5">
        <v>1</v>
      </c>
      <c r="O317" s="5">
        <v>7</v>
      </c>
      <c r="P317" s="5">
        <v>7</v>
      </c>
      <c r="Q317" s="5">
        <v>1</v>
      </c>
      <c r="R317" s="5">
        <v>0</v>
      </c>
      <c r="S317" s="5">
        <v>0</v>
      </c>
      <c r="T317" s="5">
        <v>0</v>
      </c>
      <c r="U317" s="6">
        <v>16</v>
      </c>
    </row>
    <row r="318" spans="1:21">
      <c r="A318" s="4" t="s">
        <v>21</v>
      </c>
      <c r="B318" s="5" t="s">
        <v>22</v>
      </c>
      <c r="C318" s="5" t="s">
        <v>198</v>
      </c>
      <c r="D318" s="5">
        <v>14668</v>
      </c>
      <c r="E318" s="5" t="s">
        <v>24</v>
      </c>
      <c r="F318" s="5" t="s">
        <v>25</v>
      </c>
      <c r="G318" s="5" t="s">
        <v>26</v>
      </c>
      <c r="H318" s="5" t="s">
        <v>63</v>
      </c>
      <c r="I318" s="5" t="s">
        <v>64</v>
      </c>
      <c r="J318" s="5">
        <v>56</v>
      </c>
      <c r="K318" s="5" t="s">
        <v>65</v>
      </c>
      <c r="L318" s="5">
        <v>0</v>
      </c>
      <c r="M318" s="5">
        <v>0</v>
      </c>
      <c r="N318" s="5">
        <v>1</v>
      </c>
      <c r="O318" s="5">
        <v>7</v>
      </c>
      <c r="P318" s="5">
        <v>7</v>
      </c>
      <c r="Q318" s="5">
        <v>1</v>
      </c>
      <c r="R318" s="5">
        <v>0</v>
      </c>
      <c r="S318" s="5">
        <v>0</v>
      </c>
      <c r="T318" s="5">
        <v>0</v>
      </c>
      <c r="U318" s="6">
        <v>16</v>
      </c>
    </row>
    <row r="319" spans="1:21">
      <c r="A319" s="4" t="s">
        <v>21</v>
      </c>
      <c r="B319" s="5" t="s">
        <v>22</v>
      </c>
      <c r="C319" s="5" t="s">
        <v>199</v>
      </c>
      <c r="D319" s="5">
        <v>15398</v>
      </c>
      <c r="E319" s="5" t="s">
        <v>24</v>
      </c>
      <c r="F319" s="5" t="s">
        <v>25</v>
      </c>
      <c r="G319" s="5" t="s">
        <v>26</v>
      </c>
      <c r="H319" s="5" t="s">
        <v>27</v>
      </c>
      <c r="I319" s="5" t="s">
        <v>28</v>
      </c>
      <c r="J319" s="5">
        <v>1</v>
      </c>
      <c r="K319" s="5" t="s">
        <v>29</v>
      </c>
      <c r="L319" s="5">
        <v>3</v>
      </c>
      <c r="M319" s="5">
        <v>33</v>
      </c>
      <c r="N319" s="5">
        <v>158</v>
      </c>
      <c r="O319" s="5">
        <v>132</v>
      </c>
      <c r="P319" s="5">
        <v>79</v>
      </c>
      <c r="Q319" s="5">
        <v>33</v>
      </c>
      <c r="R319" s="5">
        <v>13</v>
      </c>
      <c r="S319" s="5">
        <v>6</v>
      </c>
      <c r="T319" s="5">
        <v>3</v>
      </c>
      <c r="U319" s="6">
        <v>460</v>
      </c>
    </row>
    <row r="320" spans="1:21">
      <c r="A320" s="4" t="s">
        <v>21</v>
      </c>
      <c r="B320" s="5" t="s">
        <v>22</v>
      </c>
      <c r="C320" s="5" t="s">
        <v>199</v>
      </c>
      <c r="D320" s="5">
        <v>15398</v>
      </c>
      <c r="E320" s="5" t="s">
        <v>24</v>
      </c>
      <c r="F320" s="5" t="s">
        <v>25</v>
      </c>
      <c r="G320" s="5" t="s">
        <v>26</v>
      </c>
      <c r="H320" s="5" t="s">
        <v>30</v>
      </c>
      <c r="I320" s="5" t="s">
        <v>31</v>
      </c>
      <c r="J320" s="5">
        <v>10</v>
      </c>
      <c r="K320" s="5" t="s">
        <v>32</v>
      </c>
      <c r="L320" s="5">
        <v>1</v>
      </c>
      <c r="M320" s="5">
        <v>2</v>
      </c>
      <c r="N320" s="5">
        <v>24</v>
      </c>
      <c r="O320" s="5">
        <v>16</v>
      </c>
      <c r="P320" s="5">
        <v>13</v>
      </c>
      <c r="Q320" s="5">
        <v>4</v>
      </c>
      <c r="R320" s="5">
        <v>0</v>
      </c>
      <c r="S320" s="5">
        <v>0</v>
      </c>
      <c r="T320" s="5">
        <v>0</v>
      </c>
      <c r="U320" s="6">
        <v>60</v>
      </c>
    </row>
    <row r="321" spans="1:21">
      <c r="A321" s="4" t="s">
        <v>21</v>
      </c>
      <c r="B321" s="5" t="s">
        <v>22</v>
      </c>
      <c r="C321" s="5" t="s">
        <v>199</v>
      </c>
      <c r="D321" s="5">
        <v>15398</v>
      </c>
      <c r="E321" s="5" t="s">
        <v>24</v>
      </c>
      <c r="F321" s="5" t="s">
        <v>25</v>
      </c>
      <c r="G321" s="5" t="s">
        <v>26</v>
      </c>
      <c r="H321" s="5" t="s">
        <v>33</v>
      </c>
      <c r="I321" s="5" t="s">
        <v>34</v>
      </c>
      <c r="J321" s="5">
        <v>13</v>
      </c>
      <c r="K321" s="5" t="s">
        <v>35</v>
      </c>
      <c r="L321" s="5">
        <v>0</v>
      </c>
      <c r="M321" s="5">
        <v>0</v>
      </c>
      <c r="N321" s="5">
        <v>5</v>
      </c>
      <c r="O321" s="5">
        <v>3</v>
      </c>
      <c r="P321" s="5">
        <v>7</v>
      </c>
      <c r="Q321" s="5">
        <v>5</v>
      </c>
      <c r="R321" s="5">
        <v>1</v>
      </c>
      <c r="S321" s="5">
        <v>0</v>
      </c>
      <c r="T321" s="5">
        <v>1</v>
      </c>
      <c r="U321" s="6">
        <v>22</v>
      </c>
    </row>
    <row r="322" spans="1:21">
      <c r="A322" s="4" t="s">
        <v>21</v>
      </c>
      <c r="B322" s="5" t="s">
        <v>22</v>
      </c>
      <c r="C322" s="5" t="s">
        <v>199</v>
      </c>
      <c r="D322" s="5">
        <v>15398</v>
      </c>
      <c r="E322" s="5" t="s">
        <v>24</v>
      </c>
      <c r="F322" s="5" t="s">
        <v>25</v>
      </c>
      <c r="G322" s="5" t="s">
        <v>26</v>
      </c>
      <c r="H322" s="5" t="s">
        <v>33</v>
      </c>
      <c r="I322" s="5" t="s">
        <v>71</v>
      </c>
      <c r="J322" s="5">
        <v>14</v>
      </c>
      <c r="K322" s="5" t="s">
        <v>72</v>
      </c>
      <c r="L322" s="5">
        <v>0</v>
      </c>
      <c r="M322" s="5">
        <v>0</v>
      </c>
      <c r="N322" s="5">
        <v>4</v>
      </c>
      <c r="O322" s="5">
        <v>3</v>
      </c>
      <c r="P322" s="5">
        <v>5</v>
      </c>
      <c r="Q322" s="5">
        <v>3</v>
      </c>
      <c r="R322" s="5">
        <v>1</v>
      </c>
      <c r="S322" s="5">
        <v>0</v>
      </c>
      <c r="T322" s="5">
        <v>0</v>
      </c>
      <c r="U322" s="6">
        <v>16</v>
      </c>
    </row>
    <row r="323" spans="1:21">
      <c r="A323" s="4" t="s">
        <v>21</v>
      </c>
      <c r="B323" s="5" t="s">
        <v>22</v>
      </c>
      <c r="C323" s="5" t="s">
        <v>199</v>
      </c>
      <c r="D323" s="5">
        <v>15398</v>
      </c>
      <c r="E323" s="5" t="s">
        <v>24</v>
      </c>
      <c r="F323" s="5" t="s">
        <v>25</v>
      </c>
      <c r="G323" s="5" t="s">
        <v>26</v>
      </c>
      <c r="H323" s="5" t="s">
        <v>33</v>
      </c>
      <c r="I323" s="5" t="s">
        <v>73</v>
      </c>
      <c r="J323" s="5">
        <v>15</v>
      </c>
      <c r="K323" s="5" t="s">
        <v>74</v>
      </c>
      <c r="L323" s="5">
        <v>0</v>
      </c>
      <c r="M323" s="5">
        <v>0</v>
      </c>
      <c r="N323" s="5">
        <v>4</v>
      </c>
      <c r="O323" s="5">
        <v>3</v>
      </c>
      <c r="P323" s="5">
        <v>4</v>
      </c>
      <c r="Q323" s="5">
        <v>3</v>
      </c>
      <c r="R323" s="5">
        <v>1</v>
      </c>
      <c r="S323" s="5">
        <v>0</v>
      </c>
      <c r="T323" s="5">
        <v>0</v>
      </c>
      <c r="U323" s="6">
        <v>15</v>
      </c>
    </row>
    <row r="324" spans="1:21">
      <c r="A324" s="4" t="s">
        <v>21</v>
      </c>
      <c r="B324" s="5" t="s">
        <v>22</v>
      </c>
      <c r="C324" s="5" t="s">
        <v>199</v>
      </c>
      <c r="D324" s="5">
        <v>15398</v>
      </c>
      <c r="E324" s="5" t="s">
        <v>24</v>
      </c>
      <c r="F324" s="5" t="s">
        <v>25</v>
      </c>
      <c r="G324" s="5" t="s">
        <v>26</v>
      </c>
      <c r="H324" s="5" t="s">
        <v>33</v>
      </c>
      <c r="I324" s="5" t="s">
        <v>75</v>
      </c>
      <c r="J324" s="5">
        <v>16</v>
      </c>
      <c r="K324" s="5" t="s">
        <v>76</v>
      </c>
      <c r="L324" s="5">
        <v>0</v>
      </c>
      <c r="M324" s="5">
        <v>0</v>
      </c>
      <c r="N324" s="5">
        <v>4</v>
      </c>
      <c r="O324" s="5">
        <v>3</v>
      </c>
      <c r="P324" s="5">
        <v>4</v>
      </c>
      <c r="Q324" s="5">
        <v>3</v>
      </c>
      <c r="R324" s="5">
        <v>1</v>
      </c>
      <c r="S324" s="5">
        <v>0</v>
      </c>
      <c r="T324" s="5">
        <v>0</v>
      </c>
      <c r="U324" s="6">
        <v>15</v>
      </c>
    </row>
    <row r="325" spans="1:21">
      <c r="A325" s="4" t="s">
        <v>21</v>
      </c>
      <c r="B325" s="5" t="s">
        <v>22</v>
      </c>
      <c r="C325" s="5" t="s">
        <v>199</v>
      </c>
      <c r="D325" s="5">
        <v>15398</v>
      </c>
      <c r="E325" s="5" t="s">
        <v>24</v>
      </c>
      <c r="F325" s="5" t="s">
        <v>25</v>
      </c>
      <c r="G325" s="5" t="s">
        <v>26</v>
      </c>
      <c r="H325" s="5" t="s">
        <v>36</v>
      </c>
      <c r="I325" s="5" t="s">
        <v>37</v>
      </c>
      <c r="J325" s="5">
        <v>17</v>
      </c>
      <c r="K325" s="5" t="s">
        <v>38</v>
      </c>
      <c r="L325" s="5">
        <v>1</v>
      </c>
      <c r="M325" s="5">
        <v>0</v>
      </c>
      <c r="N325" s="5">
        <v>2</v>
      </c>
      <c r="O325" s="5">
        <v>2</v>
      </c>
      <c r="P325" s="5">
        <v>2</v>
      </c>
      <c r="Q325" s="5">
        <v>0</v>
      </c>
      <c r="R325" s="5">
        <v>0</v>
      </c>
      <c r="S325" s="5">
        <v>0</v>
      </c>
      <c r="T325" s="5">
        <v>0</v>
      </c>
      <c r="U325" s="6">
        <v>7</v>
      </c>
    </row>
    <row r="326" spans="1:21">
      <c r="A326" s="4" t="s">
        <v>21</v>
      </c>
      <c r="B326" s="5" t="s">
        <v>22</v>
      </c>
      <c r="C326" s="5" t="s">
        <v>199</v>
      </c>
      <c r="D326" s="5">
        <v>15398</v>
      </c>
      <c r="E326" s="5" t="s">
        <v>24</v>
      </c>
      <c r="F326" s="5" t="s">
        <v>25</v>
      </c>
      <c r="G326" s="5" t="s">
        <v>26</v>
      </c>
      <c r="H326" s="5" t="s">
        <v>27</v>
      </c>
      <c r="I326" s="5" t="s">
        <v>39</v>
      </c>
      <c r="J326" s="5">
        <v>2</v>
      </c>
      <c r="K326" s="5" t="s">
        <v>40</v>
      </c>
      <c r="L326" s="5">
        <v>3</v>
      </c>
      <c r="M326" s="5">
        <v>33</v>
      </c>
      <c r="N326" s="5">
        <v>158</v>
      </c>
      <c r="O326" s="5">
        <v>132</v>
      </c>
      <c r="P326" s="5">
        <v>79</v>
      </c>
      <c r="Q326" s="5">
        <v>33</v>
      </c>
      <c r="R326" s="5">
        <v>13</v>
      </c>
      <c r="S326" s="5">
        <v>6</v>
      </c>
      <c r="T326" s="5">
        <v>3</v>
      </c>
      <c r="U326" s="6">
        <v>460</v>
      </c>
    </row>
    <row r="327" spans="1:21">
      <c r="A327" s="4" t="s">
        <v>21</v>
      </c>
      <c r="B327" s="5" t="s">
        <v>22</v>
      </c>
      <c r="C327" s="5" t="s">
        <v>199</v>
      </c>
      <c r="D327" s="5">
        <v>15398</v>
      </c>
      <c r="E327" s="5" t="s">
        <v>24</v>
      </c>
      <c r="F327" s="5" t="s">
        <v>25</v>
      </c>
      <c r="G327" s="5" t="s">
        <v>26</v>
      </c>
      <c r="H327" s="5" t="s">
        <v>41</v>
      </c>
      <c r="I327" s="5" t="s">
        <v>42</v>
      </c>
      <c r="J327" s="5">
        <v>27</v>
      </c>
      <c r="K327" s="5" t="s">
        <v>43</v>
      </c>
      <c r="L327" s="5">
        <v>1</v>
      </c>
      <c r="M327" s="5">
        <v>2</v>
      </c>
      <c r="N327" s="5">
        <v>24</v>
      </c>
      <c r="O327" s="5">
        <v>16</v>
      </c>
      <c r="P327" s="5">
        <v>13</v>
      </c>
      <c r="Q327" s="5">
        <v>4</v>
      </c>
      <c r="R327" s="5">
        <v>0</v>
      </c>
      <c r="S327" s="5">
        <v>0</v>
      </c>
      <c r="T327" s="5">
        <v>0</v>
      </c>
      <c r="U327" s="6">
        <v>60</v>
      </c>
    </row>
    <row r="328" spans="1:21">
      <c r="A328" s="4" t="s">
        <v>21</v>
      </c>
      <c r="B328" s="5" t="s">
        <v>22</v>
      </c>
      <c r="C328" s="5" t="s">
        <v>199</v>
      </c>
      <c r="D328" s="5">
        <v>15398</v>
      </c>
      <c r="E328" s="5" t="s">
        <v>24</v>
      </c>
      <c r="F328" s="5" t="s">
        <v>25</v>
      </c>
      <c r="G328" s="5" t="s">
        <v>26</v>
      </c>
      <c r="H328" s="5" t="s">
        <v>41</v>
      </c>
      <c r="I328" s="5" t="s">
        <v>44</v>
      </c>
      <c r="J328" s="5">
        <v>31</v>
      </c>
      <c r="K328" s="5" t="s">
        <v>45</v>
      </c>
      <c r="L328" s="5">
        <v>1</v>
      </c>
      <c r="M328" s="5">
        <v>2</v>
      </c>
      <c r="N328" s="5">
        <v>24</v>
      </c>
      <c r="O328" s="5">
        <v>16</v>
      </c>
      <c r="P328" s="5">
        <v>13</v>
      </c>
      <c r="Q328" s="5">
        <v>4</v>
      </c>
      <c r="R328" s="5">
        <v>0</v>
      </c>
      <c r="S328" s="5">
        <v>0</v>
      </c>
      <c r="T328" s="5">
        <v>0</v>
      </c>
      <c r="U328" s="6">
        <v>60</v>
      </c>
    </row>
    <row r="329" spans="1:21">
      <c r="A329" s="4" t="s">
        <v>21</v>
      </c>
      <c r="B329" s="5" t="s">
        <v>22</v>
      </c>
      <c r="C329" s="5" t="s">
        <v>199</v>
      </c>
      <c r="D329" s="5">
        <v>15398</v>
      </c>
      <c r="E329" s="5" t="s">
        <v>24</v>
      </c>
      <c r="F329" s="5" t="s">
        <v>25</v>
      </c>
      <c r="G329" s="5" t="s">
        <v>26</v>
      </c>
      <c r="H329" s="5" t="s">
        <v>27</v>
      </c>
      <c r="I329" s="5" t="s">
        <v>46</v>
      </c>
      <c r="J329" s="5">
        <v>4</v>
      </c>
      <c r="K329" s="5" t="s">
        <v>47</v>
      </c>
      <c r="L329" s="5">
        <v>0</v>
      </c>
      <c r="M329" s="5">
        <v>0</v>
      </c>
      <c r="N329" s="5">
        <v>5</v>
      </c>
      <c r="O329" s="5">
        <v>3</v>
      </c>
      <c r="P329" s="5">
        <v>7</v>
      </c>
      <c r="Q329" s="5">
        <v>5</v>
      </c>
      <c r="R329" s="5">
        <v>1</v>
      </c>
      <c r="S329" s="5">
        <v>0</v>
      </c>
      <c r="T329" s="5">
        <v>1</v>
      </c>
      <c r="U329" s="6">
        <v>22</v>
      </c>
    </row>
    <row r="330" spans="1:21">
      <c r="A330" s="4" t="s">
        <v>21</v>
      </c>
      <c r="B330" s="5" t="s">
        <v>22</v>
      </c>
      <c r="C330" s="5" t="s">
        <v>199</v>
      </c>
      <c r="D330" s="5">
        <v>15398</v>
      </c>
      <c r="E330" s="5" t="s">
        <v>24</v>
      </c>
      <c r="F330" s="5" t="s">
        <v>25</v>
      </c>
      <c r="G330" s="5" t="s">
        <v>52</v>
      </c>
      <c r="H330" s="5" t="s">
        <v>53</v>
      </c>
      <c r="I330" s="5" t="s">
        <v>54</v>
      </c>
      <c r="J330" s="5">
        <v>41</v>
      </c>
      <c r="K330" s="5" t="s">
        <v>55</v>
      </c>
      <c r="L330" s="5">
        <v>1</v>
      </c>
      <c r="M330" s="5">
        <v>2</v>
      </c>
      <c r="N330" s="5">
        <v>24</v>
      </c>
      <c r="O330" s="5">
        <v>16</v>
      </c>
      <c r="P330" s="5">
        <v>13</v>
      </c>
      <c r="Q330" s="5">
        <v>4</v>
      </c>
      <c r="R330" s="5">
        <v>0</v>
      </c>
      <c r="S330" s="5">
        <v>0</v>
      </c>
      <c r="T330" s="5">
        <v>0</v>
      </c>
      <c r="U330" s="6">
        <v>60</v>
      </c>
    </row>
    <row r="331" spans="1:21">
      <c r="A331" s="4" t="s">
        <v>21</v>
      </c>
      <c r="B331" s="5" t="s">
        <v>22</v>
      </c>
      <c r="C331" s="5" t="s">
        <v>199</v>
      </c>
      <c r="D331" s="5">
        <v>15398</v>
      </c>
      <c r="E331" s="5" t="s">
        <v>24</v>
      </c>
      <c r="F331" s="5" t="s">
        <v>25</v>
      </c>
      <c r="G331" s="5" t="s">
        <v>52</v>
      </c>
      <c r="H331" s="5" t="s">
        <v>53</v>
      </c>
      <c r="I331" s="5" t="s">
        <v>56</v>
      </c>
      <c r="J331" s="5">
        <v>43</v>
      </c>
      <c r="K331" s="5" t="s">
        <v>57</v>
      </c>
      <c r="L331" s="5">
        <v>1</v>
      </c>
      <c r="M331" s="5">
        <v>2</v>
      </c>
      <c r="N331" s="5">
        <v>24</v>
      </c>
      <c r="O331" s="5">
        <v>16</v>
      </c>
      <c r="P331" s="5">
        <v>13</v>
      </c>
      <c r="Q331" s="5">
        <v>4</v>
      </c>
      <c r="R331" s="5">
        <v>0</v>
      </c>
      <c r="S331" s="5">
        <v>0</v>
      </c>
      <c r="T331" s="5">
        <v>0</v>
      </c>
      <c r="U331" s="6">
        <v>60</v>
      </c>
    </row>
    <row r="332" spans="1:21">
      <c r="A332" s="4" t="s">
        <v>21</v>
      </c>
      <c r="B332" s="5" t="s">
        <v>22</v>
      </c>
      <c r="C332" s="5" t="s">
        <v>199</v>
      </c>
      <c r="D332" s="5">
        <v>15398</v>
      </c>
      <c r="E332" s="5" t="s">
        <v>24</v>
      </c>
      <c r="F332" s="5" t="s">
        <v>25</v>
      </c>
      <c r="G332" s="5" t="s">
        <v>26</v>
      </c>
      <c r="H332" s="5" t="s">
        <v>58</v>
      </c>
      <c r="I332" s="5" t="s">
        <v>59</v>
      </c>
      <c r="J332" s="5">
        <v>6</v>
      </c>
      <c r="K332" s="5" t="s">
        <v>60</v>
      </c>
      <c r="L332" s="5">
        <v>0</v>
      </c>
      <c r="M332" s="5">
        <v>0</v>
      </c>
      <c r="N332" s="5">
        <v>0</v>
      </c>
      <c r="O332" s="5">
        <v>1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6">
        <v>1</v>
      </c>
    </row>
    <row r="333" spans="1:21">
      <c r="A333" s="4" t="s">
        <v>21</v>
      </c>
      <c r="B333" s="5" t="s">
        <v>22</v>
      </c>
      <c r="C333" s="5" t="s">
        <v>199</v>
      </c>
      <c r="D333" s="5">
        <v>15398</v>
      </c>
      <c r="E333" s="5" t="s">
        <v>24</v>
      </c>
      <c r="F333" s="5" t="s">
        <v>25</v>
      </c>
      <c r="G333" s="5" t="s">
        <v>52</v>
      </c>
      <c r="H333" s="5" t="s">
        <v>53</v>
      </c>
      <c r="I333" s="5" t="s">
        <v>61</v>
      </c>
      <c r="J333" s="5">
        <v>46</v>
      </c>
      <c r="K333" s="5" t="s">
        <v>62</v>
      </c>
      <c r="L333" s="5">
        <v>1</v>
      </c>
      <c r="M333" s="5">
        <v>2</v>
      </c>
      <c r="N333" s="5">
        <v>24</v>
      </c>
      <c r="O333" s="5">
        <v>16</v>
      </c>
      <c r="P333" s="5">
        <v>13</v>
      </c>
      <c r="Q333" s="5">
        <v>4</v>
      </c>
      <c r="R333" s="5">
        <v>0</v>
      </c>
      <c r="S333" s="5">
        <v>0</v>
      </c>
      <c r="T333" s="5">
        <v>0</v>
      </c>
      <c r="U333" s="6">
        <v>60</v>
      </c>
    </row>
    <row r="334" spans="1:21">
      <c r="A334" s="4" t="s">
        <v>21</v>
      </c>
      <c r="B334" s="5" t="s">
        <v>22</v>
      </c>
      <c r="C334" s="5" t="s">
        <v>199</v>
      </c>
      <c r="D334" s="5">
        <v>15398</v>
      </c>
      <c r="E334" s="5" t="s">
        <v>24</v>
      </c>
      <c r="F334" s="5" t="s">
        <v>25</v>
      </c>
      <c r="G334" s="5" t="s">
        <v>26</v>
      </c>
      <c r="H334" s="5" t="s">
        <v>58</v>
      </c>
      <c r="I334" s="5" t="s">
        <v>67</v>
      </c>
      <c r="J334" s="5">
        <v>7</v>
      </c>
      <c r="K334" s="5" t="s">
        <v>68</v>
      </c>
      <c r="L334" s="5">
        <v>0</v>
      </c>
      <c r="M334" s="5">
        <v>1</v>
      </c>
      <c r="N334" s="5">
        <v>2</v>
      </c>
      <c r="O334" s="5">
        <v>0</v>
      </c>
      <c r="P334" s="5">
        <v>5</v>
      </c>
      <c r="Q334" s="5">
        <v>1</v>
      </c>
      <c r="R334" s="5">
        <v>0</v>
      </c>
      <c r="S334" s="5">
        <v>0</v>
      </c>
      <c r="T334" s="5">
        <v>0</v>
      </c>
      <c r="U334" s="6">
        <v>9</v>
      </c>
    </row>
    <row r="335" spans="1:21">
      <c r="A335" s="4" t="s">
        <v>21</v>
      </c>
      <c r="B335" s="5" t="s">
        <v>22</v>
      </c>
      <c r="C335" s="5" t="s">
        <v>199</v>
      </c>
      <c r="D335" s="5">
        <v>15398</v>
      </c>
      <c r="E335" s="5" t="s">
        <v>24</v>
      </c>
      <c r="F335" s="5" t="s">
        <v>25</v>
      </c>
      <c r="G335" s="5" t="s">
        <v>26</v>
      </c>
      <c r="H335" s="5" t="s">
        <v>63</v>
      </c>
      <c r="I335" s="5" t="s">
        <v>64</v>
      </c>
      <c r="J335" s="5">
        <v>56</v>
      </c>
      <c r="K335" s="5" t="s">
        <v>65</v>
      </c>
      <c r="L335" s="5">
        <v>1</v>
      </c>
      <c r="M335" s="5">
        <v>2</v>
      </c>
      <c r="N335" s="5">
        <v>24</v>
      </c>
      <c r="O335" s="5">
        <v>16</v>
      </c>
      <c r="P335" s="5">
        <v>13</v>
      </c>
      <c r="Q335" s="5">
        <v>4</v>
      </c>
      <c r="R335" s="5">
        <v>0</v>
      </c>
      <c r="S335" s="5">
        <v>0</v>
      </c>
      <c r="T335" s="5">
        <v>0</v>
      </c>
      <c r="U335" s="6">
        <v>60</v>
      </c>
    </row>
    <row r="336" spans="1:21">
      <c r="A336" s="4" t="s">
        <v>21</v>
      </c>
      <c r="B336" s="5" t="s">
        <v>22</v>
      </c>
      <c r="C336" s="5" t="s">
        <v>200</v>
      </c>
      <c r="D336" s="5">
        <v>14924</v>
      </c>
      <c r="E336" s="5" t="s">
        <v>24</v>
      </c>
      <c r="F336" s="5" t="s">
        <v>25</v>
      </c>
      <c r="G336" s="5" t="s">
        <v>26</v>
      </c>
      <c r="H336" s="5" t="s">
        <v>27</v>
      </c>
      <c r="I336" s="5" t="s">
        <v>28</v>
      </c>
      <c r="J336" s="5">
        <v>1</v>
      </c>
      <c r="K336" s="5" t="s">
        <v>29</v>
      </c>
      <c r="L336" s="5">
        <v>0</v>
      </c>
      <c r="M336" s="5">
        <v>2</v>
      </c>
      <c r="N336" s="5">
        <v>56</v>
      </c>
      <c r="O336" s="5">
        <v>61</v>
      </c>
      <c r="P336" s="5">
        <v>32</v>
      </c>
      <c r="Q336" s="5">
        <v>16</v>
      </c>
      <c r="R336" s="5">
        <v>11</v>
      </c>
      <c r="S336" s="5">
        <v>0</v>
      </c>
      <c r="T336" s="5">
        <v>0</v>
      </c>
      <c r="U336" s="6">
        <v>178</v>
      </c>
    </row>
    <row r="337" spans="1:21">
      <c r="A337" s="4" t="s">
        <v>21</v>
      </c>
      <c r="B337" s="5" t="s">
        <v>22</v>
      </c>
      <c r="C337" s="5" t="s">
        <v>200</v>
      </c>
      <c r="D337" s="5">
        <v>14924</v>
      </c>
      <c r="E337" s="5" t="s">
        <v>24</v>
      </c>
      <c r="F337" s="5" t="s">
        <v>25</v>
      </c>
      <c r="G337" s="5" t="s">
        <v>26</v>
      </c>
      <c r="H337" s="5" t="s">
        <v>30</v>
      </c>
      <c r="I337" s="5" t="s">
        <v>31</v>
      </c>
      <c r="J337" s="5">
        <v>10</v>
      </c>
      <c r="K337" s="5" t="s">
        <v>32</v>
      </c>
      <c r="L337" s="5">
        <v>0</v>
      </c>
      <c r="M337" s="5">
        <v>2</v>
      </c>
      <c r="N337" s="5">
        <v>17</v>
      </c>
      <c r="O337" s="5">
        <v>11</v>
      </c>
      <c r="P337" s="5">
        <v>4</v>
      </c>
      <c r="Q337" s="5">
        <v>1</v>
      </c>
      <c r="R337" s="5">
        <v>5</v>
      </c>
      <c r="S337" s="5">
        <v>0</v>
      </c>
      <c r="T337" s="5">
        <v>0</v>
      </c>
      <c r="U337" s="6">
        <v>40</v>
      </c>
    </row>
    <row r="338" spans="1:21">
      <c r="A338" s="4" t="s">
        <v>21</v>
      </c>
      <c r="B338" s="5" t="s">
        <v>22</v>
      </c>
      <c r="C338" s="5" t="s">
        <v>200</v>
      </c>
      <c r="D338" s="5">
        <v>14924</v>
      </c>
      <c r="E338" s="5" t="s">
        <v>24</v>
      </c>
      <c r="F338" s="5" t="s">
        <v>25</v>
      </c>
      <c r="G338" s="5" t="s">
        <v>26</v>
      </c>
      <c r="H338" s="5" t="s">
        <v>33</v>
      </c>
      <c r="I338" s="5" t="s">
        <v>34</v>
      </c>
      <c r="J338" s="5">
        <v>13</v>
      </c>
      <c r="K338" s="5" t="s">
        <v>35</v>
      </c>
      <c r="L338" s="5">
        <v>0</v>
      </c>
      <c r="M338" s="5">
        <v>0</v>
      </c>
      <c r="N338" s="5">
        <v>0</v>
      </c>
      <c r="O338" s="5">
        <v>1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6">
        <v>1</v>
      </c>
    </row>
    <row r="339" spans="1:21">
      <c r="A339" s="4" t="s">
        <v>21</v>
      </c>
      <c r="B339" s="5" t="s">
        <v>22</v>
      </c>
      <c r="C339" s="5" t="s">
        <v>200</v>
      </c>
      <c r="D339" s="5">
        <v>14924</v>
      </c>
      <c r="E339" s="5" t="s">
        <v>24</v>
      </c>
      <c r="F339" s="5" t="s">
        <v>25</v>
      </c>
      <c r="G339" s="5" t="s">
        <v>26</v>
      </c>
      <c r="H339" s="5" t="s">
        <v>27</v>
      </c>
      <c r="I339" s="5" t="s">
        <v>39</v>
      </c>
      <c r="J339" s="5">
        <v>2</v>
      </c>
      <c r="K339" s="5" t="s">
        <v>40</v>
      </c>
      <c r="L339" s="5">
        <v>0</v>
      </c>
      <c r="M339" s="5">
        <v>2</v>
      </c>
      <c r="N339" s="5">
        <v>56</v>
      </c>
      <c r="O339" s="5">
        <v>61</v>
      </c>
      <c r="P339" s="5">
        <v>32</v>
      </c>
      <c r="Q339" s="5">
        <v>16</v>
      </c>
      <c r="R339" s="5">
        <v>11</v>
      </c>
      <c r="S339" s="5">
        <v>0</v>
      </c>
      <c r="T339" s="5">
        <v>0</v>
      </c>
      <c r="U339" s="6">
        <v>178</v>
      </c>
    </row>
    <row r="340" spans="1:21">
      <c r="A340" s="4" t="s">
        <v>21</v>
      </c>
      <c r="B340" s="5" t="s">
        <v>22</v>
      </c>
      <c r="C340" s="5" t="s">
        <v>200</v>
      </c>
      <c r="D340" s="5">
        <v>14924</v>
      </c>
      <c r="E340" s="5" t="s">
        <v>24</v>
      </c>
      <c r="F340" s="5" t="s">
        <v>25</v>
      </c>
      <c r="G340" s="5" t="s">
        <v>26</v>
      </c>
      <c r="H340" s="5" t="s">
        <v>41</v>
      </c>
      <c r="I340" s="5" t="s">
        <v>42</v>
      </c>
      <c r="J340" s="5">
        <v>27</v>
      </c>
      <c r="K340" s="5" t="s">
        <v>43</v>
      </c>
      <c r="L340" s="5">
        <v>0</v>
      </c>
      <c r="M340" s="5">
        <v>2</v>
      </c>
      <c r="N340" s="5">
        <v>17</v>
      </c>
      <c r="O340" s="5">
        <v>11</v>
      </c>
      <c r="P340" s="5">
        <v>4</v>
      </c>
      <c r="Q340" s="5">
        <v>1</v>
      </c>
      <c r="R340" s="5">
        <v>5</v>
      </c>
      <c r="S340" s="5">
        <v>0</v>
      </c>
      <c r="T340" s="5">
        <v>0</v>
      </c>
      <c r="U340" s="6">
        <v>40</v>
      </c>
    </row>
    <row r="341" spans="1:21">
      <c r="A341" s="4" t="s">
        <v>21</v>
      </c>
      <c r="B341" s="5" t="s">
        <v>22</v>
      </c>
      <c r="C341" s="5" t="s">
        <v>200</v>
      </c>
      <c r="D341" s="5">
        <v>14924</v>
      </c>
      <c r="E341" s="5" t="s">
        <v>24</v>
      </c>
      <c r="F341" s="5" t="s">
        <v>25</v>
      </c>
      <c r="G341" s="5" t="s">
        <v>26</v>
      </c>
      <c r="H341" s="5" t="s">
        <v>41</v>
      </c>
      <c r="I341" s="5" t="s">
        <v>44</v>
      </c>
      <c r="J341" s="5">
        <v>31</v>
      </c>
      <c r="K341" s="5" t="s">
        <v>45</v>
      </c>
      <c r="L341" s="5">
        <v>0</v>
      </c>
      <c r="M341" s="5">
        <v>2</v>
      </c>
      <c r="N341" s="5">
        <v>17</v>
      </c>
      <c r="O341" s="5">
        <v>11</v>
      </c>
      <c r="P341" s="5">
        <v>4</v>
      </c>
      <c r="Q341" s="5">
        <v>1</v>
      </c>
      <c r="R341" s="5">
        <v>5</v>
      </c>
      <c r="S341" s="5">
        <v>0</v>
      </c>
      <c r="T341" s="5">
        <v>0</v>
      </c>
      <c r="U341" s="6">
        <v>40</v>
      </c>
    </row>
    <row r="342" spans="1:21">
      <c r="A342" s="4" t="s">
        <v>21</v>
      </c>
      <c r="B342" s="5" t="s">
        <v>22</v>
      </c>
      <c r="C342" s="5" t="s">
        <v>200</v>
      </c>
      <c r="D342" s="5">
        <v>14924</v>
      </c>
      <c r="E342" s="5" t="s">
        <v>24</v>
      </c>
      <c r="F342" s="5" t="s">
        <v>25</v>
      </c>
      <c r="G342" s="5" t="s">
        <v>26</v>
      </c>
      <c r="H342" s="5" t="s">
        <v>27</v>
      </c>
      <c r="I342" s="5" t="s">
        <v>46</v>
      </c>
      <c r="J342" s="5">
        <v>4</v>
      </c>
      <c r="K342" s="5" t="s">
        <v>47</v>
      </c>
      <c r="L342" s="5">
        <v>0</v>
      </c>
      <c r="M342" s="5">
        <v>0</v>
      </c>
      <c r="N342" s="5">
        <v>0</v>
      </c>
      <c r="O342" s="5">
        <v>1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6">
        <v>1</v>
      </c>
    </row>
    <row r="343" spans="1:21">
      <c r="A343" s="4" t="s">
        <v>21</v>
      </c>
      <c r="B343" s="5" t="s">
        <v>22</v>
      </c>
      <c r="C343" s="5" t="s">
        <v>200</v>
      </c>
      <c r="D343" s="5">
        <v>14924</v>
      </c>
      <c r="E343" s="5" t="s">
        <v>24</v>
      </c>
      <c r="F343" s="5" t="s">
        <v>25</v>
      </c>
      <c r="G343" s="5" t="s">
        <v>52</v>
      </c>
      <c r="H343" s="5" t="s">
        <v>53</v>
      </c>
      <c r="I343" s="5" t="s">
        <v>54</v>
      </c>
      <c r="J343" s="5">
        <v>41</v>
      </c>
      <c r="K343" s="5" t="s">
        <v>55</v>
      </c>
      <c r="L343" s="5">
        <v>0</v>
      </c>
      <c r="M343" s="5">
        <v>2</v>
      </c>
      <c r="N343" s="5">
        <v>17</v>
      </c>
      <c r="O343" s="5">
        <v>11</v>
      </c>
      <c r="P343" s="5">
        <v>4</v>
      </c>
      <c r="Q343" s="5">
        <v>1</v>
      </c>
      <c r="R343" s="5">
        <v>5</v>
      </c>
      <c r="S343" s="5">
        <v>0</v>
      </c>
      <c r="T343" s="5">
        <v>0</v>
      </c>
      <c r="U343" s="6">
        <v>40</v>
      </c>
    </row>
    <row r="344" spans="1:21">
      <c r="A344" s="4" t="s">
        <v>21</v>
      </c>
      <c r="B344" s="5" t="s">
        <v>22</v>
      </c>
      <c r="C344" s="5" t="s">
        <v>200</v>
      </c>
      <c r="D344" s="5">
        <v>14924</v>
      </c>
      <c r="E344" s="5" t="s">
        <v>24</v>
      </c>
      <c r="F344" s="5" t="s">
        <v>25</v>
      </c>
      <c r="G344" s="5" t="s">
        <v>52</v>
      </c>
      <c r="H344" s="5" t="s">
        <v>53</v>
      </c>
      <c r="I344" s="5" t="s">
        <v>56</v>
      </c>
      <c r="J344" s="5">
        <v>43</v>
      </c>
      <c r="K344" s="5" t="s">
        <v>57</v>
      </c>
      <c r="L344" s="5">
        <v>0</v>
      </c>
      <c r="M344" s="5">
        <v>2</v>
      </c>
      <c r="N344" s="5">
        <v>17</v>
      </c>
      <c r="O344" s="5">
        <v>11</v>
      </c>
      <c r="P344" s="5">
        <v>4</v>
      </c>
      <c r="Q344" s="5">
        <v>1</v>
      </c>
      <c r="R344" s="5">
        <v>5</v>
      </c>
      <c r="S344" s="5">
        <v>0</v>
      </c>
      <c r="T344" s="5">
        <v>0</v>
      </c>
      <c r="U344" s="6">
        <v>40</v>
      </c>
    </row>
    <row r="345" spans="1:21">
      <c r="A345" s="4" t="s">
        <v>21</v>
      </c>
      <c r="B345" s="5" t="s">
        <v>22</v>
      </c>
      <c r="C345" s="5" t="s">
        <v>200</v>
      </c>
      <c r="D345" s="5">
        <v>14924</v>
      </c>
      <c r="E345" s="5" t="s">
        <v>24</v>
      </c>
      <c r="F345" s="5" t="s">
        <v>25</v>
      </c>
      <c r="G345" s="5" t="s">
        <v>26</v>
      </c>
      <c r="H345" s="5" t="s">
        <v>58</v>
      </c>
      <c r="I345" s="5" t="s">
        <v>59</v>
      </c>
      <c r="J345" s="5">
        <v>6</v>
      </c>
      <c r="K345" s="5" t="s">
        <v>60</v>
      </c>
      <c r="L345" s="5">
        <v>0</v>
      </c>
      <c r="M345" s="5">
        <v>1</v>
      </c>
      <c r="N345" s="5">
        <v>2</v>
      </c>
      <c r="O345" s="5">
        <v>3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6">
        <v>6</v>
      </c>
    </row>
    <row r="346" spans="1:21">
      <c r="A346" s="4" t="s">
        <v>21</v>
      </c>
      <c r="B346" s="5" t="s">
        <v>22</v>
      </c>
      <c r="C346" s="5" t="s">
        <v>200</v>
      </c>
      <c r="D346" s="5">
        <v>14924</v>
      </c>
      <c r="E346" s="5" t="s">
        <v>24</v>
      </c>
      <c r="F346" s="5" t="s">
        <v>25</v>
      </c>
      <c r="G346" s="5" t="s">
        <v>52</v>
      </c>
      <c r="H346" s="5" t="s">
        <v>53</v>
      </c>
      <c r="I346" s="5" t="s">
        <v>61</v>
      </c>
      <c r="J346" s="5">
        <v>46</v>
      </c>
      <c r="K346" s="5" t="s">
        <v>62</v>
      </c>
      <c r="L346" s="5">
        <v>0</v>
      </c>
      <c r="M346" s="5">
        <v>2</v>
      </c>
      <c r="N346" s="5">
        <v>17</v>
      </c>
      <c r="O346" s="5">
        <v>11</v>
      </c>
      <c r="P346" s="5">
        <v>4</v>
      </c>
      <c r="Q346" s="5">
        <v>1</v>
      </c>
      <c r="R346" s="5">
        <v>5</v>
      </c>
      <c r="S346" s="5">
        <v>0</v>
      </c>
      <c r="T346" s="5">
        <v>0</v>
      </c>
      <c r="U346" s="6">
        <v>40</v>
      </c>
    </row>
    <row r="347" spans="1:21">
      <c r="A347" s="4" t="s">
        <v>21</v>
      </c>
      <c r="B347" s="5" t="s">
        <v>22</v>
      </c>
      <c r="C347" s="5" t="s">
        <v>200</v>
      </c>
      <c r="D347" s="5">
        <v>14924</v>
      </c>
      <c r="E347" s="5" t="s">
        <v>24</v>
      </c>
      <c r="F347" s="5" t="s">
        <v>25</v>
      </c>
      <c r="G347" s="5" t="s">
        <v>26</v>
      </c>
      <c r="H347" s="5" t="s">
        <v>58</v>
      </c>
      <c r="I347" s="5" t="s">
        <v>67</v>
      </c>
      <c r="J347" s="5">
        <v>7</v>
      </c>
      <c r="K347" s="5" t="s">
        <v>68</v>
      </c>
      <c r="L347" s="5">
        <v>0</v>
      </c>
      <c r="M347" s="5">
        <v>0</v>
      </c>
      <c r="N347" s="5">
        <v>0</v>
      </c>
      <c r="O347" s="5">
        <v>2</v>
      </c>
      <c r="P347" s="5">
        <v>0</v>
      </c>
      <c r="Q347" s="5">
        <v>0</v>
      </c>
      <c r="R347" s="5">
        <v>1</v>
      </c>
      <c r="S347" s="5">
        <v>0</v>
      </c>
      <c r="T347" s="5">
        <v>0</v>
      </c>
      <c r="U347" s="6">
        <v>3</v>
      </c>
    </row>
    <row r="348" spans="1:21">
      <c r="A348" s="4" t="s">
        <v>21</v>
      </c>
      <c r="B348" s="5" t="s">
        <v>22</v>
      </c>
      <c r="C348" s="5" t="s">
        <v>200</v>
      </c>
      <c r="D348" s="5">
        <v>14924</v>
      </c>
      <c r="E348" s="5" t="s">
        <v>24</v>
      </c>
      <c r="F348" s="5" t="s">
        <v>25</v>
      </c>
      <c r="G348" s="5" t="s">
        <v>26</v>
      </c>
      <c r="H348" s="5" t="s">
        <v>63</v>
      </c>
      <c r="I348" s="5" t="s">
        <v>64</v>
      </c>
      <c r="J348" s="5">
        <v>56</v>
      </c>
      <c r="K348" s="5" t="s">
        <v>65</v>
      </c>
      <c r="L348" s="5">
        <v>0</v>
      </c>
      <c r="M348" s="5">
        <v>2</v>
      </c>
      <c r="N348" s="5">
        <v>17</v>
      </c>
      <c r="O348" s="5">
        <v>11</v>
      </c>
      <c r="P348" s="5">
        <v>4</v>
      </c>
      <c r="Q348" s="5">
        <v>1</v>
      </c>
      <c r="R348" s="5">
        <v>5</v>
      </c>
      <c r="S348" s="5">
        <v>0</v>
      </c>
      <c r="T348" s="5">
        <v>0</v>
      </c>
      <c r="U348" s="6">
        <v>40</v>
      </c>
    </row>
    <row r="349" spans="1:21">
      <c r="A349" s="4" t="s">
        <v>21</v>
      </c>
      <c r="B349" s="5" t="s">
        <v>22</v>
      </c>
      <c r="C349" s="5" t="s">
        <v>201</v>
      </c>
      <c r="D349" s="5">
        <v>15509</v>
      </c>
      <c r="E349" s="5" t="s">
        <v>24</v>
      </c>
      <c r="F349" s="5" t="s">
        <v>25</v>
      </c>
      <c r="G349" s="5" t="s">
        <v>26</v>
      </c>
      <c r="H349" s="5" t="s">
        <v>27</v>
      </c>
      <c r="I349" s="5" t="s">
        <v>28</v>
      </c>
      <c r="J349" s="5">
        <v>1</v>
      </c>
      <c r="K349" s="5" t="s">
        <v>29</v>
      </c>
      <c r="L349" s="5">
        <v>0</v>
      </c>
      <c r="M349" s="5">
        <v>5</v>
      </c>
      <c r="N349" s="5">
        <v>68</v>
      </c>
      <c r="O349" s="5">
        <v>71</v>
      </c>
      <c r="P349" s="5">
        <v>76</v>
      </c>
      <c r="Q349" s="5">
        <v>73</v>
      </c>
      <c r="R349" s="5">
        <v>53</v>
      </c>
      <c r="S349" s="5">
        <v>38</v>
      </c>
      <c r="T349" s="5">
        <v>0</v>
      </c>
      <c r="U349" s="6">
        <v>384</v>
      </c>
    </row>
    <row r="350" spans="1:21">
      <c r="A350" s="4" t="s">
        <v>21</v>
      </c>
      <c r="B350" s="5" t="s">
        <v>22</v>
      </c>
      <c r="C350" s="5" t="s">
        <v>201</v>
      </c>
      <c r="D350" s="5">
        <v>15509</v>
      </c>
      <c r="E350" s="5" t="s">
        <v>24</v>
      </c>
      <c r="F350" s="5" t="s">
        <v>25</v>
      </c>
      <c r="G350" s="5" t="s">
        <v>26</v>
      </c>
      <c r="H350" s="5" t="s">
        <v>30</v>
      </c>
      <c r="I350" s="5" t="s">
        <v>31</v>
      </c>
      <c r="J350" s="5">
        <v>10</v>
      </c>
      <c r="K350" s="5" t="s">
        <v>32</v>
      </c>
      <c r="L350" s="5">
        <v>0</v>
      </c>
      <c r="M350" s="5">
        <v>1</v>
      </c>
      <c r="N350" s="5">
        <v>28</v>
      </c>
      <c r="O350" s="5">
        <v>36</v>
      </c>
      <c r="P350" s="5">
        <v>16</v>
      </c>
      <c r="Q350" s="5">
        <v>17</v>
      </c>
      <c r="R350" s="5">
        <v>19</v>
      </c>
      <c r="S350" s="5">
        <v>9</v>
      </c>
      <c r="T350" s="5">
        <v>0</v>
      </c>
      <c r="U350" s="6">
        <v>126</v>
      </c>
    </row>
    <row r="351" spans="1:21">
      <c r="A351" s="4" t="s">
        <v>21</v>
      </c>
      <c r="B351" s="5" t="s">
        <v>22</v>
      </c>
      <c r="C351" s="5" t="s">
        <v>201</v>
      </c>
      <c r="D351" s="5">
        <v>15509</v>
      </c>
      <c r="E351" s="5" t="s">
        <v>24</v>
      </c>
      <c r="F351" s="5" t="s">
        <v>25</v>
      </c>
      <c r="G351" s="5" t="s">
        <v>26</v>
      </c>
      <c r="H351" s="5" t="s">
        <v>33</v>
      </c>
      <c r="I351" s="5" t="s">
        <v>34</v>
      </c>
      <c r="J351" s="5">
        <v>13</v>
      </c>
      <c r="K351" s="5" t="s">
        <v>35</v>
      </c>
      <c r="L351" s="5">
        <v>0</v>
      </c>
      <c r="M351" s="5">
        <v>0</v>
      </c>
      <c r="N351" s="5">
        <v>0</v>
      </c>
      <c r="O351" s="5">
        <v>0</v>
      </c>
      <c r="P351" s="5">
        <v>1</v>
      </c>
      <c r="Q351" s="5">
        <v>0</v>
      </c>
      <c r="R351" s="5">
        <v>1</v>
      </c>
      <c r="S351" s="5">
        <v>0</v>
      </c>
      <c r="T351" s="5">
        <v>0</v>
      </c>
      <c r="U351" s="6">
        <v>2</v>
      </c>
    </row>
    <row r="352" spans="1:21">
      <c r="A352" s="4" t="s">
        <v>21</v>
      </c>
      <c r="B352" s="5" t="s">
        <v>22</v>
      </c>
      <c r="C352" s="5" t="s">
        <v>201</v>
      </c>
      <c r="D352" s="5">
        <v>15509</v>
      </c>
      <c r="E352" s="5" t="s">
        <v>24</v>
      </c>
      <c r="F352" s="5" t="s">
        <v>25</v>
      </c>
      <c r="G352" s="5" t="s">
        <v>26</v>
      </c>
      <c r="H352" s="5" t="s">
        <v>33</v>
      </c>
      <c r="I352" s="5" t="s">
        <v>71</v>
      </c>
      <c r="J352" s="5">
        <v>14</v>
      </c>
      <c r="K352" s="5" t="s">
        <v>72</v>
      </c>
      <c r="L352" s="5">
        <v>0</v>
      </c>
      <c r="M352" s="5">
        <v>0</v>
      </c>
      <c r="N352" s="5">
        <v>0</v>
      </c>
      <c r="O352" s="5">
        <v>0</v>
      </c>
      <c r="P352" s="5">
        <v>1</v>
      </c>
      <c r="Q352" s="5">
        <v>0</v>
      </c>
      <c r="R352" s="5">
        <v>1</v>
      </c>
      <c r="S352" s="5">
        <v>0</v>
      </c>
      <c r="T352" s="5">
        <v>0</v>
      </c>
      <c r="U352" s="6">
        <v>2</v>
      </c>
    </row>
    <row r="353" spans="1:21">
      <c r="A353" s="4" t="s">
        <v>21</v>
      </c>
      <c r="B353" s="5" t="s">
        <v>22</v>
      </c>
      <c r="C353" s="5" t="s">
        <v>201</v>
      </c>
      <c r="D353" s="5">
        <v>15509</v>
      </c>
      <c r="E353" s="5" t="s">
        <v>24</v>
      </c>
      <c r="F353" s="5" t="s">
        <v>25</v>
      </c>
      <c r="G353" s="5" t="s">
        <v>26</v>
      </c>
      <c r="H353" s="5" t="s">
        <v>33</v>
      </c>
      <c r="I353" s="5" t="s">
        <v>73</v>
      </c>
      <c r="J353" s="5">
        <v>15</v>
      </c>
      <c r="K353" s="5" t="s">
        <v>74</v>
      </c>
      <c r="L353" s="5">
        <v>0</v>
      </c>
      <c r="M353" s="5">
        <v>0</v>
      </c>
      <c r="N353" s="5">
        <v>0</v>
      </c>
      <c r="O353" s="5">
        <v>0</v>
      </c>
      <c r="P353" s="5">
        <v>1</v>
      </c>
      <c r="Q353" s="5">
        <v>0</v>
      </c>
      <c r="R353" s="5">
        <v>1</v>
      </c>
      <c r="S353" s="5">
        <v>0</v>
      </c>
      <c r="T353" s="5">
        <v>0</v>
      </c>
      <c r="U353" s="6">
        <v>2</v>
      </c>
    </row>
    <row r="354" spans="1:21">
      <c r="A354" s="4" t="s">
        <v>21</v>
      </c>
      <c r="B354" s="5" t="s">
        <v>22</v>
      </c>
      <c r="C354" s="5" t="s">
        <v>201</v>
      </c>
      <c r="D354" s="5">
        <v>15509</v>
      </c>
      <c r="E354" s="5" t="s">
        <v>24</v>
      </c>
      <c r="F354" s="5" t="s">
        <v>25</v>
      </c>
      <c r="G354" s="5" t="s">
        <v>26</v>
      </c>
      <c r="H354" s="5" t="s">
        <v>33</v>
      </c>
      <c r="I354" s="5" t="s">
        <v>75</v>
      </c>
      <c r="J354" s="5">
        <v>16</v>
      </c>
      <c r="K354" s="5" t="s">
        <v>76</v>
      </c>
      <c r="L354" s="5">
        <v>0</v>
      </c>
      <c r="M354" s="5">
        <v>0</v>
      </c>
      <c r="N354" s="5">
        <v>0</v>
      </c>
      <c r="O354" s="5">
        <v>0</v>
      </c>
      <c r="P354" s="5">
        <v>1</v>
      </c>
      <c r="Q354" s="5">
        <v>0</v>
      </c>
      <c r="R354" s="5">
        <v>1</v>
      </c>
      <c r="S354" s="5">
        <v>0</v>
      </c>
      <c r="T354" s="5">
        <v>0</v>
      </c>
      <c r="U354" s="6">
        <v>2</v>
      </c>
    </row>
    <row r="355" spans="1:21">
      <c r="A355" s="4" t="s">
        <v>21</v>
      </c>
      <c r="B355" s="5" t="s">
        <v>22</v>
      </c>
      <c r="C355" s="5" t="s">
        <v>201</v>
      </c>
      <c r="D355" s="5">
        <v>15509</v>
      </c>
      <c r="E355" s="5" t="s">
        <v>24</v>
      </c>
      <c r="F355" s="5" t="s">
        <v>25</v>
      </c>
      <c r="G355" s="5" t="s">
        <v>26</v>
      </c>
      <c r="H355" s="5" t="s">
        <v>36</v>
      </c>
      <c r="I355" s="5" t="s">
        <v>37</v>
      </c>
      <c r="J355" s="5">
        <v>17</v>
      </c>
      <c r="K355" s="5" t="s">
        <v>38</v>
      </c>
      <c r="L355" s="5">
        <v>0</v>
      </c>
      <c r="M355" s="5">
        <v>0</v>
      </c>
      <c r="N355" s="5">
        <v>4</v>
      </c>
      <c r="O355" s="5">
        <v>5</v>
      </c>
      <c r="P355" s="5">
        <v>4</v>
      </c>
      <c r="Q355" s="5">
        <v>3</v>
      </c>
      <c r="R355" s="5">
        <v>1</v>
      </c>
      <c r="S355" s="5">
        <v>0</v>
      </c>
      <c r="T355" s="5">
        <v>0</v>
      </c>
      <c r="U355" s="6">
        <v>17</v>
      </c>
    </row>
    <row r="356" spans="1:21">
      <c r="A356" s="4" t="s">
        <v>21</v>
      </c>
      <c r="B356" s="5" t="s">
        <v>22</v>
      </c>
      <c r="C356" s="5" t="s">
        <v>201</v>
      </c>
      <c r="D356" s="5">
        <v>15509</v>
      </c>
      <c r="E356" s="5" t="s">
        <v>24</v>
      </c>
      <c r="F356" s="5" t="s">
        <v>25</v>
      </c>
      <c r="G356" s="5" t="s">
        <v>26</v>
      </c>
      <c r="H356" s="5" t="s">
        <v>27</v>
      </c>
      <c r="I356" s="5" t="s">
        <v>39</v>
      </c>
      <c r="J356" s="5">
        <v>2</v>
      </c>
      <c r="K356" s="5" t="s">
        <v>40</v>
      </c>
      <c r="L356" s="5">
        <v>0</v>
      </c>
      <c r="M356" s="5">
        <v>5</v>
      </c>
      <c r="N356" s="5">
        <v>68</v>
      </c>
      <c r="O356" s="5">
        <v>71</v>
      </c>
      <c r="P356" s="5">
        <v>76</v>
      </c>
      <c r="Q356" s="5">
        <v>73</v>
      </c>
      <c r="R356" s="5">
        <v>53</v>
      </c>
      <c r="S356" s="5">
        <v>38</v>
      </c>
      <c r="T356" s="5">
        <v>0</v>
      </c>
      <c r="U356" s="6">
        <v>384</v>
      </c>
    </row>
    <row r="357" spans="1:21">
      <c r="A357" s="4" t="s">
        <v>21</v>
      </c>
      <c r="B357" s="5" t="s">
        <v>22</v>
      </c>
      <c r="C357" s="5" t="s">
        <v>201</v>
      </c>
      <c r="D357" s="5">
        <v>15509</v>
      </c>
      <c r="E357" s="5" t="s">
        <v>24</v>
      </c>
      <c r="F357" s="5" t="s">
        <v>25</v>
      </c>
      <c r="G357" s="5" t="s">
        <v>26</v>
      </c>
      <c r="H357" s="5" t="s">
        <v>41</v>
      </c>
      <c r="I357" s="5" t="s">
        <v>42</v>
      </c>
      <c r="J357" s="5">
        <v>27</v>
      </c>
      <c r="K357" s="5" t="s">
        <v>43</v>
      </c>
      <c r="L357" s="5">
        <v>0</v>
      </c>
      <c r="M357" s="5">
        <v>1</v>
      </c>
      <c r="N357" s="5">
        <v>28</v>
      </c>
      <c r="O357" s="5">
        <v>36</v>
      </c>
      <c r="P357" s="5">
        <v>16</v>
      </c>
      <c r="Q357" s="5">
        <v>17</v>
      </c>
      <c r="R357" s="5">
        <v>19</v>
      </c>
      <c r="S357" s="5">
        <v>9</v>
      </c>
      <c r="T357" s="5">
        <v>0</v>
      </c>
      <c r="U357" s="6">
        <v>126</v>
      </c>
    </row>
    <row r="358" spans="1:21">
      <c r="A358" s="4" t="s">
        <v>21</v>
      </c>
      <c r="B358" s="5" t="s">
        <v>22</v>
      </c>
      <c r="C358" s="5" t="s">
        <v>201</v>
      </c>
      <c r="D358" s="5">
        <v>15509</v>
      </c>
      <c r="E358" s="5" t="s">
        <v>24</v>
      </c>
      <c r="F358" s="5" t="s">
        <v>25</v>
      </c>
      <c r="G358" s="5" t="s">
        <v>26</v>
      </c>
      <c r="H358" s="5" t="s">
        <v>41</v>
      </c>
      <c r="I358" s="5" t="s">
        <v>44</v>
      </c>
      <c r="J358" s="5">
        <v>31</v>
      </c>
      <c r="K358" s="5" t="s">
        <v>45</v>
      </c>
      <c r="L358" s="5">
        <v>0</v>
      </c>
      <c r="M358" s="5">
        <v>0</v>
      </c>
      <c r="N358" s="5">
        <v>35</v>
      </c>
      <c r="O358" s="5">
        <v>41</v>
      </c>
      <c r="P358" s="5">
        <v>2</v>
      </c>
      <c r="Q358" s="5">
        <v>29</v>
      </c>
      <c r="R358" s="5">
        <v>23</v>
      </c>
      <c r="S358" s="5">
        <v>11</v>
      </c>
      <c r="T358" s="5">
        <v>0</v>
      </c>
      <c r="U358" s="6">
        <v>141</v>
      </c>
    </row>
    <row r="359" spans="1:21">
      <c r="A359" s="4" t="s">
        <v>21</v>
      </c>
      <c r="B359" s="5" t="s">
        <v>22</v>
      </c>
      <c r="C359" s="5" t="s">
        <v>201</v>
      </c>
      <c r="D359" s="5">
        <v>15509</v>
      </c>
      <c r="E359" s="5" t="s">
        <v>24</v>
      </c>
      <c r="F359" s="5" t="s">
        <v>25</v>
      </c>
      <c r="G359" s="5" t="s">
        <v>26</v>
      </c>
      <c r="H359" s="5" t="s">
        <v>27</v>
      </c>
      <c r="I359" s="5" t="s">
        <v>46</v>
      </c>
      <c r="J359" s="5">
        <v>4</v>
      </c>
      <c r="K359" s="5" t="s">
        <v>47</v>
      </c>
      <c r="L359" s="5">
        <v>0</v>
      </c>
      <c r="M359" s="5">
        <v>0</v>
      </c>
      <c r="N359" s="5">
        <v>0</v>
      </c>
      <c r="O359" s="5">
        <v>0</v>
      </c>
      <c r="P359" s="5">
        <v>1</v>
      </c>
      <c r="Q359" s="5">
        <v>0</v>
      </c>
      <c r="R359" s="5">
        <v>1</v>
      </c>
      <c r="S359" s="5">
        <v>0</v>
      </c>
      <c r="T359" s="5">
        <v>0</v>
      </c>
      <c r="U359" s="6">
        <v>2</v>
      </c>
    </row>
    <row r="360" spans="1:21">
      <c r="A360" s="4" t="s">
        <v>21</v>
      </c>
      <c r="B360" s="5" t="s">
        <v>22</v>
      </c>
      <c r="C360" s="5" t="s">
        <v>201</v>
      </c>
      <c r="D360" s="5">
        <v>15509</v>
      </c>
      <c r="E360" s="5" t="s">
        <v>24</v>
      </c>
      <c r="F360" s="5" t="s">
        <v>25</v>
      </c>
      <c r="G360" s="5" t="s">
        <v>52</v>
      </c>
      <c r="H360" s="5" t="s">
        <v>53</v>
      </c>
      <c r="I360" s="5" t="s">
        <v>54</v>
      </c>
      <c r="J360" s="5">
        <v>41</v>
      </c>
      <c r="K360" s="5" t="s">
        <v>55</v>
      </c>
      <c r="L360" s="5">
        <v>0</v>
      </c>
      <c r="M360" s="5">
        <v>1</v>
      </c>
      <c r="N360" s="5">
        <v>28</v>
      </c>
      <c r="O360" s="5">
        <v>36</v>
      </c>
      <c r="P360" s="5">
        <v>16</v>
      </c>
      <c r="Q360" s="5">
        <v>17</v>
      </c>
      <c r="R360" s="5">
        <v>19</v>
      </c>
      <c r="S360" s="5">
        <v>9</v>
      </c>
      <c r="T360" s="5">
        <v>0</v>
      </c>
      <c r="U360" s="6">
        <v>126</v>
      </c>
    </row>
    <row r="361" spans="1:21">
      <c r="A361" s="4" t="s">
        <v>21</v>
      </c>
      <c r="B361" s="5" t="s">
        <v>22</v>
      </c>
      <c r="C361" s="5" t="s">
        <v>201</v>
      </c>
      <c r="D361" s="5">
        <v>15509</v>
      </c>
      <c r="E361" s="5" t="s">
        <v>24</v>
      </c>
      <c r="F361" s="5" t="s">
        <v>25</v>
      </c>
      <c r="G361" s="5" t="s">
        <v>52</v>
      </c>
      <c r="H361" s="5" t="s">
        <v>53</v>
      </c>
      <c r="I361" s="5" t="s">
        <v>56</v>
      </c>
      <c r="J361" s="5">
        <v>43</v>
      </c>
      <c r="K361" s="5" t="s">
        <v>57</v>
      </c>
      <c r="L361" s="5">
        <v>0</v>
      </c>
      <c r="M361" s="5">
        <v>1</v>
      </c>
      <c r="N361" s="5">
        <v>28</v>
      </c>
      <c r="O361" s="5">
        <v>36</v>
      </c>
      <c r="P361" s="5">
        <v>16</v>
      </c>
      <c r="Q361" s="5">
        <v>17</v>
      </c>
      <c r="R361" s="5">
        <v>19</v>
      </c>
      <c r="S361" s="5">
        <v>9</v>
      </c>
      <c r="T361" s="5">
        <v>0</v>
      </c>
      <c r="U361" s="6">
        <v>126</v>
      </c>
    </row>
    <row r="362" spans="1:21">
      <c r="A362" s="4" t="s">
        <v>21</v>
      </c>
      <c r="B362" s="5" t="s">
        <v>22</v>
      </c>
      <c r="C362" s="5" t="s">
        <v>201</v>
      </c>
      <c r="D362" s="5">
        <v>15509</v>
      </c>
      <c r="E362" s="5" t="s">
        <v>24</v>
      </c>
      <c r="F362" s="5" t="s">
        <v>25</v>
      </c>
      <c r="G362" s="5" t="s">
        <v>26</v>
      </c>
      <c r="H362" s="5" t="s">
        <v>58</v>
      </c>
      <c r="I362" s="5" t="s">
        <v>59</v>
      </c>
      <c r="J362" s="5">
        <v>6</v>
      </c>
      <c r="K362" s="5" t="s">
        <v>60</v>
      </c>
      <c r="L362" s="5">
        <v>0</v>
      </c>
      <c r="M362" s="5">
        <v>0</v>
      </c>
      <c r="N362" s="5">
        <v>3</v>
      </c>
      <c r="O362" s="5">
        <v>1</v>
      </c>
      <c r="P362" s="5">
        <v>6</v>
      </c>
      <c r="Q362" s="5">
        <v>2</v>
      </c>
      <c r="R362" s="5">
        <v>1</v>
      </c>
      <c r="S362" s="5">
        <v>1</v>
      </c>
      <c r="T362" s="5">
        <v>0</v>
      </c>
      <c r="U362" s="6">
        <v>14</v>
      </c>
    </row>
    <row r="363" spans="1:21">
      <c r="A363" s="4" t="s">
        <v>21</v>
      </c>
      <c r="B363" s="5" t="s">
        <v>22</v>
      </c>
      <c r="C363" s="5" t="s">
        <v>201</v>
      </c>
      <c r="D363" s="5">
        <v>15509</v>
      </c>
      <c r="E363" s="5" t="s">
        <v>24</v>
      </c>
      <c r="F363" s="5" t="s">
        <v>25</v>
      </c>
      <c r="G363" s="5" t="s">
        <v>52</v>
      </c>
      <c r="H363" s="5" t="s">
        <v>53</v>
      </c>
      <c r="I363" s="5" t="s">
        <v>61</v>
      </c>
      <c r="J363" s="5">
        <v>46</v>
      </c>
      <c r="K363" s="5" t="s">
        <v>62</v>
      </c>
      <c r="L363" s="5">
        <v>0</v>
      </c>
      <c r="M363" s="5">
        <v>1</v>
      </c>
      <c r="N363" s="5">
        <v>28</v>
      </c>
      <c r="O363" s="5">
        <v>36</v>
      </c>
      <c r="P363" s="5">
        <v>16</v>
      </c>
      <c r="Q363" s="5">
        <v>17</v>
      </c>
      <c r="R363" s="5">
        <v>19</v>
      </c>
      <c r="S363" s="5">
        <v>9</v>
      </c>
      <c r="T363" s="5">
        <v>0</v>
      </c>
      <c r="U363" s="6">
        <v>126</v>
      </c>
    </row>
    <row r="364" spans="1:21">
      <c r="A364" s="4" t="s">
        <v>21</v>
      </c>
      <c r="B364" s="5" t="s">
        <v>22</v>
      </c>
      <c r="C364" s="5" t="s">
        <v>201</v>
      </c>
      <c r="D364" s="5">
        <v>15509</v>
      </c>
      <c r="E364" s="5" t="s">
        <v>24</v>
      </c>
      <c r="F364" s="5" t="s">
        <v>25</v>
      </c>
      <c r="G364" s="5" t="s">
        <v>26</v>
      </c>
      <c r="H364" s="5" t="s">
        <v>63</v>
      </c>
      <c r="I364" s="5" t="s">
        <v>64</v>
      </c>
      <c r="J364" s="5">
        <v>56</v>
      </c>
      <c r="K364" s="5" t="s">
        <v>65</v>
      </c>
      <c r="L364" s="5">
        <v>0</v>
      </c>
      <c r="M364" s="5">
        <v>1</v>
      </c>
      <c r="N364" s="5">
        <v>28</v>
      </c>
      <c r="O364" s="5">
        <v>36</v>
      </c>
      <c r="P364" s="5">
        <v>16</v>
      </c>
      <c r="Q364" s="5">
        <v>17</v>
      </c>
      <c r="R364" s="5">
        <v>19</v>
      </c>
      <c r="S364" s="5">
        <v>9</v>
      </c>
      <c r="T364" s="5">
        <v>0</v>
      </c>
      <c r="U364" s="6">
        <v>126</v>
      </c>
    </row>
    <row r="365" spans="1:21">
      <c r="A365" s="4" t="s">
        <v>21</v>
      </c>
      <c r="B365" s="5" t="s">
        <v>22</v>
      </c>
      <c r="C365" s="5" t="s">
        <v>202</v>
      </c>
      <c r="D365" s="5">
        <v>19123</v>
      </c>
      <c r="E365" s="5" t="s">
        <v>24</v>
      </c>
      <c r="F365" s="5" t="s">
        <v>25</v>
      </c>
      <c r="G365" s="5" t="s">
        <v>26</v>
      </c>
      <c r="H365" s="5" t="s">
        <v>27</v>
      </c>
      <c r="I365" s="5" t="s">
        <v>28</v>
      </c>
      <c r="J365" s="5">
        <v>1</v>
      </c>
      <c r="K365" s="5" t="s">
        <v>29</v>
      </c>
      <c r="L365" s="5">
        <v>10</v>
      </c>
      <c r="M365" s="5">
        <v>26</v>
      </c>
      <c r="N365" s="5">
        <v>180</v>
      </c>
      <c r="O365" s="5">
        <v>329</v>
      </c>
      <c r="P365" s="5">
        <v>442</v>
      </c>
      <c r="Q365" s="5">
        <v>360</v>
      </c>
      <c r="R365" s="5">
        <v>260</v>
      </c>
      <c r="S365" s="5">
        <v>70</v>
      </c>
      <c r="T365" s="5">
        <v>32</v>
      </c>
      <c r="U365" s="6">
        <v>1709</v>
      </c>
    </row>
    <row r="366" spans="1:21">
      <c r="A366" s="4" t="s">
        <v>21</v>
      </c>
      <c r="B366" s="5" t="s">
        <v>22</v>
      </c>
      <c r="C366" s="5" t="s">
        <v>202</v>
      </c>
      <c r="D366" s="5">
        <v>19123</v>
      </c>
      <c r="E366" s="5" t="s">
        <v>24</v>
      </c>
      <c r="F366" s="5" t="s">
        <v>25</v>
      </c>
      <c r="G366" s="5" t="s">
        <v>26</v>
      </c>
      <c r="H366" s="5" t="s">
        <v>63</v>
      </c>
      <c r="I366" s="5" t="s">
        <v>98</v>
      </c>
      <c r="J366" s="5">
        <v>58</v>
      </c>
      <c r="K366" s="5" t="s">
        <v>99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6">
        <v>0</v>
      </c>
    </row>
    <row r="367" spans="1:21">
      <c r="A367" s="4" t="s">
        <v>21</v>
      </c>
      <c r="B367" s="5" t="s">
        <v>22</v>
      </c>
      <c r="C367" s="5" t="s">
        <v>202</v>
      </c>
      <c r="D367" s="5">
        <v>19123</v>
      </c>
      <c r="E367" s="5" t="s">
        <v>24</v>
      </c>
      <c r="F367" s="5" t="s">
        <v>25</v>
      </c>
      <c r="G367" s="5" t="s">
        <v>26</v>
      </c>
      <c r="H367" s="5" t="s">
        <v>30</v>
      </c>
      <c r="I367" s="5" t="s">
        <v>31</v>
      </c>
      <c r="J367" s="5">
        <v>10</v>
      </c>
      <c r="K367" s="5" t="s">
        <v>32</v>
      </c>
      <c r="L367" s="5">
        <v>1</v>
      </c>
      <c r="M367" s="5">
        <v>4</v>
      </c>
      <c r="N367" s="5">
        <v>19</v>
      </c>
      <c r="O367" s="5">
        <v>36</v>
      </c>
      <c r="P367" s="5">
        <v>60</v>
      </c>
      <c r="Q367" s="5">
        <v>41</v>
      </c>
      <c r="R367" s="5">
        <v>30</v>
      </c>
      <c r="S367" s="5">
        <v>7</v>
      </c>
      <c r="T367" s="5">
        <v>1</v>
      </c>
      <c r="U367" s="6">
        <v>199</v>
      </c>
    </row>
    <row r="368" spans="1:21">
      <c r="A368" s="4" t="s">
        <v>21</v>
      </c>
      <c r="B368" s="5" t="s">
        <v>22</v>
      </c>
      <c r="C368" s="5" t="s">
        <v>202</v>
      </c>
      <c r="D368" s="5">
        <v>19123</v>
      </c>
      <c r="E368" s="5" t="s">
        <v>24</v>
      </c>
      <c r="F368" s="5" t="s">
        <v>25</v>
      </c>
      <c r="G368" s="5" t="s">
        <v>26</v>
      </c>
      <c r="H368" s="5" t="s">
        <v>30</v>
      </c>
      <c r="I368" s="5" t="s">
        <v>140</v>
      </c>
      <c r="J368" s="5">
        <v>11</v>
      </c>
      <c r="K368" s="5" t="s">
        <v>141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6">
        <v>0</v>
      </c>
    </row>
    <row r="369" spans="1:21">
      <c r="A369" s="4" t="s">
        <v>21</v>
      </c>
      <c r="B369" s="5" t="s">
        <v>22</v>
      </c>
      <c r="C369" s="5" t="s">
        <v>202</v>
      </c>
      <c r="D369" s="5">
        <v>19123</v>
      </c>
      <c r="E369" s="5" t="s">
        <v>24</v>
      </c>
      <c r="F369" s="5" t="s">
        <v>25</v>
      </c>
      <c r="G369" s="5" t="s">
        <v>26</v>
      </c>
      <c r="H369" s="5" t="s">
        <v>33</v>
      </c>
      <c r="I369" s="5" t="s">
        <v>142</v>
      </c>
      <c r="J369" s="5">
        <v>12</v>
      </c>
      <c r="K369" s="5" t="s">
        <v>143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6">
        <v>0</v>
      </c>
    </row>
    <row r="370" spans="1:21">
      <c r="A370" s="4" t="s">
        <v>21</v>
      </c>
      <c r="B370" s="5" t="s">
        <v>22</v>
      </c>
      <c r="C370" s="5" t="s">
        <v>202</v>
      </c>
      <c r="D370" s="5">
        <v>19123</v>
      </c>
      <c r="E370" s="5" t="s">
        <v>24</v>
      </c>
      <c r="F370" s="5" t="s">
        <v>25</v>
      </c>
      <c r="G370" s="5" t="s">
        <v>26</v>
      </c>
      <c r="H370" s="5" t="s">
        <v>33</v>
      </c>
      <c r="I370" s="5" t="s">
        <v>34</v>
      </c>
      <c r="J370" s="5">
        <v>13</v>
      </c>
      <c r="K370" s="5" t="s">
        <v>35</v>
      </c>
      <c r="L370" s="5">
        <v>0</v>
      </c>
      <c r="M370" s="5">
        <v>0</v>
      </c>
      <c r="N370" s="5">
        <v>2</v>
      </c>
      <c r="O370" s="5">
        <v>10</v>
      </c>
      <c r="P370" s="5">
        <v>11</v>
      </c>
      <c r="Q370" s="5">
        <v>8</v>
      </c>
      <c r="R370" s="5">
        <v>11</v>
      </c>
      <c r="S370" s="5">
        <v>11</v>
      </c>
      <c r="T370" s="5">
        <v>10</v>
      </c>
      <c r="U370" s="6">
        <v>63</v>
      </c>
    </row>
    <row r="371" spans="1:21">
      <c r="A371" s="4" t="s">
        <v>21</v>
      </c>
      <c r="B371" s="5" t="s">
        <v>22</v>
      </c>
      <c r="C371" s="5" t="s">
        <v>202</v>
      </c>
      <c r="D371" s="5">
        <v>19123</v>
      </c>
      <c r="E371" s="5" t="s">
        <v>24</v>
      </c>
      <c r="F371" s="5" t="s">
        <v>25</v>
      </c>
      <c r="G371" s="5" t="s">
        <v>26</v>
      </c>
      <c r="H371" s="5" t="s">
        <v>33</v>
      </c>
      <c r="I371" s="5" t="s">
        <v>71</v>
      </c>
      <c r="J371" s="5">
        <v>14</v>
      </c>
      <c r="K371" s="5" t="s">
        <v>72</v>
      </c>
      <c r="L371" s="5">
        <v>0</v>
      </c>
      <c r="M371" s="5">
        <v>0</v>
      </c>
      <c r="N371" s="5">
        <v>1</v>
      </c>
      <c r="O371" s="5">
        <v>3</v>
      </c>
      <c r="P371" s="5">
        <v>1</v>
      </c>
      <c r="Q371" s="5">
        <v>1</v>
      </c>
      <c r="R371" s="5">
        <v>2</v>
      </c>
      <c r="S371" s="5">
        <v>2</v>
      </c>
      <c r="T371" s="5">
        <v>1</v>
      </c>
      <c r="U371" s="6">
        <v>11</v>
      </c>
    </row>
    <row r="372" spans="1:21">
      <c r="A372" s="4" t="s">
        <v>21</v>
      </c>
      <c r="B372" s="5" t="s">
        <v>22</v>
      </c>
      <c r="C372" s="5" t="s">
        <v>202</v>
      </c>
      <c r="D372" s="5">
        <v>19123</v>
      </c>
      <c r="E372" s="5" t="s">
        <v>24</v>
      </c>
      <c r="F372" s="5" t="s">
        <v>25</v>
      </c>
      <c r="G372" s="5" t="s">
        <v>26</v>
      </c>
      <c r="H372" s="5" t="s">
        <v>33</v>
      </c>
      <c r="I372" s="5" t="s">
        <v>73</v>
      </c>
      <c r="J372" s="5">
        <v>15</v>
      </c>
      <c r="K372" s="5" t="s">
        <v>74</v>
      </c>
      <c r="L372" s="5">
        <v>0</v>
      </c>
      <c r="M372" s="5">
        <v>0</v>
      </c>
      <c r="N372" s="5">
        <v>1</v>
      </c>
      <c r="O372" s="5">
        <v>3</v>
      </c>
      <c r="P372" s="5">
        <v>1</v>
      </c>
      <c r="Q372" s="5">
        <v>1</v>
      </c>
      <c r="R372" s="5">
        <v>2</v>
      </c>
      <c r="S372" s="5">
        <v>2</v>
      </c>
      <c r="T372" s="5">
        <v>1</v>
      </c>
      <c r="U372" s="6">
        <v>11</v>
      </c>
    </row>
    <row r="373" spans="1:21">
      <c r="A373" s="4" t="s">
        <v>21</v>
      </c>
      <c r="B373" s="5" t="s">
        <v>22</v>
      </c>
      <c r="C373" s="5" t="s">
        <v>202</v>
      </c>
      <c r="D373" s="5">
        <v>19123</v>
      </c>
      <c r="E373" s="5" t="s">
        <v>24</v>
      </c>
      <c r="F373" s="5" t="s">
        <v>25</v>
      </c>
      <c r="G373" s="5" t="s">
        <v>26</v>
      </c>
      <c r="H373" s="5" t="s">
        <v>33</v>
      </c>
      <c r="I373" s="5" t="s">
        <v>75</v>
      </c>
      <c r="J373" s="5">
        <v>16</v>
      </c>
      <c r="K373" s="5" t="s">
        <v>76</v>
      </c>
      <c r="L373" s="5">
        <v>0</v>
      </c>
      <c r="M373" s="5">
        <v>0</v>
      </c>
      <c r="N373" s="5">
        <v>1</v>
      </c>
      <c r="O373" s="5">
        <v>3</v>
      </c>
      <c r="P373" s="5">
        <v>1</v>
      </c>
      <c r="Q373" s="5">
        <v>1</v>
      </c>
      <c r="R373" s="5">
        <v>2</v>
      </c>
      <c r="S373" s="5">
        <v>2</v>
      </c>
      <c r="T373" s="5">
        <v>1</v>
      </c>
      <c r="U373" s="6">
        <v>11</v>
      </c>
    </row>
    <row r="374" spans="1:21">
      <c r="A374" s="4" t="s">
        <v>21</v>
      </c>
      <c r="B374" s="5" t="s">
        <v>22</v>
      </c>
      <c r="C374" s="5" t="s">
        <v>202</v>
      </c>
      <c r="D374" s="5">
        <v>19123</v>
      </c>
      <c r="E374" s="5" t="s">
        <v>24</v>
      </c>
      <c r="F374" s="5" t="s">
        <v>25</v>
      </c>
      <c r="G374" s="5" t="s">
        <v>26</v>
      </c>
      <c r="H374" s="5" t="s">
        <v>36</v>
      </c>
      <c r="I374" s="5" t="s">
        <v>37</v>
      </c>
      <c r="J374" s="5">
        <v>17</v>
      </c>
      <c r="K374" s="5" t="s">
        <v>38</v>
      </c>
      <c r="L374" s="5">
        <v>0</v>
      </c>
      <c r="M374" s="5">
        <v>0</v>
      </c>
      <c r="N374" s="5">
        <v>0</v>
      </c>
      <c r="O374" s="5">
        <v>2</v>
      </c>
      <c r="P374" s="5">
        <v>2</v>
      </c>
      <c r="Q374" s="5">
        <v>0</v>
      </c>
      <c r="R374" s="5">
        <v>1</v>
      </c>
      <c r="S374" s="5">
        <v>1</v>
      </c>
      <c r="T374" s="5">
        <v>0</v>
      </c>
      <c r="U374" s="6">
        <v>6</v>
      </c>
    </row>
    <row r="375" spans="1:21">
      <c r="A375" s="4" t="s">
        <v>21</v>
      </c>
      <c r="B375" s="5" t="s">
        <v>22</v>
      </c>
      <c r="C375" s="5" t="s">
        <v>202</v>
      </c>
      <c r="D375" s="5">
        <v>19123</v>
      </c>
      <c r="E375" s="5" t="s">
        <v>24</v>
      </c>
      <c r="F375" s="5" t="s">
        <v>25</v>
      </c>
      <c r="G375" s="5" t="s">
        <v>26</v>
      </c>
      <c r="H375" s="5" t="s">
        <v>36</v>
      </c>
      <c r="I375" s="5" t="s">
        <v>110</v>
      </c>
      <c r="J375" s="5">
        <v>18</v>
      </c>
      <c r="K375" s="5" t="s">
        <v>111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6">
        <v>0</v>
      </c>
    </row>
    <row r="376" spans="1:21">
      <c r="A376" s="4" t="s">
        <v>21</v>
      </c>
      <c r="B376" s="5" t="s">
        <v>22</v>
      </c>
      <c r="C376" s="5" t="s">
        <v>202</v>
      </c>
      <c r="D376" s="5">
        <v>19123</v>
      </c>
      <c r="E376" s="5" t="s">
        <v>24</v>
      </c>
      <c r="F376" s="5" t="s">
        <v>25</v>
      </c>
      <c r="G376" s="5" t="s">
        <v>26</v>
      </c>
      <c r="H376" s="5" t="s">
        <v>27</v>
      </c>
      <c r="I376" s="5" t="s">
        <v>39</v>
      </c>
      <c r="J376" s="5">
        <v>2</v>
      </c>
      <c r="K376" s="5" t="s">
        <v>40</v>
      </c>
      <c r="L376" s="5">
        <v>6</v>
      </c>
      <c r="M376" s="5">
        <v>26</v>
      </c>
      <c r="N376" s="5">
        <v>172</v>
      </c>
      <c r="O376" s="5">
        <v>309</v>
      </c>
      <c r="P376" s="5">
        <v>435</v>
      </c>
      <c r="Q376" s="5">
        <v>332</v>
      </c>
      <c r="R376" s="5">
        <v>213</v>
      </c>
      <c r="S376" s="5">
        <v>62</v>
      </c>
      <c r="T376" s="5">
        <v>24</v>
      </c>
      <c r="U376" s="6">
        <v>1579</v>
      </c>
    </row>
    <row r="377" spans="1:21">
      <c r="A377" s="4" t="s">
        <v>21</v>
      </c>
      <c r="B377" s="5" t="s">
        <v>22</v>
      </c>
      <c r="C377" s="5" t="s">
        <v>202</v>
      </c>
      <c r="D377" s="5">
        <v>19123</v>
      </c>
      <c r="E377" s="5" t="s">
        <v>24</v>
      </c>
      <c r="F377" s="5" t="s">
        <v>25</v>
      </c>
      <c r="G377" s="5" t="s">
        <v>26</v>
      </c>
      <c r="H377" s="5" t="s">
        <v>36</v>
      </c>
      <c r="I377" s="5" t="s">
        <v>112</v>
      </c>
      <c r="J377" s="5">
        <v>19</v>
      </c>
      <c r="K377" s="5" t="s">
        <v>113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6">
        <v>0</v>
      </c>
    </row>
    <row r="378" spans="1:21">
      <c r="A378" s="4" t="s">
        <v>21</v>
      </c>
      <c r="B378" s="5" t="s">
        <v>22</v>
      </c>
      <c r="C378" s="5" t="s">
        <v>202</v>
      </c>
      <c r="D378" s="5">
        <v>19123</v>
      </c>
      <c r="E378" s="5" t="s">
        <v>24</v>
      </c>
      <c r="F378" s="5" t="s">
        <v>25</v>
      </c>
      <c r="G378" s="5" t="s">
        <v>26</v>
      </c>
      <c r="H378" s="5" t="s">
        <v>36</v>
      </c>
      <c r="I378" s="5" t="s">
        <v>114</v>
      </c>
      <c r="J378" s="5">
        <v>20</v>
      </c>
      <c r="K378" s="5" t="s">
        <v>115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6">
        <v>0</v>
      </c>
    </row>
    <row r="379" spans="1:21">
      <c r="A379" s="4" t="s">
        <v>21</v>
      </c>
      <c r="B379" s="5" t="s">
        <v>22</v>
      </c>
      <c r="C379" s="5" t="s">
        <v>202</v>
      </c>
      <c r="D379" s="5">
        <v>19123</v>
      </c>
      <c r="E379" s="5" t="s">
        <v>24</v>
      </c>
      <c r="F379" s="5" t="s">
        <v>25</v>
      </c>
      <c r="G379" s="5" t="s">
        <v>26</v>
      </c>
      <c r="H379" s="5" t="s">
        <v>36</v>
      </c>
      <c r="I379" s="5" t="s">
        <v>116</v>
      </c>
      <c r="J379" s="5">
        <v>21</v>
      </c>
      <c r="K379" s="5" t="s">
        <v>117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6">
        <v>0</v>
      </c>
    </row>
    <row r="380" spans="1:21">
      <c r="A380" s="4" t="s">
        <v>21</v>
      </c>
      <c r="B380" s="5" t="s">
        <v>22</v>
      </c>
      <c r="C380" s="5" t="s">
        <v>202</v>
      </c>
      <c r="D380" s="5">
        <v>19123</v>
      </c>
      <c r="E380" s="5" t="s">
        <v>24</v>
      </c>
      <c r="F380" s="5" t="s">
        <v>25</v>
      </c>
      <c r="G380" s="5" t="s">
        <v>26</v>
      </c>
      <c r="H380" s="5" t="s">
        <v>36</v>
      </c>
      <c r="I380" s="5" t="s">
        <v>118</v>
      </c>
      <c r="J380" s="5">
        <v>22</v>
      </c>
      <c r="K380" s="5" t="s">
        <v>119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6">
        <v>0</v>
      </c>
    </row>
    <row r="381" spans="1:21">
      <c r="A381" s="4" t="s">
        <v>21</v>
      </c>
      <c r="B381" s="5" t="s">
        <v>22</v>
      </c>
      <c r="C381" s="5" t="s">
        <v>202</v>
      </c>
      <c r="D381" s="5">
        <v>19123</v>
      </c>
      <c r="E381" s="5" t="s">
        <v>24</v>
      </c>
      <c r="F381" s="5" t="s">
        <v>25</v>
      </c>
      <c r="G381" s="5" t="s">
        <v>26</v>
      </c>
      <c r="H381" s="5" t="s">
        <v>36</v>
      </c>
      <c r="I381" s="5" t="s">
        <v>120</v>
      </c>
      <c r="J381" s="5">
        <v>23</v>
      </c>
      <c r="K381" s="5" t="s">
        <v>121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6">
        <v>0</v>
      </c>
    </row>
    <row r="382" spans="1:21">
      <c r="A382" s="4" t="s">
        <v>21</v>
      </c>
      <c r="B382" s="5" t="s">
        <v>22</v>
      </c>
      <c r="C382" s="5" t="s">
        <v>202</v>
      </c>
      <c r="D382" s="5">
        <v>19123</v>
      </c>
      <c r="E382" s="5" t="s">
        <v>24</v>
      </c>
      <c r="F382" s="5" t="s">
        <v>25</v>
      </c>
      <c r="G382" s="5" t="s">
        <v>26</v>
      </c>
      <c r="H382" s="5" t="s">
        <v>41</v>
      </c>
      <c r="I382" s="5" t="s">
        <v>42</v>
      </c>
      <c r="J382" s="5">
        <v>27</v>
      </c>
      <c r="K382" s="5" t="s">
        <v>43</v>
      </c>
      <c r="L382" s="5">
        <v>7</v>
      </c>
      <c r="M382" s="5">
        <v>24</v>
      </c>
      <c r="N382" s="5">
        <v>62</v>
      </c>
      <c r="O382" s="5">
        <v>65</v>
      </c>
      <c r="P382" s="5">
        <v>72</v>
      </c>
      <c r="Q382" s="5">
        <v>99</v>
      </c>
      <c r="R382" s="5">
        <v>58</v>
      </c>
      <c r="S382" s="5">
        <v>11</v>
      </c>
      <c r="T382" s="5">
        <v>14</v>
      </c>
      <c r="U382" s="6">
        <v>412</v>
      </c>
    </row>
    <row r="383" spans="1:21">
      <c r="A383" s="4" t="s">
        <v>21</v>
      </c>
      <c r="B383" s="5" t="s">
        <v>22</v>
      </c>
      <c r="C383" s="5" t="s">
        <v>202</v>
      </c>
      <c r="D383" s="5">
        <v>19123</v>
      </c>
      <c r="E383" s="5" t="s">
        <v>24</v>
      </c>
      <c r="F383" s="5" t="s">
        <v>25</v>
      </c>
      <c r="G383" s="5" t="s">
        <v>26</v>
      </c>
      <c r="H383" s="5" t="s">
        <v>41</v>
      </c>
      <c r="I383" s="5" t="s">
        <v>78</v>
      </c>
      <c r="J383" s="5">
        <v>28</v>
      </c>
      <c r="K383" s="5" t="s">
        <v>79</v>
      </c>
      <c r="L383" s="5">
        <v>0</v>
      </c>
      <c r="M383" s="5">
        <v>0</v>
      </c>
      <c r="N383" s="5">
        <v>1</v>
      </c>
      <c r="O383" s="5">
        <v>3</v>
      </c>
      <c r="P383" s="5">
        <v>2</v>
      </c>
      <c r="Q383" s="5">
        <v>2</v>
      </c>
      <c r="R383" s="5">
        <v>1</v>
      </c>
      <c r="S383" s="5">
        <v>0</v>
      </c>
      <c r="T383" s="5">
        <v>0</v>
      </c>
      <c r="U383" s="6">
        <v>9</v>
      </c>
    </row>
    <row r="384" spans="1:21">
      <c r="A384" s="4" t="s">
        <v>21</v>
      </c>
      <c r="B384" s="5" t="s">
        <v>22</v>
      </c>
      <c r="C384" s="5" t="s">
        <v>202</v>
      </c>
      <c r="D384" s="5">
        <v>19123</v>
      </c>
      <c r="E384" s="5" t="s">
        <v>24</v>
      </c>
      <c r="F384" s="5" t="s">
        <v>25</v>
      </c>
      <c r="G384" s="5" t="s">
        <v>26</v>
      </c>
      <c r="H384" s="5" t="s">
        <v>41</v>
      </c>
      <c r="I384" s="5" t="s">
        <v>144</v>
      </c>
      <c r="J384" s="5">
        <v>29</v>
      </c>
      <c r="K384" s="5" t="s">
        <v>145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6">
        <v>0</v>
      </c>
    </row>
    <row r="385" spans="1:21">
      <c r="A385" s="4" t="s">
        <v>21</v>
      </c>
      <c r="B385" s="5" t="s">
        <v>22</v>
      </c>
      <c r="C385" s="5" t="s">
        <v>202</v>
      </c>
      <c r="D385" s="5">
        <v>19123</v>
      </c>
      <c r="E385" s="5" t="s">
        <v>24</v>
      </c>
      <c r="F385" s="5" t="s">
        <v>25</v>
      </c>
      <c r="G385" s="5" t="s">
        <v>26</v>
      </c>
      <c r="H385" s="5" t="s">
        <v>41</v>
      </c>
      <c r="I385" s="5" t="s">
        <v>80</v>
      </c>
      <c r="J385" s="5">
        <v>30</v>
      </c>
      <c r="K385" s="5" t="s">
        <v>81</v>
      </c>
      <c r="L385" s="5">
        <v>0</v>
      </c>
      <c r="M385" s="5">
        <v>0</v>
      </c>
      <c r="N385" s="5">
        <v>1</v>
      </c>
      <c r="O385" s="5">
        <v>3</v>
      </c>
      <c r="P385" s="5">
        <v>2</v>
      </c>
      <c r="Q385" s="5">
        <v>2</v>
      </c>
      <c r="R385" s="5">
        <v>1</v>
      </c>
      <c r="S385" s="5">
        <v>0</v>
      </c>
      <c r="T385" s="5">
        <v>0</v>
      </c>
      <c r="U385" s="6">
        <v>9</v>
      </c>
    </row>
    <row r="386" spans="1:21">
      <c r="A386" s="4" t="s">
        <v>21</v>
      </c>
      <c r="B386" s="5" t="s">
        <v>22</v>
      </c>
      <c r="C386" s="5" t="s">
        <v>202</v>
      </c>
      <c r="D386" s="5">
        <v>19123</v>
      </c>
      <c r="E386" s="5" t="s">
        <v>24</v>
      </c>
      <c r="F386" s="5" t="s">
        <v>25</v>
      </c>
      <c r="G386" s="5" t="s">
        <v>26</v>
      </c>
      <c r="H386" s="5" t="s">
        <v>41</v>
      </c>
      <c r="I386" s="5" t="s">
        <v>44</v>
      </c>
      <c r="J386" s="5">
        <v>31</v>
      </c>
      <c r="K386" s="5" t="s">
        <v>45</v>
      </c>
      <c r="L386" s="5">
        <v>7</v>
      </c>
      <c r="M386" s="5">
        <v>24</v>
      </c>
      <c r="N386" s="5">
        <v>62</v>
      </c>
      <c r="O386" s="5">
        <v>65</v>
      </c>
      <c r="P386" s="5">
        <v>72</v>
      </c>
      <c r="Q386" s="5">
        <v>99</v>
      </c>
      <c r="R386" s="5">
        <v>58</v>
      </c>
      <c r="S386" s="5">
        <v>11</v>
      </c>
      <c r="T386" s="5">
        <v>14</v>
      </c>
      <c r="U386" s="6">
        <v>412</v>
      </c>
    </row>
    <row r="387" spans="1:21">
      <c r="A387" s="4" t="s">
        <v>21</v>
      </c>
      <c r="B387" s="5" t="s">
        <v>22</v>
      </c>
      <c r="C387" s="5" t="s">
        <v>202</v>
      </c>
      <c r="D387" s="5">
        <v>19123</v>
      </c>
      <c r="E387" s="5" t="s">
        <v>24</v>
      </c>
      <c r="F387" s="5" t="s">
        <v>25</v>
      </c>
      <c r="G387" s="5" t="s">
        <v>26</v>
      </c>
      <c r="H387" s="5" t="s">
        <v>27</v>
      </c>
      <c r="I387" s="5" t="s">
        <v>46</v>
      </c>
      <c r="J387" s="5">
        <v>4</v>
      </c>
      <c r="K387" s="5" t="s">
        <v>47</v>
      </c>
      <c r="L387" s="5">
        <v>0</v>
      </c>
      <c r="M387" s="5">
        <v>0</v>
      </c>
      <c r="N387" s="5">
        <v>2</v>
      </c>
      <c r="O387" s="5">
        <v>10</v>
      </c>
      <c r="P387" s="5">
        <v>11</v>
      </c>
      <c r="Q387" s="5">
        <v>8</v>
      </c>
      <c r="R387" s="5">
        <v>11</v>
      </c>
      <c r="S387" s="5">
        <v>11</v>
      </c>
      <c r="T387" s="5">
        <v>10</v>
      </c>
      <c r="U387" s="6">
        <v>63</v>
      </c>
    </row>
    <row r="388" spans="1:21">
      <c r="A388" s="4" t="s">
        <v>21</v>
      </c>
      <c r="B388" s="5" t="s">
        <v>22</v>
      </c>
      <c r="C388" s="5" t="s">
        <v>202</v>
      </c>
      <c r="D388" s="5">
        <v>19123</v>
      </c>
      <c r="E388" s="5" t="s">
        <v>24</v>
      </c>
      <c r="F388" s="5" t="s">
        <v>25</v>
      </c>
      <c r="G388" s="5" t="s">
        <v>26</v>
      </c>
      <c r="H388" s="5" t="s">
        <v>41</v>
      </c>
      <c r="I388" s="5" t="s">
        <v>48</v>
      </c>
      <c r="J388" s="5">
        <v>32</v>
      </c>
      <c r="K388" s="5" t="s">
        <v>49</v>
      </c>
      <c r="L388" s="5">
        <v>0</v>
      </c>
      <c r="M388" s="5">
        <v>0</v>
      </c>
      <c r="N388" s="5">
        <v>0</v>
      </c>
      <c r="O388" s="5">
        <v>1</v>
      </c>
      <c r="P388" s="5">
        <v>2</v>
      </c>
      <c r="Q388" s="5">
        <v>3</v>
      </c>
      <c r="R388" s="5">
        <v>0</v>
      </c>
      <c r="S388" s="5">
        <v>0</v>
      </c>
      <c r="T388" s="5">
        <v>0</v>
      </c>
      <c r="U388" s="6">
        <v>6</v>
      </c>
    </row>
    <row r="389" spans="1:21">
      <c r="A389" s="4" t="s">
        <v>21</v>
      </c>
      <c r="B389" s="5" t="s">
        <v>22</v>
      </c>
      <c r="C389" s="5" t="s">
        <v>202</v>
      </c>
      <c r="D389" s="5">
        <v>19123</v>
      </c>
      <c r="E389" s="5" t="s">
        <v>24</v>
      </c>
      <c r="F389" s="5" t="s">
        <v>25</v>
      </c>
      <c r="G389" s="5" t="s">
        <v>26</v>
      </c>
      <c r="H389" s="5" t="s">
        <v>41</v>
      </c>
      <c r="I389" s="5" t="s">
        <v>50</v>
      </c>
      <c r="J389" s="5">
        <v>33</v>
      </c>
      <c r="K389" s="5" t="s">
        <v>51</v>
      </c>
      <c r="L389" s="5">
        <v>0</v>
      </c>
      <c r="M389" s="5">
        <v>0</v>
      </c>
      <c r="N389" s="5">
        <v>2</v>
      </c>
      <c r="O389" s="5">
        <v>8</v>
      </c>
      <c r="P389" s="5">
        <v>12</v>
      </c>
      <c r="Q389" s="5">
        <v>9</v>
      </c>
      <c r="R389" s="5">
        <v>5</v>
      </c>
      <c r="S389" s="5">
        <v>4</v>
      </c>
      <c r="T389" s="5">
        <v>0</v>
      </c>
      <c r="U389" s="6">
        <v>40</v>
      </c>
    </row>
    <row r="390" spans="1:21">
      <c r="A390" s="4" t="s">
        <v>21</v>
      </c>
      <c r="B390" s="5" t="s">
        <v>22</v>
      </c>
      <c r="C390" s="5" t="s">
        <v>202</v>
      </c>
      <c r="D390" s="5">
        <v>19123</v>
      </c>
      <c r="E390" s="5" t="s">
        <v>24</v>
      </c>
      <c r="F390" s="5" t="s">
        <v>25</v>
      </c>
      <c r="G390" s="5" t="s">
        <v>26</v>
      </c>
      <c r="H390" s="5" t="s">
        <v>41</v>
      </c>
      <c r="I390" s="5" t="s">
        <v>134</v>
      </c>
      <c r="J390" s="5">
        <v>34</v>
      </c>
      <c r="K390" s="5" t="s">
        <v>135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6">
        <v>0</v>
      </c>
    </row>
    <row r="391" spans="1:21">
      <c r="A391" s="4" t="s">
        <v>21</v>
      </c>
      <c r="B391" s="5" t="s">
        <v>22</v>
      </c>
      <c r="C391" s="5" t="s">
        <v>202</v>
      </c>
      <c r="D391" s="5">
        <v>19123</v>
      </c>
      <c r="E391" s="5" t="s">
        <v>24</v>
      </c>
      <c r="F391" s="5" t="s">
        <v>25</v>
      </c>
      <c r="G391" s="5" t="s">
        <v>52</v>
      </c>
      <c r="H391" s="5" t="s">
        <v>100</v>
      </c>
      <c r="I391" s="5" t="s">
        <v>101</v>
      </c>
      <c r="J391" s="5">
        <v>37</v>
      </c>
      <c r="K391" s="5" t="s">
        <v>102</v>
      </c>
      <c r="L391" s="5">
        <v>0</v>
      </c>
      <c r="M391" s="5">
        <v>1</v>
      </c>
      <c r="N391" s="5">
        <v>4</v>
      </c>
      <c r="O391" s="5">
        <v>24</v>
      </c>
      <c r="P391" s="5">
        <v>41</v>
      </c>
      <c r="Q391" s="5">
        <v>23</v>
      </c>
      <c r="R391" s="5">
        <v>19</v>
      </c>
      <c r="S391" s="5">
        <v>3</v>
      </c>
      <c r="T391" s="5">
        <v>1</v>
      </c>
      <c r="U391" s="6">
        <v>116</v>
      </c>
    </row>
    <row r="392" spans="1:21">
      <c r="A392" s="4" t="s">
        <v>21</v>
      </c>
      <c r="B392" s="5" t="s">
        <v>22</v>
      </c>
      <c r="C392" s="5" t="s">
        <v>202</v>
      </c>
      <c r="D392" s="5">
        <v>19123</v>
      </c>
      <c r="E392" s="5" t="s">
        <v>24</v>
      </c>
      <c r="F392" s="5" t="s">
        <v>25</v>
      </c>
      <c r="G392" s="5" t="s">
        <v>52</v>
      </c>
      <c r="H392" s="5" t="s">
        <v>100</v>
      </c>
      <c r="I392" s="5" t="s">
        <v>146</v>
      </c>
      <c r="J392" s="5">
        <v>38</v>
      </c>
      <c r="K392" s="5" t="s">
        <v>147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6">
        <v>0</v>
      </c>
    </row>
    <row r="393" spans="1:21">
      <c r="A393" s="4" t="s">
        <v>21</v>
      </c>
      <c r="B393" s="5" t="s">
        <v>22</v>
      </c>
      <c r="C393" s="5" t="s">
        <v>202</v>
      </c>
      <c r="D393" s="5">
        <v>19123</v>
      </c>
      <c r="E393" s="5" t="s">
        <v>24</v>
      </c>
      <c r="F393" s="5" t="s">
        <v>25</v>
      </c>
      <c r="G393" s="5" t="s">
        <v>52</v>
      </c>
      <c r="H393" s="5" t="s">
        <v>100</v>
      </c>
      <c r="I393" s="5" t="s">
        <v>148</v>
      </c>
      <c r="J393" s="5">
        <v>39</v>
      </c>
      <c r="K393" s="5" t="s">
        <v>149</v>
      </c>
      <c r="L393" s="5">
        <v>0</v>
      </c>
      <c r="M393" s="5">
        <v>1</v>
      </c>
      <c r="N393" s="5">
        <v>4</v>
      </c>
      <c r="O393" s="5">
        <v>24</v>
      </c>
      <c r="P393" s="5">
        <v>41</v>
      </c>
      <c r="Q393" s="5">
        <v>23</v>
      </c>
      <c r="R393" s="5">
        <v>19</v>
      </c>
      <c r="S393" s="5">
        <v>3</v>
      </c>
      <c r="T393" s="5">
        <v>1</v>
      </c>
      <c r="U393" s="6">
        <v>116</v>
      </c>
    </row>
    <row r="394" spans="1:21">
      <c r="A394" s="4" t="s">
        <v>21</v>
      </c>
      <c r="B394" s="5" t="s">
        <v>22</v>
      </c>
      <c r="C394" s="5" t="s">
        <v>202</v>
      </c>
      <c r="D394" s="5">
        <v>19123</v>
      </c>
      <c r="E394" s="5" t="s">
        <v>24</v>
      </c>
      <c r="F394" s="5" t="s">
        <v>25</v>
      </c>
      <c r="G394" s="5" t="s">
        <v>52</v>
      </c>
      <c r="H394" s="5" t="s">
        <v>100</v>
      </c>
      <c r="I394" s="5" t="s">
        <v>150</v>
      </c>
      <c r="J394" s="5">
        <v>40</v>
      </c>
      <c r="K394" s="5" t="s">
        <v>151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6">
        <v>0</v>
      </c>
    </row>
    <row r="395" spans="1:21">
      <c r="A395" s="4" t="s">
        <v>21</v>
      </c>
      <c r="B395" s="5" t="s">
        <v>22</v>
      </c>
      <c r="C395" s="5" t="s">
        <v>202</v>
      </c>
      <c r="D395" s="5">
        <v>19123</v>
      </c>
      <c r="E395" s="5" t="s">
        <v>24</v>
      </c>
      <c r="F395" s="5" t="s">
        <v>25</v>
      </c>
      <c r="G395" s="5" t="s">
        <v>52</v>
      </c>
      <c r="H395" s="5" t="s">
        <v>53</v>
      </c>
      <c r="I395" s="5" t="s">
        <v>54</v>
      </c>
      <c r="J395" s="5">
        <v>41</v>
      </c>
      <c r="K395" s="5" t="s">
        <v>55</v>
      </c>
      <c r="L395" s="5">
        <v>1</v>
      </c>
      <c r="M395" s="5">
        <v>3</v>
      </c>
      <c r="N395" s="5">
        <v>15</v>
      </c>
      <c r="O395" s="5">
        <v>12</v>
      </c>
      <c r="P395" s="5">
        <v>19</v>
      </c>
      <c r="Q395" s="5">
        <v>18</v>
      </c>
      <c r="R395" s="5">
        <v>11</v>
      </c>
      <c r="S395" s="5">
        <v>4</v>
      </c>
      <c r="T395" s="5">
        <v>0</v>
      </c>
      <c r="U395" s="6">
        <v>83</v>
      </c>
    </row>
    <row r="396" spans="1:21">
      <c r="A396" s="4" t="s">
        <v>21</v>
      </c>
      <c r="B396" s="5" t="s">
        <v>22</v>
      </c>
      <c r="C396" s="5" t="s">
        <v>202</v>
      </c>
      <c r="D396" s="5">
        <v>19123</v>
      </c>
      <c r="E396" s="5" t="s">
        <v>24</v>
      </c>
      <c r="F396" s="5" t="s">
        <v>25</v>
      </c>
      <c r="G396" s="5" t="s">
        <v>52</v>
      </c>
      <c r="H396" s="5" t="s">
        <v>53</v>
      </c>
      <c r="I396" s="5" t="s">
        <v>122</v>
      </c>
      <c r="J396" s="5">
        <v>42</v>
      </c>
      <c r="K396" s="5" t="s">
        <v>123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6">
        <v>0</v>
      </c>
    </row>
    <row r="397" spans="1:21">
      <c r="A397" s="4" t="s">
        <v>21</v>
      </c>
      <c r="B397" s="5" t="s">
        <v>22</v>
      </c>
      <c r="C397" s="5" t="s">
        <v>202</v>
      </c>
      <c r="D397" s="5">
        <v>19123</v>
      </c>
      <c r="E397" s="5" t="s">
        <v>24</v>
      </c>
      <c r="F397" s="5" t="s">
        <v>25</v>
      </c>
      <c r="G397" s="5" t="s">
        <v>52</v>
      </c>
      <c r="H397" s="5" t="s">
        <v>53</v>
      </c>
      <c r="I397" s="5" t="s">
        <v>56</v>
      </c>
      <c r="J397" s="5">
        <v>43</v>
      </c>
      <c r="K397" s="5" t="s">
        <v>57</v>
      </c>
      <c r="L397" s="5">
        <v>1</v>
      </c>
      <c r="M397" s="5">
        <v>3</v>
      </c>
      <c r="N397" s="5">
        <v>15</v>
      </c>
      <c r="O397" s="5">
        <v>12</v>
      </c>
      <c r="P397" s="5">
        <v>19</v>
      </c>
      <c r="Q397" s="5">
        <v>18</v>
      </c>
      <c r="R397" s="5">
        <v>11</v>
      </c>
      <c r="S397" s="5">
        <v>4</v>
      </c>
      <c r="T397" s="5">
        <v>0</v>
      </c>
      <c r="U397" s="6">
        <v>83</v>
      </c>
    </row>
    <row r="398" spans="1:21">
      <c r="A398" s="4" t="s">
        <v>21</v>
      </c>
      <c r="B398" s="5" t="s">
        <v>22</v>
      </c>
      <c r="C398" s="5" t="s">
        <v>202</v>
      </c>
      <c r="D398" s="5">
        <v>19123</v>
      </c>
      <c r="E398" s="5" t="s">
        <v>24</v>
      </c>
      <c r="F398" s="5" t="s">
        <v>25</v>
      </c>
      <c r="G398" s="5" t="s">
        <v>26</v>
      </c>
      <c r="H398" s="5" t="s">
        <v>58</v>
      </c>
      <c r="I398" s="5" t="s">
        <v>59</v>
      </c>
      <c r="J398" s="5">
        <v>6</v>
      </c>
      <c r="K398" s="5" t="s">
        <v>60</v>
      </c>
      <c r="L398" s="5">
        <v>0</v>
      </c>
      <c r="M398" s="5">
        <v>1</v>
      </c>
      <c r="N398" s="5">
        <v>3</v>
      </c>
      <c r="O398" s="5">
        <v>5</v>
      </c>
      <c r="P398" s="5">
        <v>4</v>
      </c>
      <c r="Q398" s="5">
        <v>2</v>
      </c>
      <c r="R398" s="5">
        <v>5</v>
      </c>
      <c r="S398" s="5">
        <v>0</v>
      </c>
      <c r="T398" s="5">
        <v>0</v>
      </c>
      <c r="U398" s="6">
        <v>20</v>
      </c>
    </row>
    <row r="399" spans="1:21">
      <c r="A399" s="4" t="s">
        <v>21</v>
      </c>
      <c r="B399" s="5" t="s">
        <v>22</v>
      </c>
      <c r="C399" s="5" t="s">
        <v>202</v>
      </c>
      <c r="D399" s="5">
        <v>19123</v>
      </c>
      <c r="E399" s="5" t="s">
        <v>24</v>
      </c>
      <c r="F399" s="5" t="s">
        <v>25</v>
      </c>
      <c r="G399" s="5" t="s">
        <v>52</v>
      </c>
      <c r="H399" s="5" t="s">
        <v>53</v>
      </c>
      <c r="I399" s="5" t="s">
        <v>152</v>
      </c>
      <c r="J399" s="5">
        <v>44</v>
      </c>
      <c r="K399" s="5" t="s">
        <v>153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6">
        <v>0</v>
      </c>
    </row>
    <row r="400" spans="1:21">
      <c r="A400" s="4" t="s">
        <v>21</v>
      </c>
      <c r="B400" s="5" t="s">
        <v>22</v>
      </c>
      <c r="C400" s="5" t="s">
        <v>202</v>
      </c>
      <c r="D400" s="5">
        <v>19123</v>
      </c>
      <c r="E400" s="5" t="s">
        <v>24</v>
      </c>
      <c r="F400" s="5" t="s">
        <v>25</v>
      </c>
      <c r="G400" s="5" t="s">
        <v>52</v>
      </c>
      <c r="H400" s="5" t="s">
        <v>53</v>
      </c>
      <c r="I400" s="5" t="s">
        <v>87</v>
      </c>
      <c r="J400" s="5">
        <v>45</v>
      </c>
      <c r="K400" s="5" t="s">
        <v>88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6">
        <v>0</v>
      </c>
    </row>
    <row r="401" spans="1:21">
      <c r="A401" s="4" t="s">
        <v>21</v>
      </c>
      <c r="B401" s="5" t="s">
        <v>22</v>
      </c>
      <c r="C401" s="5" t="s">
        <v>202</v>
      </c>
      <c r="D401" s="5">
        <v>19123</v>
      </c>
      <c r="E401" s="5" t="s">
        <v>24</v>
      </c>
      <c r="F401" s="5" t="s">
        <v>25</v>
      </c>
      <c r="G401" s="5" t="s">
        <v>52</v>
      </c>
      <c r="H401" s="5" t="s">
        <v>53</v>
      </c>
      <c r="I401" s="5" t="s">
        <v>61</v>
      </c>
      <c r="J401" s="5">
        <v>46</v>
      </c>
      <c r="K401" s="5" t="s">
        <v>62</v>
      </c>
      <c r="L401" s="5">
        <v>1</v>
      </c>
      <c r="M401" s="5">
        <v>3</v>
      </c>
      <c r="N401" s="5">
        <v>15</v>
      </c>
      <c r="O401" s="5">
        <v>12</v>
      </c>
      <c r="P401" s="5">
        <v>19</v>
      </c>
      <c r="Q401" s="5">
        <v>18</v>
      </c>
      <c r="R401" s="5">
        <v>11</v>
      </c>
      <c r="S401" s="5">
        <v>4</v>
      </c>
      <c r="T401" s="5">
        <v>0</v>
      </c>
      <c r="U401" s="6">
        <v>83</v>
      </c>
    </row>
    <row r="402" spans="1:21">
      <c r="A402" s="4" t="s">
        <v>21</v>
      </c>
      <c r="B402" s="5" t="s">
        <v>22</v>
      </c>
      <c r="C402" s="5" t="s">
        <v>202</v>
      </c>
      <c r="D402" s="5">
        <v>19123</v>
      </c>
      <c r="E402" s="5" t="s">
        <v>24</v>
      </c>
      <c r="F402" s="5" t="s">
        <v>25</v>
      </c>
      <c r="G402" s="5" t="s">
        <v>52</v>
      </c>
      <c r="H402" s="5" t="s">
        <v>53</v>
      </c>
      <c r="I402" s="5" t="s">
        <v>89</v>
      </c>
      <c r="J402" s="5">
        <v>47</v>
      </c>
      <c r="K402" s="5" t="s">
        <v>90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6">
        <v>0</v>
      </c>
    </row>
    <row r="403" spans="1:21">
      <c r="A403" s="4" t="s">
        <v>21</v>
      </c>
      <c r="B403" s="5" t="s">
        <v>22</v>
      </c>
      <c r="C403" s="5" t="s">
        <v>202</v>
      </c>
      <c r="D403" s="5">
        <v>19123</v>
      </c>
      <c r="E403" s="5" t="s">
        <v>24</v>
      </c>
      <c r="F403" s="5" t="s">
        <v>25</v>
      </c>
      <c r="G403" s="5" t="s">
        <v>52</v>
      </c>
      <c r="H403" s="5" t="s">
        <v>53</v>
      </c>
      <c r="I403" s="5" t="s">
        <v>154</v>
      </c>
      <c r="J403" s="5">
        <v>48</v>
      </c>
      <c r="K403" s="5" t="s">
        <v>155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6">
        <v>0</v>
      </c>
    </row>
    <row r="404" spans="1:21">
      <c r="A404" s="4" t="s">
        <v>21</v>
      </c>
      <c r="B404" s="5" t="s">
        <v>22</v>
      </c>
      <c r="C404" s="5" t="s">
        <v>202</v>
      </c>
      <c r="D404" s="5">
        <v>19123</v>
      </c>
      <c r="E404" s="5" t="s">
        <v>24</v>
      </c>
      <c r="F404" s="5" t="s">
        <v>25</v>
      </c>
      <c r="G404" s="5" t="s">
        <v>52</v>
      </c>
      <c r="H404" s="5" t="s">
        <v>53</v>
      </c>
      <c r="I404" s="5" t="s">
        <v>156</v>
      </c>
      <c r="J404" s="5">
        <v>49</v>
      </c>
      <c r="K404" s="5" t="s">
        <v>157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6">
        <v>0</v>
      </c>
    </row>
    <row r="405" spans="1:21">
      <c r="A405" s="4" t="s">
        <v>21</v>
      </c>
      <c r="B405" s="5" t="s">
        <v>22</v>
      </c>
      <c r="C405" s="5" t="s">
        <v>202</v>
      </c>
      <c r="D405" s="5">
        <v>19123</v>
      </c>
      <c r="E405" s="5" t="s">
        <v>24</v>
      </c>
      <c r="F405" s="5" t="s">
        <v>25</v>
      </c>
      <c r="G405" s="5" t="s">
        <v>52</v>
      </c>
      <c r="H405" s="5" t="s">
        <v>53</v>
      </c>
      <c r="I405" s="5" t="s">
        <v>103</v>
      </c>
      <c r="J405" s="5">
        <v>50</v>
      </c>
      <c r="K405" s="5" t="s">
        <v>104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6">
        <v>0</v>
      </c>
    </row>
    <row r="406" spans="1:21">
      <c r="A406" s="4" t="s">
        <v>21</v>
      </c>
      <c r="B406" s="5" t="s">
        <v>22</v>
      </c>
      <c r="C406" s="5" t="s">
        <v>202</v>
      </c>
      <c r="D406" s="5">
        <v>19123</v>
      </c>
      <c r="E406" s="5" t="s">
        <v>24</v>
      </c>
      <c r="F406" s="5" t="s">
        <v>25</v>
      </c>
      <c r="G406" s="5" t="s">
        <v>52</v>
      </c>
      <c r="H406" s="5" t="s">
        <v>53</v>
      </c>
      <c r="I406" s="5" t="s">
        <v>158</v>
      </c>
      <c r="J406" s="5">
        <v>51</v>
      </c>
      <c r="K406" s="5" t="s">
        <v>159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6">
        <v>0</v>
      </c>
    </row>
    <row r="407" spans="1:21">
      <c r="A407" s="4" t="s">
        <v>21</v>
      </c>
      <c r="B407" s="5" t="s">
        <v>22</v>
      </c>
      <c r="C407" s="5" t="s">
        <v>202</v>
      </c>
      <c r="D407" s="5">
        <v>19123</v>
      </c>
      <c r="E407" s="5" t="s">
        <v>24</v>
      </c>
      <c r="F407" s="5" t="s">
        <v>25</v>
      </c>
      <c r="G407" s="5" t="s">
        <v>52</v>
      </c>
      <c r="H407" s="5" t="s">
        <v>53</v>
      </c>
      <c r="I407" s="5" t="s">
        <v>160</v>
      </c>
      <c r="J407" s="5">
        <v>52</v>
      </c>
      <c r="K407" s="5" t="s">
        <v>161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6">
        <v>0</v>
      </c>
    </row>
    <row r="408" spans="1:21">
      <c r="A408" s="4" t="s">
        <v>21</v>
      </c>
      <c r="B408" s="5" t="s">
        <v>22</v>
      </c>
      <c r="C408" s="5" t="s">
        <v>202</v>
      </c>
      <c r="D408" s="5">
        <v>19123</v>
      </c>
      <c r="E408" s="5" t="s">
        <v>24</v>
      </c>
      <c r="F408" s="5" t="s">
        <v>25</v>
      </c>
      <c r="G408" s="5" t="s">
        <v>52</v>
      </c>
      <c r="H408" s="5" t="s">
        <v>53</v>
      </c>
      <c r="I408" s="5" t="s">
        <v>162</v>
      </c>
      <c r="J408" s="5">
        <v>53</v>
      </c>
      <c r="K408" s="5" t="s">
        <v>163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6">
        <v>0</v>
      </c>
    </row>
    <row r="409" spans="1:21">
      <c r="A409" s="4" t="s">
        <v>21</v>
      </c>
      <c r="B409" s="5" t="s">
        <v>22</v>
      </c>
      <c r="C409" s="5" t="s">
        <v>202</v>
      </c>
      <c r="D409" s="5">
        <v>19123</v>
      </c>
      <c r="E409" s="5" t="s">
        <v>24</v>
      </c>
      <c r="F409" s="5" t="s">
        <v>25</v>
      </c>
      <c r="G409" s="5" t="s">
        <v>26</v>
      </c>
      <c r="H409" s="5" t="s">
        <v>58</v>
      </c>
      <c r="I409" s="5" t="s">
        <v>67</v>
      </c>
      <c r="J409" s="5">
        <v>7</v>
      </c>
      <c r="K409" s="5" t="s">
        <v>68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6">
        <v>0</v>
      </c>
    </row>
    <row r="410" spans="1:21">
      <c r="A410" s="4" t="s">
        <v>21</v>
      </c>
      <c r="B410" s="5" t="s">
        <v>22</v>
      </c>
      <c r="C410" s="5" t="s">
        <v>202</v>
      </c>
      <c r="D410" s="5">
        <v>19123</v>
      </c>
      <c r="E410" s="5" t="s">
        <v>24</v>
      </c>
      <c r="F410" s="5" t="s">
        <v>25</v>
      </c>
      <c r="G410" s="5" t="s">
        <v>52</v>
      </c>
      <c r="H410" s="5" t="s">
        <v>53</v>
      </c>
      <c r="I410" s="5" t="s">
        <v>164</v>
      </c>
      <c r="J410" s="5">
        <v>54</v>
      </c>
      <c r="K410" s="5" t="s">
        <v>165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6">
        <v>0</v>
      </c>
    </row>
    <row r="411" spans="1:21">
      <c r="A411" s="4" t="s">
        <v>21</v>
      </c>
      <c r="B411" s="5" t="s">
        <v>22</v>
      </c>
      <c r="C411" s="5" t="s">
        <v>202</v>
      </c>
      <c r="D411" s="5">
        <v>19123</v>
      </c>
      <c r="E411" s="5" t="s">
        <v>24</v>
      </c>
      <c r="F411" s="5" t="s">
        <v>25</v>
      </c>
      <c r="G411" s="5" t="s">
        <v>52</v>
      </c>
      <c r="H411" s="5" t="s">
        <v>53</v>
      </c>
      <c r="I411" s="5" t="s">
        <v>166</v>
      </c>
      <c r="J411" s="5">
        <v>55</v>
      </c>
      <c r="K411" s="5" t="s">
        <v>167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6">
        <v>0</v>
      </c>
    </row>
    <row r="412" spans="1:21">
      <c r="A412" s="4" t="s">
        <v>21</v>
      </c>
      <c r="B412" s="5" t="s">
        <v>22</v>
      </c>
      <c r="C412" s="5" t="s">
        <v>202</v>
      </c>
      <c r="D412" s="5">
        <v>19123</v>
      </c>
      <c r="E412" s="5" t="s">
        <v>24</v>
      </c>
      <c r="F412" s="5" t="s">
        <v>25</v>
      </c>
      <c r="G412" s="5" t="s">
        <v>52</v>
      </c>
      <c r="H412" s="5" t="s">
        <v>82</v>
      </c>
      <c r="I412" s="5" t="s">
        <v>124</v>
      </c>
      <c r="J412" s="5">
        <v>59</v>
      </c>
      <c r="K412" s="5" t="s">
        <v>125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6">
        <v>0</v>
      </c>
    </row>
    <row r="413" spans="1:21">
      <c r="A413" s="4" t="s">
        <v>21</v>
      </c>
      <c r="B413" s="5" t="s">
        <v>22</v>
      </c>
      <c r="C413" s="5" t="s">
        <v>202</v>
      </c>
      <c r="D413" s="5">
        <v>19123</v>
      </c>
      <c r="E413" s="5" t="s">
        <v>24</v>
      </c>
      <c r="F413" s="5" t="s">
        <v>25</v>
      </c>
      <c r="G413" s="5" t="s">
        <v>52</v>
      </c>
      <c r="H413" s="5" t="s">
        <v>82</v>
      </c>
      <c r="I413" s="5" t="s">
        <v>126</v>
      </c>
      <c r="J413" s="5">
        <v>60</v>
      </c>
      <c r="K413" s="5" t="s">
        <v>127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6">
        <v>0</v>
      </c>
    </row>
    <row r="414" spans="1:21">
      <c r="A414" s="4" t="s">
        <v>21</v>
      </c>
      <c r="B414" s="5" t="s">
        <v>22</v>
      </c>
      <c r="C414" s="5" t="s">
        <v>202</v>
      </c>
      <c r="D414" s="5">
        <v>19123</v>
      </c>
      <c r="E414" s="5" t="s">
        <v>24</v>
      </c>
      <c r="F414" s="5" t="s">
        <v>25</v>
      </c>
      <c r="G414" s="5" t="s">
        <v>26</v>
      </c>
      <c r="H414" s="5" t="s">
        <v>82</v>
      </c>
      <c r="I414" s="5" t="s">
        <v>91</v>
      </c>
      <c r="J414" s="5">
        <v>61</v>
      </c>
      <c r="K414" s="5" t="s">
        <v>92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6">
        <v>0</v>
      </c>
    </row>
    <row r="415" spans="1:21">
      <c r="A415" s="4" t="s">
        <v>21</v>
      </c>
      <c r="B415" s="5" t="s">
        <v>22</v>
      </c>
      <c r="C415" s="5" t="s">
        <v>202</v>
      </c>
      <c r="D415" s="5">
        <v>19123</v>
      </c>
      <c r="E415" s="5" t="s">
        <v>24</v>
      </c>
      <c r="F415" s="5" t="s">
        <v>25</v>
      </c>
      <c r="G415" s="5" t="s">
        <v>26</v>
      </c>
      <c r="H415" s="5" t="s">
        <v>82</v>
      </c>
      <c r="I415" s="5" t="s">
        <v>105</v>
      </c>
      <c r="J415" s="5">
        <v>62</v>
      </c>
      <c r="K415" s="5" t="s">
        <v>106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6">
        <v>0</v>
      </c>
    </row>
    <row r="416" spans="1:21">
      <c r="A416" s="4" t="s">
        <v>21</v>
      </c>
      <c r="B416" s="5" t="s">
        <v>22</v>
      </c>
      <c r="C416" s="5" t="s">
        <v>202</v>
      </c>
      <c r="D416" s="5">
        <v>19123</v>
      </c>
      <c r="E416" s="5" t="s">
        <v>24</v>
      </c>
      <c r="F416" s="5" t="s">
        <v>25</v>
      </c>
      <c r="G416" s="5" t="s">
        <v>26</v>
      </c>
      <c r="H416" s="5" t="s">
        <v>82</v>
      </c>
      <c r="I416" s="5" t="s">
        <v>107</v>
      </c>
      <c r="J416" s="5">
        <v>63</v>
      </c>
      <c r="K416" s="5" t="s">
        <v>108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6">
        <v>0</v>
      </c>
    </row>
    <row r="417" spans="1:21">
      <c r="A417" s="4" t="s">
        <v>21</v>
      </c>
      <c r="B417" s="5" t="s">
        <v>22</v>
      </c>
      <c r="C417" s="5" t="s">
        <v>202</v>
      </c>
      <c r="D417" s="5">
        <v>19123</v>
      </c>
      <c r="E417" s="5" t="s">
        <v>24</v>
      </c>
      <c r="F417" s="5" t="s">
        <v>25</v>
      </c>
      <c r="G417" s="5" t="s">
        <v>26</v>
      </c>
      <c r="H417" s="5" t="s">
        <v>82</v>
      </c>
      <c r="I417" s="5" t="s">
        <v>168</v>
      </c>
      <c r="J417" s="5">
        <v>64</v>
      </c>
      <c r="K417" s="5" t="s">
        <v>169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6">
        <v>0</v>
      </c>
    </row>
    <row r="418" spans="1:21">
      <c r="A418" s="4" t="s">
        <v>21</v>
      </c>
      <c r="B418" s="5" t="s">
        <v>22</v>
      </c>
      <c r="C418" s="5" t="s">
        <v>202</v>
      </c>
      <c r="D418" s="5">
        <v>19123</v>
      </c>
      <c r="E418" s="5" t="s">
        <v>24</v>
      </c>
      <c r="F418" s="5" t="s">
        <v>25</v>
      </c>
      <c r="G418" s="5" t="s">
        <v>52</v>
      </c>
      <c r="H418" s="5" t="s">
        <v>82</v>
      </c>
      <c r="I418" s="5" t="s">
        <v>83</v>
      </c>
      <c r="J418" s="5">
        <v>65</v>
      </c>
      <c r="K418" s="5" t="s">
        <v>84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6">
        <v>0</v>
      </c>
    </row>
    <row r="419" spans="1:21">
      <c r="A419" s="4" t="s">
        <v>21</v>
      </c>
      <c r="B419" s="5" t="s">
        <v>22</v>
      </c>
      <c r="C419" s="5" t="s">
        <v>202</v>
      </c>
      <c r="D419" s="5">
        <v>19123</v>
      </c>
      <c r="E419" s="5" t="s">
        <v>24</v>
      </c>
      <c r="F419" s="5" t="s">
        <v>25</v>
      </c>
      <c r="G419" s="5" t="s">
        <v>52</v>
      </c>
      <c r="H419" s="5" t="s">
        <v>82</v>
      </c>
      <c r="I419" s="5" t="s">
        <v>170</v>
      </c>
      <c r="J419" s="5">
        <v>66</v>
      </c>
      <c r="K419" s="5" t="s">
        <v>171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6">
        <v>0</v>
      </c>
    </row>
    <row r="420" spans="1:21">
      <c r="A420" s="4" t="s">
        <v>21</v>
      </c>
      <c r="B420" s="5" t="s">
        <v>22</v>
      </c>
      <c r="C420" s="5" t="s">
        <v>202</v>
      </c>
      <c r="D420" s="5">
        <v>19123</v>
      </c>
      <c r="E420" s="5" t="s">
        <v>24</v>
      </c>
      <c r="F420" s="5" t="s">
        <v>25</v>
      </c>
      <c r="G420" s="5" t="s">
        <v>52</v>
      </c>
      <c r="H420" s="5" t="s">
        <v>82</v>
      </c>
      <c r="I420" s="5" t="s">
        <v>172</v>
      </c>
      <c r="J420" s="5">
        <v>67</v>
      </c>
      <c r="K420" s="5" t="s">
        <v>173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6">
        <v>0</v>
      </c>
    </row>
    <row r="421" spans="1:21">
      <c r="A421" s="4" t="s">
        <v>21</v>
      </c>
      <c r="B421" s="5" t="s">
        <v>22</v>
      </c>
      <c r="C421" s="5" t="s">
        <v>202</v>
      </c>
      <c r="D421" s="5">
        <v>19123</v>
      </c>
      <c r="E421" s="5" t="s">
        <v>24</v>
      </c>
      <c r="F421" s="5" t="s">
        <v>25</v>
      </c>
      <c r="G421" s="5" t="s">
        <v>52</v>
      </c>
      <c r="H421" s="5" t="s">
        <v>82</v>
      </c>
      <c r="I421" s="5" t="s">
        <v>174</v>
      </c>
      <c r="J421" s="5">
        <v>68</v>
      </c>
      <c r="K421" s="5" t="s">
        <v>175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6">
        <v>0</v>
      </c>
    </row>
    <row r="422" spans="1:21">
      <c r="A422" s="4" t="s">
        <v>21</v>
      </c>
      <c r="B422" s="5" t="s">
        <v>22</v>
      </c>
      <c r="C422" s="5" t="s">
        <v>202</v>
      </c>
      <c r="D422" s="5">
        <v>19123</v>
      </c>
      <c r="E422" s="5" t="s">
        <v>24</v>
      </c>
      <c r="F422" s="5" t="s">
        <v>25</v>
      </c>
      <c r="G422" s="5" t="s">
        <v>52</v>
      </c>
      <c r="H422" s="5" t="s">
        <v>82</v>
      </c>
      <c r="I422" s="5" t="s">
        <v>176</v>
      </c>
      <c r="J422" s="5">
        <v>69</v>
      </c>
      <c r="K422" s="5" t="s">
        <v>177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6">
        <v>0</v>
      </c>
    </row>
    <row r="423" spans="1:21">
      <c r="A423" s="4" t="s">
        <v>21</v>
      </c>
      <c r="B423" s="5" t="s">
        <v>22</v>
      </c>
      <c r="C423" s="5" t="s">
        <v>202</v>
      </c>
      <c r="D423" s="5">
        <v>19123</v>
      </c>
      <c r="E423" s="5" t="s">
        <v>24</v>
      </c>
      <c r="F423" s="5" t="s">
        <v>25</v>
      </c>
      <c r="G423" s="5" t="s">
        <v>52</v>
      </c>
      <c r="H423" s="5" t="s">
        <v>82</v>
      </c>
      <c r="I423" s="5" t="s">
        <v>178</v>
      </c>
      <c r="J423" s="5">
        <v>70</v>
      </c>
      <c r="K423" s="5" t="s">
        <v>179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6">
        <v>0</v>
      </c>
    </row>
    <row r="424" spans="1:21">
      <c r="A424" s="4" t="s">
        <v>21</v>
      </c>
      <c r="B424" s="5" t="s">
        <v>22</v>
      </c>
      <c r="C424" s="5" t="s">
        <v>202</v>
      </c>
      <c r="D424" s="5">
        <v>19123</v>
      </c>
      <c r="E424" s="5" t="s">
        <v>24</v>
      </c>
      <c r="F424" s="5" t="s">
        <v>25</v>
      </c>
      <c r="G424" s="5" t="s">
        <v>52</v>
      </c>
      <c r="H424" s="5" t="s">
        <v>82</v>
      </c>
      <c r="I424" s="5" t="s">
        <v>180</v>
      </c>
      <c r="J424" s="5">
        <v>71</v>
      </c>
      <c r="K424" s="5" t="s">
        <v>181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6">
        <v>0</v>
      </c>
    </row>
    <row r="425" spans="1:21">
      <c r="A425" s="4" t="s">
        <v>21</v>
      </c>
      <c r="B425" s="5" t="s">
        <v>22</v>
      </c>
      <c r="C425" s="5" t="s">
        <v>202</v>
      </c>
      <c r="D425" s="5">
        <v>19123</v>
      </c>
      <c r="E425" s="5" t="s">
        <v>24</v>
      </c>
      <c r="F425" s="5" t="s">
        <v>25</v>
      </c>
      <c r="G425" s="5" t="s">
        <v>52</v>
      </c>
      <c r="H425" s="5" t="s">
        <v>82</v>
      </c>
      <c r="I425" s="5" t="s">
        <v>182</v>
      </c>
      <c r="J425" s="5">
        <v>72</v>
      </c>
      <c r="K425" s="5" t="s">
        <v>183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6">
        <v>0</v>
      </c>
    </row>
    <row r="426" spans="1:21">
      <c r="A426" s="4" t="s">
        <v>21</v>
      </c>
      <c r="B426" s="5" t="s">
        <v>22</v>
      </c>
      <c r="C426" s="5" t="s">
        <v>202</v>
      </c>
      <c r="D426" s="5">
        <v>19123</v>
      </c>
      <c r="E426" s="5" t="s">
        <v>24</v>
      </c>
      <c r="F426" s="5" t="s">
        <v>25</v>
      </c>
      <c r="G426" s="5" t="s">
        <v>52</v>
      </c>
      <c r="H426" s="5" t="s">
        <v>82</v>
      </c>
      <c r="I426" s="5" t="s">
        <v>172</v>
      </c>
      <c r="J426" s="5">
        <v>73</v>
      </c>
      <c r="K426" s="5" t="s">
        <v>184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6">
        <v>0</v>
      </c>
    </row>
    <row r="427" spans="1:21">
      <c r="A427" s="4" t="s">
        <v>21</v>
      </c>
      <c r="B427" s="5" t="s">
        <v>22</v>
      </c>
      <c r="C427" s="5" t="s">
        <v>202</v>
      </c>
      <c r="D427" s="5">
        <v>19123</v>
      </c>
      <c r="E427" s="5" t="s">
        <v>24</v>
      </c>
      <c r="F427" s="5" t="s">
        <v>25</v>
      </c>
      <c r="G427" s="5" t="s">
        <v>52</v>
      </c>
      <c r="H427" s="5" t="s">
        <v>82</v>
      </c>
      <c r="I427" s="5" t="s">
        <v>185</v>
      </c>
      <c r="J427" s="5">
        <v>74</v>
      </c>
      <c r="K427" s="5" t="s">
        <v>186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6">
        <v>0</v>
      </c>
    </row>
    <row r="428" spans="1:21">
      <c r="A428" s="4" t="s">
        <v>21</v>
      </c>
      <c r="B428" s="5" t="s">
        <v>22</v>
      </c>
      <c r="C428" s="5" t="s">
        <v>202</v>
      </c>
      <c r="D428" s="5">
        <v>19123</v>
      </c>
      <c r="E428" s="5" t="s">
        <v>24</v>
      </c>
      <c r="F428" s="5" t="s">
        <v>25</v>
      </c>
      <c r="G428" s="5" t="s">
        <v>52</v>
      </c>
      <c r="H428" s="5" t="s">
        <v>82</v>
      </c>
      <c r="I428" s="5" t="s">
        <v>187</v>
      </c>
      <c r="J428" s="5">
        <v>75</v>
      </c>
      <c r="K428" s="5" t="s">
        <v>188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6">
        <v>0</v>
      </c>
    </row>
    <row r="429" spans="1:21">
      <c r="A429" s="4" t="s">
        <v>21</v>
      </c>
      <c r="B429" s="5" t="s">
        <v>22</v>
      </c>
      <c r="C429" s="5" t="s">
        <v>202</v>
      </c>
      <c r="D429" s="5">
        <v>19123</v>
      </c>
      <c r="E429" s="5" t="s">
        <v>24</v>
      </c>
      <c r="F429" s="5" t="s">
        <v>25</v>
      </c>
      <c r="G429" s="5" t="s">
        <v>52</v>
      </c>
      <c r="H429" s="5" t="s">
        <v>82</v>
      </c>
      <c r="I429" s="5" t="s">
        <v>178</v>
      </c>
      <c r="J429" s="5">
        <v>76</v>
      </c>
      <c r="K429" s="5" t="s">
        <v>189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6">
        <v>0</v>
      </c>
    </row>
    <row r="430" spans="1:21">
      <c r="A430" s="4" t="s">
        <v>21</v>
      </c>
      <c r="B430" s="5" t="s">
        <v>22</v>
      </c>
      <c r="C430" s="5" t="s">
        <v>202</v>
      </c>
      <c r="D430" s="5">
        <v>19123</v>
      </c>
      <c r="E430" s="5" t="s">
        <v>24</v>
      </c>
      <c r="F430" s="5" t="s">
        <v>25</v>
      </c>
      <c r="G430" s="5" t="s">
        <v>52</v>
      </c>
      <c r="H430" s="5" t="s">
        <v>82</v>
      </c>
      <c r="I430" s="5" t="s">
        <v>190</v>
      </c>
      <c r="J430" s="5">
        <v>77</v>
      </c>
      <c r="K430" s="5" t="s">
        <v>191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6">
        <v>0</v>
      </c>
    </row>
    <row r="431" spans="1:21">
      <c r="A431" s="4" t="s">
        <v>21</v>
      </c>
      <c r="B431" s="5" t="s">
        <v>22</v>
      </c>
      <c r="C431" s="5" t="s">
        <v>202</v>
      </c>
      <c r="D431" s="5">
        <v>19123</v>
      </c>
      <c r="E431" s="5" t="s">
        <v>24</v>
      </c>
      <c r="F431" s="5" t="s">
        <v>25</v>
      </c>
      <c r="G431" s="5" t="s">
        <v>26</v>
      </c>
      <c r="H431" s="5" t="s">
        <v>63</v>
      </c>
      <c r="I431" s="5" t="s">
        <v>64</v>
      </c>
      <c r="J431" s="5">
        <v>56</v>
      </c>
      <c r="K431" s="5" t="s">
        <v>65</v>
      </c>
      <c r="L431" s="5">
        <v>1</v>
      </c>
      <c r="M431" s="5">
        <v>3</v>
      </c>
      <c r="N431" s="5">
        <v>15</v>
      </c>
      <c r="O431" s="5">
        <v>12</v>
      </c>
      <c r="P431" s="5">
        <v>19</v>
      </c>
      <c r="Q431" s="5">
        <v>18</v>
      </c>
      <c r="R431" s="5">
        <v>11</v>
      </c>
      <c r="S431" s="5">
        <v>4</v>
      </c>
      <c r="T431" s="5">
        <v>0</v>
      </c>
      <c r="U431" s="6">
        <v>83</v>
      </c>
    </row>
    <row r="432" spans="1:21">
      <c r="A432" s="4" t="s">
        <v>21</v>
      </c>
      <c r="B432" s="5" t="s">
        <v>22</v>
      </c>
      <c r="C432" s="5" t="s">
        <v>202</v>
      </c>
      <c r="D432" s="5">
        <v>19123</v>
      </c>
      <c r="E432" s="5" t="s">
        <v>24</v>
      </c>
      <c r="F432" s="5" t="s">
        <v>25</v>
      </c>
      <c r="G432" s="5" t="s">
        <v>26</v>
      </c>
      <c r="H432" s="5" t="s">
        <v>41</v>
      </c>
      <c r="I432" s="5" t="s">
        <v>192</v>
      </c>
      <c r="J432" s="5">
        <v>35</v>
      </c>
      <c r="K432" s="5" t="s">
        <v>193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6">
        <v>0</v>
      </c>
    </row>
    <row r="433" spans="1:21">
      <c r="A433" s="4" t="s">
        <v>21</v>
      </c>
      <c r="B433" s="5" t="s">
        <v>22</v>
      </c>
      <c r="C433" s="5" t="s">
        <v>202</v>
      </c>
      <c r="D433" s="5">
        <v>19123</v>
      </c>
      <c r="E433" s="5" t="s">
        <v>24</v>
      </c>
      <c r="F433" s="5" t="s">
        <v>25</v>
      </c>
      <c r="G433" s="5" t="s">
        <v>26</v>
      </c>
      <c r="H433" s="5" t="s">
        <v>41</v>
      </c>
      <c r="I433" s="5" t="s">
        <v>136</v>
      </c>
      <c r="J433" s="5">
        <v>36</v>
      </c>
      <c r="K433" s="5" t="s">
        <v>137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6">
        <v>0</v>
      </c>
    </row>
    <row r="434" spans="1:21">
      <c r="A434" s="4" t="s">
        <v>21</v>
      </c>
      <c r="B434" s="5" t="s">
        <v>22</v>
      </c>
      <c r="C434" s="5" t="s">
        <v>202</v>
      </c>
      <c r="D434" s="5">
        <v>19123</v>
      </c>
      <c r="E434" s="5" t="s">
        <v>24</v>
      </c>
      <c r="F434" s="5" t="s">
        <v>25</v>
      </c>
      <c r="G434" s="5" t="s">
        <v>26</v>
      </c>
      <c r="H434" s="5" t="s">
        <v>36</v>
      </c>
      <c r="I434" s="5" t="s">
        <v>128</v>
      </c>
      <c r="J434" s="5">
        <v>24</v>
      </c>
      <c r="K434" s="5" t="s">
        <v>129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6">
        <v>0</v>
      </c>
    </row>
    <row r="435" spans="1:21">
      <c r="A435" s="4" t="s">
        <v>21</v>
      </c>
      <c r="B435" s="5" t="s">
        <v>22</v>
      </c>
      <c r="C435" s="5" t="s">
        <v>202</v>
      </c>
      <c r="D435" s="5">
        <v>19123</v>
      </c>
      <c r="E435" s="5" t="s">
        <v>24</v>
      </c>
      <c r="F435" s="5" t="s">
        <v>25</v>
      </c>
      <c r="G435" s="5" t="s">
        <v>26</v>
      </c>
      <c r="H435" s="5" t="s">
        <v>36</v>
      </c>
      <c r="I435" s="5" t="s">
        <v>130</v>
      </c>
      <c r="J435" s="5">
        <v>25</v>
      </c>
      <c r="K435" s="5" t="s">
        <v>131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6">
        <v>0</v>
      </c>
    </row>
    <row r="436" spans="1:21">
      <c r="A436" s="4" t="s">
        <v>21</v>
      </c>
      <c r="B436" s="5" t="s">
        <v>22</v>
      </c>
      <c r="C436" s="5" t="s">
        <v>202</v>
      </c>
      <c r="D436" s="5">
        <v>19123</v>
      </c>
      <c r="E436" s="5" t="s">
        <v>24</v>
      </c>
      <c r="F436" s="5" t="s">
        <v>25</v>
      </c>
      <c r="G436" s="5" t="s">
        <v>26</v>
      </c>
      <c r="H436" s="5" t="s">
        <v>36</v>
      </c>
      <c r="I436" s="5" t="s">
        <v>194</v>
      </c>
      <c r="J436" s="5">
        <v>26</v>
      </c>
      <c r="K436" s="5" t="s">
        <v>195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6">
        <v>0</v>
      </c>
    </row>
    <row r="437" spans="1:21">
      <c r="A437" s="4" t="s">
        <v>21</v>
      </c>
      <c r="B437" s="5" t="s">
        <v>22</v>
      </c>
      <c r="C437" s="5" t="s">
        <v>202</v>
      </c>
      <c r="D437" s="5">
        <v>19123</v>
      </c>
      <c r="E437" s="5" t="s">
        <v>24</v>
      </c>
      <c r="F437" s="5" t="s">
        <v>25</v>
      </c>
      <c r="G437" s="5" t="s">
        <v>26</v>
      </c>
      <c r="H437" s="5" t="s">
        <v>27</v>
      </c>
      <c r="I437" s="5" t="s">
        <v>39</v>
      </c>
      <c r="J437" s="5">
        <v>3</v>
      </c>
      <c r="K437" s="5" t="s">
        <v>93</v>
      </c>
      <c r="L437" s="5">
        <v>0</v>
      </c>
      <c r="M437" s="5">
        <v>1</v>
      </c>
      <c r="N437" s="5">
        <v>2</v>
      </c>
      <c r="O437" s="5">
        <v>0</v>
      </c>
      <c r="P437" s="5">
        <v>3</v>
      </c>
      <c r="Q437" s="5">
        <v>0</v>
      </c>
      <c r="R437" s="5">
        <v>0</v>
      </c>
      <c r="S437" s="5">
        <v>0</v>
      </c>
      <c r="T437" s="5">
        <v>0</v>
      </c>
      <c r="U437" s="6">
        <v>6</v>
      </c>
    </row>
    <row r="438" spans="1:21">
      <c r="A438" s="4" t="s">
        <v>21</v>
      </c>
      <c r="B438" s="5" t="s">
        <v>22</v>
      </c>
      <c r="C438" s="5" t="s">
        <v>202</v>
      </c>
      <c r="D438" s="5">
        <v>19123</v>
      </c>
      <c r="E438" s="5" t="s">
        <v>24</v>
      </c>
      <c r="F438" s="5" t="s">
        <v>25</v>
      </c>
      <c r="G438" s="5" t="s">
        <v>26</v>
      </c>
      <c r="H438" s="5" t="s">
        <v>27</v>
      </c>
      <c r="I438" s="5" t="s">
        <v>46</v>
      </c>
      <c r="J438" s="5">
        <v>5</v>
      </c>
      <c r="K438" s="5" t="s">
        <v>138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6">
        <v>0</v>
      </c>
    </row>
    <row r="439" spans="1:21">
      <c r="A439" s="4" t="s">
        <v>21</v>
      </c>
      <c r="B439" s="5" t="s">
        <v>22</v>
      </c>
      <c r="C439" s="5" t="s">
        <v>202</v>
      </c>
      <c r="D439" s="5">
        <v>19123</v>
      </c>
      <c r="E439" s="5" t="s">
        <v>24</v>
      </c>
      <c r="F439" s="5" t="s">
        <v>25</v>
      </c>
      <c r="G439" s="5" t="s">
        <v>26</v>
      </c>
      <c r="H439" s="5" t="s">
        <v>63</v>
      </c>
      <c r="I439" s="5" t="s">
        <v>94</v>
      </c>
      <c r="J439" s="5">
        <v>57</v>
      </c>
      <c r="K439" s="5" t="s">
        <v>95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6">
        <v>0</v>
      </c>
    </row>
    <row r="440" spans="1:21">
      <c r="A440" s="4" t="s">
        <v>21</v>
      </c>
      <c r="B440" s="5" t="s">
        <v>22</v>
      </c>
      <c r="C440" s="5" t="s">
        <v>203</v>
      </c>
      <c r="D440" s="5">
        <v>0</v>
      </c>
      <c r="E440" s="5" t="s">
        <v>24</v>
      </c>
      <c r="F440" s="5" t="s">
        <v>25</v>
      </c>
      <c r="G440" s="5" t="s">
        <v>26</v>
      </c>
      <c r="H440" s="5" t="s">
        <v>27</v>
      </c>
      <c r="I440" s="5" t="s">
        <v>28</v>
      </c>
      <c r="J440" s="5">
        <v>1</v>
      </c>
      <c r="K440" s="5" t="s">
        <v>29</v>
      </c>
      <c r="L440" s="5">
        <v>0</v>
      </c>
      <c r="M440" s="5">
        <v>16</v>
      </c>
      <c r="N440" s="5">
        <v>176</v>
      </c>
      <c r="O440" s="5">
        <v>307</v>
      </c>
      <c r="P440" s="5">
        <v>321</v>
      </c>
      <c r="Q440" s="5">
        <v>186</v>
      </c>
      <c r="R440" s="5">
        <v>48</v>
      </c>
      <c r="S440" s="5">
        <v>17</v>
      </c>
      <c r="T440" s="5">
        <v>23</v>
      </c>
      <c r="U440" s="6">
        <v>1094</v>
      </c>
    </row>
    <row r="441" spans="1:21">
      <c r="A441" s="4" t="s">
        <v>21</v>
      </c>
      <c r="B441" s="5" t="s">
        <v>22</v>
      </c>
      <c r="C441" s="5" t="s">
        <v>203</v>
      </c>
      <c r="D441" s="5">
        <v>0</v>
      </c>
      <c r="E441" s="5" t="s">
        <v>24</v>
      </c>
      <c r="F441" s="5" t="s">
        <v>25</v>
      </c>
      <c r="G441" s="5" t="s">
        <v>26</v>
      </c>
      <c r="H441" s="5" t="s">
        <v>30</v>
      </c>
      <c r="I441" s="5" t="s">
        <v>31</v>
      </c>
      <c r="J441" s="5">
        <v>10</v>
      </c>
      <c r="K441" s="5" t="s">
        <v>32</v>
      </c>
      <c r="L441" s="5">
        <v>0</v>
      </c>
      <c r="M441" s="5">
        <v>4</v>
      </c>
      <c r="N441" s="5">
        <v>56</v>
      </c>
      <c r="O441" s="5">
        <v>80</v>
      </c>
      <c r="P441" s="5">
        <v>78</v>
      </c>
      <c r="Q441" s="5">
        <v>53</v>
      </c>
      <c r="R441" s="5">
        <v>19</v>
      </c>
      <c r="S441" s="5">
        <v>4</v>
      </c>
      <c r="T441" s="5">
        <v>4</v>
      </c>
      <c r="U441" s="6">
        <v>298</v>
      </c>
    </row>
    <row r="442" spans="1:21">
      <c r="A442" s="4" t="s">
        <v>21</v>
      </c>
      <c r="B442" s="5" t="s">
        <v>22</v>
      </c>
      <c r="C442" s="5" t="s">
        <v>203</v>
      </c>
      <c r="D442" s="5">
        <v>0</v>
      </c>
      <c r="E442" s="5" t="s">
        <v>24</v>
      </c>
      <c r="F442" s="5" t="s">
        <v>25</v>
      </c>
      <c r="G442" s="5" t="s">
        <v>26</v>
      </c>
      <c r="H442" s="5" t="s">
        <v>30</v>
      </c>
      <c r="I442" s="5" t="s">
        <v>140</v>
      </c>
      <c r="J442" s="5">
        <v>11</v>
      </c>
      <c r="K442" s="5" t="s">
        <v>141</v>
      </c>
      <c r="L442" s="5">
        <v>0</v>
      </c>
      <c r="M442" s="5">
        <v>0</v>
      </c>
      <c r="N442" s="5">
        <v>1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6">
        <v>1</v>
      </c>
    </row>
    <row r="443" spans="1:21">
      <c r="A443" s="4" t="s">
        <v>21</v>
      </c>
      <c r="B443" s="5" t="s">
        <v>22</v>
      </c>
      <c r="C443" s="5" t="s">
        <v>203</v>
      </c>
      <c r="D443" s="5">
        <v>0</v>
      </c>
      <c r="E443" s="5" t="s">
        <v>24</v>
      </c>
      <c r="F443" s="5" t="s">
        <v>25</v>
      </c>
      <c r="G443" s="5" t="s">
        <v>26</v>
      </c>
      <c r="H443" s="5" t="s">
        <v>33</v>
      </c>
      <c r="I443" s="5" t="s">
        <v>142</v>
      </c>
      <c r="J443" s="5">
        <v>12</v>
      </c>
      <c r="K443" s="5" t="s">
        <v>143</v>
      </c>
      <c r="L443" s="5">
        <v>0</v>
      </c>
      <c r="M443" s="5">
        <v>0</v>
      </c>
      <c r="N443" s="5">
        <v>1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6">
        <v>1</v>
      </c>
    </row>
    <row r="444" spans="1:21">
      <c r="A444" s="4" t="s">
        <v>21</v>
      </c>
      <c r="B444" s="5" t="s">
        <v>22</v>
      </c>
      <c r="C444" s="5" t="s">
        <v>203</v>
      </c>
      <c r="D444" s="5">
        <v>0</v>
      </c>
      <c r="E444" s="5" t="s">
        <v>24</v>
      </c>
      <c r="F444" s="5" t="s">
        <v>25</v>
      </c>
      <c r="G444" s="5" t="s">
        <v>26</v>
      </c>
      <c r="H444" s="5" t="s">
        <v>33</v>
      </c>
      <c r="I444" s="5" t="s">
        <v>34</v>
      </c>
      <c r="J444" s="5">
        <v>13</v>
      </c>
      <c r="K444" s="5" t="s">
        <v>35</v>
      </c>
      <c r="L444" s="5">
        <v>0</v>
      </c>
      <c r="M444" s="5">
        <v>0</v>
      </c>
      <c r="N444" s="5">
        <v>1</v>
      </c>
      <c r="O444" s="5">
        <v>1</v>
      </c>
      <c r="P444" s="5">
        <v>5</v>
      </c>
      <c r="Q444" s="5">
        <v>6</v>
      </c>
      <c r="R444" s="5">
        <v>6</v>
      </c>
      <c r="S444" s="5">
        <v>1</v>
      </c>
      <c r="T444" s="5">
        <v>0</v>
      </c>
      <c r="U444" s="6">
        <v>20</v>
      </c>
    </row>
    <row r="445" spans="1:21">
      <c r="A445" s="4" t="s">
        <v>21</v>
      </c>
      <c r="B445" s="5" t="s">
        <v>22</v>
      </c>
      <c r="C445" s="5" t="s">
        <v>203</v>
      </c>
      <c r="D445" s="5">
        <v>0</v>
      </c>
      <c r="E445" s="5" t="s">
        <v>24</v>
      </c>
      <c r="F445" s="5" t="s">
        <v>25</v>
      </c>
      <c r="G445" s="5" t="s">
        <v>26</v>
      </c>
      <c r="H445" s="5" t="s">
        <v>33</v>
      </c>
      <c r="I445" s="5" t="s">
        <v>71</v>
      </c>
      <c r="J445" s="5">
        <v>14</v>
      </c>
      <c r="K445" s="5" t="s">
        <v>72</v>
      </c>
      <c r="L445" s="5">
        <v>0</v>
      </c>
      <c r="M445" s="5">
        <v>0</v>
      </c>
      <c r="N445" s="5">
        <v>0</v>
      </c>
      <c r="O445" s="5">
        <v>1</v>
      </c>
      <c r="P445" s="5">
        <v>3</v>
      </c>
      <c r="Q445" s="5">
        <v>4</v>
      </c>
      <c r="R445" s="5">
        <v>5</v>
      </c>
      <c r="S445" s="5">
        <v>0</v>
      </c>
      <c r="T445" s="5">
        <v>0</v>
      </c>
      <c r="U445" s="6">
        <v>13</v>
      </c>
    </row>
    <row r="446" spans="1:21">
      <c r="A446" s="4" t="s">
        <v>21</v>
      </c>
      <c r="B446" s="5" t="s">
        <v>22</v>
      </c>
      <c r="C446" s="5" t="s">
        <v>203</v>
      </c>
      <c r="D446" s="5">
        <v>0</v>
      </c>
      <c r="E446" s="5" t="s">
        <v>24</v>
      </c>
      <c r="F446" s="5" t="s">
        <v>25</v>
      </c>
      <c r="G446" s="5" t="s">
        <v>26</v>
      </c>
      <c r="H446" s="5" t="s">
        <v>33</v>
      </c>
      <c r="I446" s="5" t="s">
        <v>73</v>
      </c>
      <c r="J446" s="5">
        <v>15</v>
      </c>
      <c r="K446" s="5" t="s">
        <v>74</v>
      </c>
      <c r="L446" s="5">
        <v>0</v>
      </c>
      <c r="M446" s="5">
        <v>0</v>
      </c>
      <c r="N446" s="5">
        <v>0</v>
      </c>
      <c r="O446" s="5">
        <v>0</v>
      </c>
      <c r="P446" s="5">
        <v>3</v>
      </c>
      <c r="Q446" s="5">
        <v>1</v>
      </c>
      <c r="R446" s="5">
        <v>1</v>
      </c>
      <c r="S446" s="5">
        <v>0</v>
      </c>
      <c r="T446" s="5">
        <v>0</v>
      </c>
      <c r="U446" s="6">
        <v>5</v>
      </c>
    </row>
    <row r="447" spans="1:21">
      <c r="A447" s="4" t="s">
        <v>21</v>
      </c>
      <c r="B447" s="5" t="s">
        <v>22</v>
      </c>
      <c r="C447" s="5" t="s">
        <v>203</v>
      </c>
      <c r="D447" s="5">
        <v>0</v>
      </c>
      <c r="E447" s="5" t="s">
        <v>24</v>
      </c>
      <c r="F447" s="5" t="s">
        <v>25</v>
      </c>
      <c r="G447" s="5" t="s">
        <v>26</v>
      </c>
      <c r="H447" s="5" t="s">
        <v>33</v>
      </c>
      <c r="I447" s="5" t="s">
        <v>75</v>
      </c>
      <c r="J447" s="5">
        <v>16</v>
      </c>
      <c r="K447" s="5" t="s">
        <v>76</v>
      </c>
      <c r="L447" s="5">
        <v>0</v>
      </c>
      <c r="M447" s="5">
        <v>0</v>
      </c>
      <c r="N447" s="5">
        <v>0</v>
      </c>
      <c r="O447" s="5">
        <v>0</v>
      </c>
      <c r="P447" s="5">
        <v>3</v>
      </c>
      <c r="Q447" s="5">
        <v>1</v>
      </c>
      <c r="R447" s="5">
        <v>1</v>
      </c>
      <c r="S447" s="5">
        <v>0</v>
      </c>
      <c r="T447" s="5">
        <v>0</v>
      </c>
      <c r="U447" s="6">
        <v>5</v>
      </c>
    </row>
    <row r="448" spans="1:21">
      <c r="A448" s="4" t="s">
        <v>21</v>
      </c>
      <c r="B448" s="5" t="s">
        <v>22</v>
      </c>
      <c r="C448" s="5" t="s">
        <v>203</v>
      </c>
      <c r="D448" s="5">
        <v>0</v>
      </c>
      <c r="E448" s="5" t="s">
        <v>24</v>
      </c>
      <c r="F448" s="5" t="s">
        <v>25</v>
      </c>
      <c r="G448" s="5" t="s">
        <v>26</v>
      </c>
      <c r="H448" s="5" t="s">
        <v>36</v>
      </c>
      <c r="I448" s="5" t="s">
        <v>37</v>
      </c>
      <c r="J448" s="5">
        <v>17</v>
      </c>
      <c r="K448" s="5" t="s">
        <v>38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1</v>
      </c>
      <c r="R448" s="5">
        <v>0</v>
      </c>
      <c r="S448" s="5">
        <v>0</v>
      </c>
      <c r="T448" s="5">
        <v>0</v>
      </c>
      <c r="U448" s="6">
        <v>1</v>
      </c>
    </row>
    <row r="449" spans="1:21">
      <c r="A449" s="4" t="s">
        <v>21</v>
      </c>
      <c r="B449" s="5" t="s">
        <v>22</v>
      </c>
      <c r="C449" s="5" t="s">
        <v>203</v>
      </c>
      <c r="D449" s="5">
        <v>0</v>
      </c>
      <c r="E449" s="5" t="s">
        <v>24</v>
      </c>
      <c r="F449" s="5" t="s">
        <v>25</v>
      </c>
      <c r="G449" s="5" t="s">
        <v>26</v>
      </c>
      <c r="H449" s="5" t="s">
        <v>27</v>
      </c>
      <c r="I449" s="5" t="s">
        <v>39</v>
      </c>
      <c r="J449" s="5">
        <v>2</v>
      </c>
      <c r="K449" s="5" t="s">
        <v>40</v>
      </c>
      <c r="L449" s="5">
        <v>0</v>
      </c>
      <c r="M449" s="5">
        <v>16</v>
      </c>
      <c r="N449" s="5">
        <v>176</v>
      </c>
      <c r="O449" s="5">
        <v>307</v>
      </c>
      <c r="P449" s="5">
        <v>320</v>
      </c>
      <c r="Q449" s="5">
        <v>186</v>
      </c>
      <c r="R449" s="5">
        <v>48</v>
      </c>
      <c r="S449" s="5">
        <v>17</v>
      </c>
      <c r="T449" s="5">
        <v>20</v>
      </c>
      <c r="U449" s="6">
        <v>1090</v>
      </c>
    </row>
    <row r="450" spans="1:21">
      <c r="A450" s="4" t="s">
        <v>21</v>
      </c>
      <c r="B450" s="5" t="s">
        <v>22</v>
      </c>
      <c r="C450" s="5" t="s">
        <v>203</v>
      </c>
      <c r="D450" s="5">
        <v>0</v>
      </c>
      <c r="E450" s="5" t="s">
        <v>24</v>
      </c>
      <c r="F450" s="5" t="s">
        <v>25</v>
      </c>
      <c r="G450" s="5" t="s">
        <v>26</v>
      </c>
      <c r="H450" s="5" t="s">
        <v>41</v>
      </c>
      <c r="I450" s="5" t="s">
        <v>42</v>
      </c>
      <c r="J450" s="5">
        <v>27</v>
      </c>
      <c r="K450" s="5" t="s">
        <v>43</v>
      </c>
      <c r="L450" s="5">
        <v>0</v>
      </c>
      <c r="M450" s="5">
        <v>4</v>
      </c>
      <c r="N450" s="5">
        <v>56</v>
      </c>
      <c r="O450" s="5">
        <v>80</v>
      </c>
      <c r="P450" s="5">
        <v>78</v>
      </c>
      <c r="Q450" s="5">
        <v>53</v>
      </c>
      <c r="R450" s="5">
        <v>19</v>
      </c>
      <c r="S450" s="5">
        <v>4</v>
      </c>
      <c r="T450" s="5">
        <v>4</v>
      </c>
      <c r="U450" s="6">
        <v>298</v>
      </c>
    </row>
    <row r="451" spans="1:21">
      <c r="A451" s="4" t="s">
        <v>21</v>
      </c>
      <c r="B451" s="5" t="s">
        <v>22</v>
      </c>
      <c r="C451" s="5" t="s">
        <v>203</v>
      </c>
      <c r="D451" s="5">
        <v>0</v>
      </c>
      <c r="E451" s="5" t="s">
        <v>24</v>
      </c>
      <c r="F451" s="5" t="s">
        <v>25</v>
      </c>
      <c r="G451" s="5" t="s">
        <v>26</v>
      </c>
      <c r="H451" s="5" t="s">
        <v>41</v>
      </c>
      <c r="I451" s="5" t="s">
        <v>78</v>
      </c>
      <c r="J451" s="5">
        <v>28</v>
      </c>
      <c r="K451" s="5" t="s">
        <v>79</v>
      </c>
      <c r="L451" s="5">
        <v>0</v>
      </c>
      <c r="M451" s="5">
        <v>1</v>
      </c>
      <c r="N451" s="5">
        <v>1</v>
      </c>
      <c r="O451" s="5">
        <v>3</v>
      </c>
      <c r="P451" s="5">
        <v>1</v>
      </c>
      <c r="Q451" s="5">
        <v>3</v>
      </c>
      <c r="R451" s="5">
        <v>0</v>
      </c>
      <c r="S451" s="5">
        <v>0</v>
      </c>
      <c r="T451" s="5">
        <v>0</v>
      </c>
      <c r="U451" s="6">
        <v>9</v>
      </c>
    </row>
    <row r="452" spans="1:21">
      <c r="A452" s="4" t="s">
        <v>21</v>
      </c>
      <c r="B452" s="5" t="s">
        <v>22</v>
      </c>
      <c r="C452" s="5" t="s">
        <v>203</v>
      </c>
      <c r="D452" s="5">
        <v>0</v>
      </c>
      <c r="E452" s="5" t="s">
        <v>24</v>
      </c>
      <c r="F452" s="5" t="s">
        <v>25</v>
      </c>
      <c r="G452" s="5" t="s">
        <v>26</v>
      </c>
      <c r="H452" s="5" t="s">
        <v>41</v>
      </c>
      <c r="I452" s="5" t="s">
        <v>80</v>
      </c>
      <c r="J452" s="5">
        <v>30</v>
      </c>
      <c r="K452" s="5" t="s">
        <v>81</v>
      </c>
      <c r="L452" s="5">
        <v>0</v>
      </c>
      <c r="M452" s="5">
        <v>1</v>
      </c>
      <c r="N452" s="5">
        <v>1</v>
      </c>
      <c r="O452" s="5">
        <v>3</v>
      </c>
      <c r="P452" s="5">
        <v>1</v>
      </c>
      <c r="Q452" s="5">
        <v>3</v>
      </c>
      <c r="R452" s="5">
        <v>0</v>
      </c>
      <c r="S452" s="5">
        <v>0</v>
      </c>
      <c r="T452" s="5">
        <v>0</v>
      </c>
      <c r="U452" s="6">
        <v>9</v>
      </c>
    </row>
    <row r="453" spans="1:21">
      <c r="A453" s="4" t="s">
        <v>21</v>
      </c>
      <c r="B453" s="5" t="s">
        <v>22</v>
      </c>
      <c r="C453" s="5" t="s">
        <v>203</v>
      </c>
      <c r="D453" s="5">
        <v>0</v>
      </c>
      <c r="E453" s="5" t="s">
        <v>24</v>
      </c>
      <c r="F453" s="5" t="s">
        <v>25</v>
      </c>
      <c r="G453" s="5" t="s">
        <v>26</v>
      </c>
      <c r="H453" s="5" t="s">
        <v>41</v>
      </c>
      <c r="I453" s="5" t="s">
        <v>44</v>
      </c>
      <c r="J453" s="5">
        <v>31</v>
      </c>
      <c r="K453" s="5" t="s">
        <v>45</v>
      </c>
      <c r="L453" s="5">
        <v>0</v>
      </c>
      <c r="M453" s="5">
        <v>5</v>
      </c>
      <c r="N453" s="5">
        <v>65</v>
      </c>
      <c r="O453" s="5">
        <v>94</v>
      </c>
      <c r="P453" s="5">
        <v>97</v>
      </c>
      <c r="Q453" s="5">
        <v>63</v>
      </c>
      <c r="R453" s="5">
        <v>21</v>
      </c>
      <c r="S453" s="5">
        <v>4</v>
      </c>
      <c r="T453" s="5">
        <v>4</v>
      </c>
      <c r="U453" s="6">
        <v>353</v>
      </c>
    </row>
    <row r="454" spans="1:21">
      <c r="A454" s="4" t="s">
        <v>21</v>
      </c>
      <c r="B454" s="5" t="s">
        <v>22</v>
      </c>
      <c r="C454" s="5" t="s">
        <v>203</v>
      </c>
      <c r="D454" s="5">
        <v>0</v>
      </c>
      <c r="E454" s="5" t="s">
        <v>24</v>
      </c>
      <c r="F454" s="5" t="s">
        <v>25</v>
      </c>
      <c r="G454" s="5" t="s">
        <v>26</v>
      </c>
      <c r="H454" s="5" t="s">
        <v>27</v>
      </c>
      <c r="I454" s="5" t="s">
        <v>46</v>
      </c>
      <c r="J454" s="5">
        <v>4</v>
      </c>
      <c r="K454" s="5" t="s">
        <v>47</v>
      </c>
      <c r="L454" s="5">
        <v>0</v>
      </c>
      <c r="M454" s="5">
        <v>0</v>
      </c>
      <c r="N454" s="5">
        <v>1</v>
      </c>
      <c r="O454" s="5">
        <v>1</v>
      </c>
      <c r="P454" s="5">
        <v>5</v>
      </c>
      <c r="Q454" s="5">
        <v>6</v>
      </c>
      <c r="R454" s="5">
        <v>6</v>
      </c>
      <c r="S454" s="5">
        <v>1</v>
      </c>
      <c r="T454" s="5">
        <v>0</v>
      </c>
      <c r="U454" s="6">
        <v>20</v>
      </c>
    </row>
    <row r="455" spans="1:21">
      <c r="A455" s="4" t="s">
        <v>21</v>
      </c>
      <c r="B455" s="5" t="s">
        <v>22</v>
      </c>
      <c r="C455" s="5" t="s">
        <v>203</v>
      </c>
      <c r="D455" s="5">
        <v>0</v>
      </c>
      <c r="E455" s="5" t="s">
        <v>24</v>
      </c>
      <c r="F455" s="5" t="s">
        <v>25</v>
      </c>
      <c r="G455" s="5" t="s">
        <v>26</v>
      </c>
      <c r="H455" s="5" t="s">
        <v>41</v>
      </c>
      <c r="I455" s="5" t="s">
        <v>48</v>
      </c>
      <c r="J455" s="5">
        <v>32</v>
      </c>
      <c r="K455" s="5" t="s">
        <v>49</v>
      </c>
      <c r="L455" s="5">
        <v>0</v>
      </c>
      <c r="M455" s="5">
        <v>0</v>
      </c>
      <c r="N455" s="5">
        <v>1</v>
      </c>
      <c r="O455" s="5">
        <v>1</v>
      </c>
      <c r="P455" s="5">
        <v>6</v>
      </c>
      <c r="Q455" s="5">
        <v>4</v>
      </c>
      <c r="R455" s="5">
        <v>0</v>
      </c>
      <c r="S455" s="5">
        <v>0</v>
      </c>
      <c r="T455" s="5">
        <v>1</v>
      </c>
      <c r="U455" s="6">
        <v>13</v>
      </c>
    </row>
    <row r="456" spans="1:21">
      <c r="A456" s="4" t="s">
        <v>21</v>
      </c>
      <c r="B456" s="5" t="s">
        <v>22</v>
      </c>
      <c r="C456" s="5" t="s">
        <v>203</v>
      </c>
      <c r="D456" s="5">
        <v>0</v>
      </c>
      <c r="E456" s="5" t="s">
        <v>24</v>
      </c>
      <c r="F456" s="5" t="s">
        <v>25</v>
      </c>
      <c r="G456" s="5" t="s">
        <v>26</v>
      </c>
      <c r="H456" s="5" t="s">
        <v>41</v>
      </c>
      <c r="I456" s="5" t="s">
        <v>50</v>
      </c>
      <c r="J456" s="5">
        <v>33</v>
      </c>
      <c r="K456" s="5" t="s">
        <v>51</v>
      </c>
      <c r="L456" s="5">
        <v>0</v>
      </c>
      <c r="M456" s="5">
        <v>0</v>
      </c>
      <c r="N456" s="5">
        <v>4</v>
      </c>
      <c r="O456" s="5">
        <v>6</v>
      </c>
      <c r="P456" s="5">
        <v>7</v>
      </c>
      <c r="Q456" s="5">
        <v>3</v>
      </c>
      <c r="R456" s="5">
        <v>7</v>
      </c>
      <c r="S456" s="5">
        <v>0</v>
      </c>
      <c r="T456" s="5">
        <v>1</v>
      </c>
      <c r="U456" s="6">
        <v>28</v>
      </c>
    </row>
    <row r="457" spans="1:21">
      <c r="A457" s="4" t="s">
        <v>21</v>
      </c>
      <c r="B457" s="5" t="s">
        <v>22</v>
      </c>
      <c r="C457" s="5" t="s">
        <v>203</v>
      </c>
      <c r="D457" s="5">
        <v>0</v>
      </c>
      <c r="E457" s="5" t="s">
        <v>24</v>
      </c>
      <c r="F457" s="5" t="s">
        <v>25</v>
      </c>
      <c r="G457" s="5" t="s">
        <v>52</v>
      </c>
      <c r="H457" s="5" t="s">
        <v>53</v>
      </c>
      <c r="I457" s="5" t="s">
        <v>54</v>
      </c>
      <c r="J457" s="5">
        <v>41</v>
      </c>
      <c r="K457" s="5" t="s">
        <v>55</v>
      </c>
      <c r="L457" s="5">
        <v>0</v>
      </c>
      <c r="M457" s="5">
        <v>4</v>
      </c>
      <c r="N457" s="5">
        <v>56</v>
      </c>
      <c r="O457" s="5">
        <v>80</v>
      </c>
      <c r="P457" s="5">
        <v>78</v>
      </c>
      <c r="Q457" s="5">
        <v>53</v>
      </c>
      <c r="R457" s="5">
        <v>19</v>
      </c>
      <c r="S457" s="5">
        <v>4</v>
      </c>
      <c r="T457" s="5">
        <v>4</v>
      </c>
      <c r="U457" s="6">
        <v>298</v>
      </c>
    </row>
    <row r="458" spans="1:21">
      <c r="A458" s="4" t="s">
        <v>21</v>
      </c>
      <c r="B458" s="5" t="s">
        <v>22</v>
      </c>
      <c r="C458" s="5" t="s">
        <v>203</v>
      </c>
      <c r="D458" s="5">
        <v>0</v>
      </c>
      <c r="E458" s="5" t="s">
        <v>24</v>
      </c>
      <c r="F458" s="5" t="s">
        <v>25</v>
      </c>
      <c r="G458" s="5" t="s">
        <v>52</v>
      </c>
      <c r="H458" s="5" t="s">
        <v>53</v>
      </c>
      <c r="I458" s="5" t="s">
        <v>56</v>
      </c>
      <c r="J458" s="5">
        <v>43</v>
      </c>
      <c r="K458" s="5" t="s">
        <v>57</v>
      </c>
      <c r="L458" s="5">
        <v>0</v>
      </c>
      <c r="M458" s="5">
        <v>4</v>
      </c>
      <c r="N458" s="5">
        <v>56</v>
      </c>
      <c r="O458" s="5">
        <v>80</v>
      </c>
      <c r="P458" s="5">
        <v>78</v>
      </c>
      <c r="Q458" s="5">
        <v>53</v>
      </c>
      <c r="R458" s="5">
        <v>19</v>
      </c>
      <c r="S458" s="5">
        <v>4</v>
      </c>
      <c r="T458" s="5">
        <v>4</v>
      </c>
      <c r="U458" s="6">
        <v>298</v>
      </c>
    </row>
    <row r="459" spans="1:21">
      <c r="A459" s="4" t="s">
        <v>21</v>
      </c>
      <c r="B459" s="5" t="s">
        <v>22</v>
      </c>
      <c r="C459" s="5" t="s">
        <v>203</v>
      </c>
      <c r="D459" s="5">
        <v>0</v>
      </c>
      <c r="E459" s="5" t="s">
        <v>24</v>
      </c>
      <c r="F459" s="5" t="s">
        <v>25</v>
      </c>
      <c r="G459" s="5" t="s">
        <v>26</v>
      </c>
      <c r="H459" s="5" t="s">
        <v>58</v>
      </c>
      <c r="I459" s="5" t="s">
        <v>59</v>
      </c>
      <c r="J459" s="5">
        <v>6</v>
      </c>
      <c r="K459" s="5" t="s">
        <v>60</v>
      </c>
      <c r="L459" s="5">
        <v>0</v>
      </c>
      <c r="M459" s="5">
        <v>0</v>
      </c>
      <c r="N459" s="5">
        <v>0</v>
      </c>
      <c r="O459" s="5">
        <v>1</v>
      </c>
      <c r="P459" s="5">
        <v>1</v>
      </c>
      <c r="Q459" s="5">
        <v>1</v>
      </c>
      <c r="R459" s="5">
        <v>0</v>
      </c>
      <c r="S459" s="5">
        <v>0</v>
      </c>
      <c r="T459" s="5">
        <v>0</v>
      </c>
      <c r="U459" s="6">
        <v>3</v>
      </c>
    </row>
    <row r="460" spans="1:21">
      <c r="A460" s="4" t="s">
        <v>21</v>
      </c>
      <c r="B460" s="5" t="s">
        <v>22</v>
      </c>
      <c r="C460" s="5" t="s">
        <v>203</v>
      </c>
      <c r="D460" s="5">
        <v>0</v>
      </c>
      <c r="E460" s="5" t="s">
        <v>24</v>
      </c>
      <c r="F460" s="5" t="s">
        <v>25</v>
      </c>
      <c r="G460" s="5" t="s">
        <v>52</v>
      </c>
      <c r="H460" s="5" t="s">
        <v>53</v>
      </c>
      <c r="I460" s="5" t="s">
        <v>61</v>
      </c>
      <c r="J460" s="5">
        <v>46</v>
      </c>
      <c r="K460" s="5" t="s">
        <v>62</v>
      </c>
      <c r="L460" s="5">
        <v>0</v>
      </c>
      <c r="M460" s="5">
        <v>4</v>
      </c>
      <c r="N460" s="5">
        <v>56</v>
      </c>
      <c r="O460" s="5">
        <v>80</v>
      </c>
      <c r="P460" s="5">
        <v>78</v>
      </c>
      <c r="Q460" s="5">
        <v>53</v>
      </c>
      <c r="R460" s="5">
        <v>19</v>
      </c>
      <c r="S460" s="5">
        <v>4</v>
      </c>
      <c r="T460" s="5">
        <v>4</v>
      </c>
      <c r="U460" s="6">
        <v>298</v>
      </c>
    </row>
    <row r="461" spans="1:21">
      <c r="A461" s="4" t="s">
        <v>21</v>
      </c>
      <c r="B461" s="5" t="s">
        <v>22</v>
      </c>
      <c r="C461" s="5" t="s">
        <v>203</v>
      </c>
      <c r="D461" s="5">
        <v>0</v>
      </c>
      <c r="E461" s="5" t="s">
        <v>24</v>
      </c>
      <c r="F461" s="5" t="s">
        <v>25</v>
      </c>
      <c r="G461" s="5" t="s">
        <v>26</v>
      </c>
      <c r="H461" s="5" t="s">
        <v>63</v>
      </c>
      <c r="I461" s="5" t="s">
        <v>64</v>
      </c>
      <c r="J461" s="5">
        <v>56</v>
      </c>
      <c r="K461" s="5" t="s">
        <v>65</v>
      </c>
      <c r="L461" s="5">
        <v>0</v>
      </c>
      <c r="M461" s="5">
        <v>4</v>
      </c>
      <c r="N461" s="5">
        <v>56</v>
      </c>
      <c r="O461" s="5">
        <v>80</v>
      </c>
      <c r="P461" s="5">
        <v>78</v>
      </c>
      <c r="Q461" s="5">
        <v>53</v>
      </c>
      <c r="R461" s="5">
        <v>19</v>
      </c>
      <c r="S461" s="5">
        <v>4</v>
      </c>
      <c r="T461" s="5">
        <v>4</v>
      </c>
      <c r="U461" s="6">
        <v>298</v>
      </c>
    </row>
    <row r="462" spans="1:21">
      <c r="A462" s="4" t="s">
        <v>21</v>
      </c>
      <c r="B462" s="5" t="s">
        <v>22</v>
      </c>
      <c r="C462" s="5" t="s">
        <v>204</v>
      </c>
      <c r="D462" s="5">
        <v>14263</v>
      </c>
      <c r="E462" s="5" t="s">
        <v>24</v>
      </c>
      <c r="F462" s="5" t="s">
        <v>25</v>
      </c>
      <c r="G462" s="5" t="s">
        <v>26</v>
      </c>
      <c r="H462" s="5" t="s">
        <v>27</v>
      </c>
      <c r="I462" s="5" t="s">
        <v>28</v>
      </c>
      <c r="J462" s="5">
        <v>1</v>
      </c>
      <c r="K462" s="5" t="s">
        <v>29</v>
      </c>
      <c r="L462" s="5">
        <v>6</v>
      </c>
      <c r="M462" s="5">
        <v>9</v>
      </c>
      <c r="N462" s="5">
        <v>164</v>
      </c>
      <c r="O462" s="5">
        <v>125</v>
      </c>
      <c r="P462" s="5">
        <v>189</v>
      </c>
      <c r="Q462" s="5">
        <v>79</v>
      </c>
      <c r="R462" s="5">
        <v>24</v>
      </c>
      <c r="S462" s="5">
        <v>9</v>
      </c>
      <c r="T462" s="5">
        <v>1</v>
      </c>
      <c r="U462" s="6">
        <v>606</v>
      </c>
    </row>
    <row r="463" spans="1:21">
      <c r="A463" s="4" t="s">
        <v>21</v>
      </c>
      <c r="B463" s="5" t="s">
        <v>22</v>
      </c>
      <c r="C463" s="5" t="s">
        <v>204</v>
      </c>
      <c r="D463" s="5">
        <v>14263</v>
      </c>
      <c r="E463" s="5" t="s">
        <v>24</v>
      </c>
      <c r="F463" s="5" t="s">
        <v>25</v>
      </c>
      <c r="G463" s="5" t="s">
        <v>26</v>
      </c>
      <c r="H463" s="5" t="s">
        <v>30</v>
      </c>
      <c r="I463" s="5" t="s">
        <v>31</v>
      </c>
      <c r="J463" s="5">
        <v>10</v>
      </c>
      <c r="K463" s="5" t="s">
        <v>32</v>
      </c>
      <c r="L463" s="5">
        <v>1</v>
      </c>
      <c r="M463" s="5">
        <v>1</v>
      </c>
      <c r="N463" s="5">
        <v>22</v>
      </c>
      <c r="O463" s="5">
        <v>17</v>
      </c>
      <c r="P463" s="5">
        <v>28</v>
      </c>
      <c r="Q463" s="5">
        <v>11</v>
      </c>
      <c r="R463" s="5">
        <v>2</v>
      </c>
      <c r="S463" s="5">
        <v>2</v>
      </c>
      <c r="T463" s="5">
        <v>0</v>
      </c>
      <c r="U463" s="6">
        <v>84</v>
      </c>
    </row>
    <row r="464" spans="1:21">
      <c r="A464" s="4" t="s">
        <v>21</v>
      </c>
      <c r="B464" s="5" t="s">
        <v>22</v>
      </c>
      <c r="C464" s="5" t="s">
        <v>204</v>
      </c>
      <c r="D464" s="5">
        <v>14263</v>
      </c>
      <c r="E464" s="5" t="s">
        <v>24</v>
      </c>
      <c r="F464" s="5" t="s">
        <v>25</v>
      </c>
      <c r="G464" s="5" t="s">
        <v>26</v>
      </c>
      <c r="H464" s="5" t="s">
        <v>33</v>
      </c>
      <c r="I464" s="5" t="s">
        <v>34</v>
      </c>
      <c r="J464" s="5">
        <v>13</v>
      </c>
      <c r="K464" s="5" t="s">
        <v>35</v>
      </c>
      <c r="L464" s="5">
        <v>1</v>
      </c>
      <c r="M464" s="5">
        <v>0</v>
      </c>
      <c r="N464" s="5">
        <v>3</v>
      </c>
      <c r="O464" s="5">
        <v>3</v>
      </c>
      <c r="P464" s="5">
        <v>2</v>
      </c>
      <c r="Q464" s="5">
        <v>2</v>
      </c>
      <c r="R464" s="5">
        <v>3</v>
      </c>
      <c r="S464" s="5">
        <v>0</v>
      </c>
      <c r="T464" s="5">
        <v>0</v>
      </c>
      <c r="U464" s="6">
        <v>14</v>
      </c>
    </row>
    <row r="465" spans="1:21">
      <c r="A465" s="4" t="s">
        <v>21</v>
      </c>
      <c r="B465" s="5" t="s">
        <v>22</v>
      </c>
      <c r="C465" s="5" t="s">
        <v>204</v>
      </c>
      <c r="D465" s="5">
        <v>14263</v>
      </c>
      <c r="E465" s="5" t="s">
        <v>24</v>
      </c>
      <c r="F465" s="5" t="s">
        <v>25</v>
      </c>
      <c r="G465" s="5" t="s">
        <v>26</v>
      </c>
      <c r="H465" s="5" t="s">
        <v>33</v>
      </c>
      <c r="I465" s="5" t="s">
        <v>71</v>
      </c>
      <c r="J465" s="5">
        <v>14</v>
      </c>
      <c r="K465" s="5" t="s">
        <v>72</v>
      </c>
      <c r="L465" s="5">
        <v>0</v>
      </c>
      <c r="M465" s="5">
        <v>0</v>
      </c>
      <c r="N465" s="5">
        <v>2</v>
      </c>
      <c r="O465" s="5">
        <v>2</v>
      </c>
      <c r="P465" s="5">
        <v>2</v>
      </c>
      <c r="Q465" s="5">
        <v>2</v>
      </c>
      <c r="R465" s="5">
        <v>3</v>
      </c>
      <c r="S465" s="5">
        <v>0</v>
      </c>
      <c r="T465" s="5">
        <v>0</v>
      </c>
      <c r="U465" s="6">
        <v>11</v>
      </c>
    </row>
    <row r="466" spans="1:21">
      <c r="A466" s="4" t="s">
        <v>21</v>
      </c>
      <c r="B466" s="5" t="s">
        <v>22</v>
      </c>
      <c r="C466" s="5" t="s">
        <v>204</v>
      </c>
      <c r="D466" s="5">
        <v>14263</v>
      </c>
      <c r="E466" s="5" t="s">
        <v>24</v>
      </c>
      <c r="F466" s="5" t="s">
        <v>25</v>
      </c>
      <c r="G466" s="5" t="s">
        <v>26</v>
      </c>
      <c r="H466" s="5" t="s">
        <v>33</v>
      </c>
      <c r="I466" s="5" t="s">
        <v>73</v>
      </c>
      <c r="J466" s="5">
        <v>15</v>
      </c>
      <c r="K466" s="5" t="s">
        <v>74</v>
      </c>
      <c r="L466" s="5">
        <v>0</v>
      </c>
      <c r="M466" s="5">
        <v>0</v>
      </c>
      <c r="N466" s="5">
        <v>2</v>
      </c>
      <c r="O466" s="5">
        <v>1</v>
      </c>
      <c r="P466" s="5">
        <v>0</v>
      </c>
      <c r="Q466" s="5">
        <v>1</v>
      </c>
      <c r="R466" s="5">
        <v>0</v>
      </c>
      <c r="S466" s="5">
        <v>0</v>
      </c>
      <c r="T466" s="5">
        <v>0</v>
      </c>
      <c r="U466" s="6">
        <v>4</v>
      </c>
    </row>
    <row r="467" spans="1:21">
      <c r="A467" s="4" t="s">
        <v>21</v>
      </c>
      <c r="B467" s="5" t="s">
        <v>22</v>
      </c>
      <c r="C467" s="5" t="s">
        <v>204</v>
      </c>
      <c r="D467" s="5">
        <v>14263</v>
      </c>
      <c r="E467" s="5" t="s">
        <v>24</v>
      </c>
      <c r="F467" s="5" t="s">
        <v>25</v>
      </c>
      <c r="G467" s="5" t="s">
        <v>26</v>
      </c>
      <c r="H467" s="5" t="s">
        <v>33</v>
      </c>
      <c r="I467" s="5" t="s">
        <v>75</v>
      </c>
      <c r="J467" s="5">
        <v>16</v>
      </c>
      <c r="K467" s="5" t="s">
        <v>76</v>
      </c>
      <c r="L467" s="5">
        <v>0</v>
      </c>
      <c r="M467" s="5">
        <v>0</v>
      </c>
      <c r="N467" s="5">
        <v>2</v>
      </c>
      <c r="O467" s="5">
        <v>1</v>
      </c>
      <c r="P467" s="5">
        <v>0</v>
      </c>
      <c r="Q467" s="5">
        <v>1</v>
      </c>
      <c r="R467" s="5">
        <v>0</v>
      </c>
      <c r="S467" s="5">
        <v>0</v>
      </c>
      <c r="T467" s="5">
        <v>0</v>
      </c>
      <c r="U467" s="6">
        <v>4</v>
      </c>
    </row>
    <row r="468" spans="1:21">
      <c r="A468" s="4" t="s">
        <v>21</v>
      </c>
      <c r="B468" s="5" t="s">
        <v>22</v>
      </c>
      <c r="C468" s="5" t="s">
        <v>204</v>
      </c>
      <c r="D468" s="5">
        <v>14263</v>
      </c>
      <c r="E468" s="5" t="s">
        <v>24</v>
      </c>
      <c r="F468" s="5" t="s">
        <v>25</v>
      </c>
      <c r="G468" s="5" t="s">
        <v>26</v>
      </c>
      <c r="H468" s="5" t="s">
        <v>27</v>
      </c>
      <c r="I468" s="5" t="s">
        <v>39</v>
      </c>
      <c r="J468" s="5">
        <v>2</v>
      </c>
      <c r="K468" s="5" t="s">
        <v>40</v>
      </c>
      <c r="L468" s="5">
        <v>6</v>
      </c>
      <c r="M468" s="5">
        <v>9</v>
      </c>
      <c r="N468" s="5">
        <v>164</v>
      </c>
      <c r="O468" s="5">
        <v>125</v>
      </c>
      <c r="P468" s="5">
        <v>189</v>
      </c>
      <c r="Q468" s="5">
        <v>79</v>
      </c>
      <c r="R468" s="5">
        <v>24</v>
      </c>
      <c r="S468" s="5">
        <v>9</v>
      </c>
      <c r="T468" s="5">
        <v>1</v>
      </c>
      <c r="U468" s="6">
        <v>606</v>
      </c>
    </row>
    <row r="469" spans="1:21">
      <c r="A469" s="4" t="s">
        <v>21</v>
      </c>
      <c r="B469" s="5" t="s">
        <v>22</v>
      </c>
      <c r="C469" s="5" t="s">
        <v>204</v>
      </c>
      <c r="D469" s="5">
        <v>14263</v>
      </c>
      <c r="E469" s="5" t="s">
        <v>24</v>
      </c>
      <c r="F469" s="5" t="s">
        <v>25</v>
      </c>
      <c r="G469" s="5" t="s">
        <v>26</v>
      </c>
      <c r="H469" s="5" t="s">
        <v>41</v>
      </c>
      <c r="I469" s="5" t="s">
        <v>42</v>
      </c>
      <c r="J469" s="5">
        <v>27</v>
      </c>
      <c r="K469" s="5" t="s">
        <v>43</v>
      </c>
      <c r="L469" s="5">
        <v>1</v>
      </c>
      <c r="M469" s="5">
        <v>1</v>
      </c>
      <c r="N469" s="5">
        <v>22</v>
      </c>
      <c r="O469" s="5">
        <v>17</v>
      </c>
      <c r="P469" s="5">
        <v>28</v>
      </c>
      <c r="Q469" s="5">
        <v>11</v>
      </c>
      <c r="R469" s="5">
        <v>2</v>
      </c>
      <c r="S469" s="5">
        <v>2</v>
      </c>
      <c r="T469" s="5">
        <v>0</v>
      </c>
      <c r="U469" s="6">
        <v>84</v>
      </c>
    </row>
    <row r="470" spans="1:21">
      <c r="A470" s="4" t="s">
        <v>21</v>
      </c>
      <c r="B470" s="5" t="s">
        <v>22</v>
      </c>
      <c r="C470" s="5" t="s">
        <v>204</v>
      </c>
      <c r="D470" s="5">
        <v>14263</v>
      </c>
      <c r="E470" s="5" t="s">
        <v>24</v>
      </c>
      <c r="F470" s="5" t="s">
        <v>25</v>
      </c>
      <c r="G470" s="5" t="s">
        <v>26</v>
      </c>
      <c r="H470" s="5" t="s">
        <v>41</v>
      </c>
      <c r="I470" s="5" t="s">
        <v>50</v>
      </c>
      <c r="J470" s="5">
        <v>33</v>
      </c>
      <c r="K470" s="5" t="s">
        <v>51</v>
      </c>
      <c r="L470" s="5">
        <v>1</v>
      </c>
      <c r="M470" s="5">
        <v>0</v>
      </c>
      <c r="N470" s="5">
        <v>3</v>
      </c>
      <c r="O470" s="5">
        <v>3</v>
      </c>
      <c r="P470" s="5">
        <v>2</v>
      </c>
      <c r="Q470" s="5">
        <v>2</v>
      </c>
      <c r="R470" s="5">
        <v>3</v>
      </c>
      <c r="S470" s="5">
        <v>0</v>
      </c>
      <c r="T470" s="5">
        <v>0</v>
      </c>
      <c r="U470" s="6">
        <v>14</v>
      </c>
    </row>
    <row r="471" spans="1:21">
      <c r="A471" s="4" t="s">
        <v>21</v>
      </c>
      <c r="B471" s="5" t="s">
        <v>22</v>
      </c>
      <c r="C471" s="5" t="s">
        <v>204</v>
      </c>
      <c r="D471" s="5">
        <v>14263</v>
      </c>
      <c r="E471" s="5" t="s">
        <v>24</v>
      </c>
      <c r="F471" s="5" t="s">
        <v>25</v>
      </c>
      <c r="G471" s="5" t="s">
        <v>52</v>
      </c>
      <c r="H471" s="5" t="s">
        <v>53</v>
      </c>
      <c r="I471" s="5" t="s">
        <v>54</v>
      </c>
      <c r="J471" s="5">
        <v>41</v>
      </c>
      <c r="K471" s="5" t="s">
        <v>55</v>
      </c>
      <c r="L471" s="5">
        <v>1</v>
      </c>
      <c r="M471" s="5">
        <v>1</v>
      </c>
      <c r="N471" s="5">
        <v>22</v>
      </c>
      <c r="O471" s="5">
        <v>17</v>
      </c>
      <c r="P471" s="5">
        <v>28</v>
      </c>
      <c r="Q471" s="5">
        <v>11</v>
      </c>
      <c r="R471" s="5">
        <v>2</v>
      </c>
      <c r="S471" s="5">
        <v>2</v>
      </c>
      <c r="T471" s="5">
        <v>0</v>
      </c>
      <c r="U471" s="6">
        <v>84</v>
      </c>
    </row>
    <row r="472" spans="1:21">
      <c r="A472" s="4" t="s">
        <v>21</v>
      </c>
      <c r="B472" s="5" t="s">
        <v>22</v>
      </c>
      <c r="C472" s="5" t="s">
        <v>204</v>
      </c>
      <c r="D472" s="5">
        <v>14263</v>
      </c>
      <c r="E472" s="5" t="s">
        <v>24</v>
      </c>
      <c r="F472" s="5" t="s">
        <v>25</v>
      </c>
      <c r="G472" s="5" t="s">
        <v>52</v>
      </c>
      <c r="H472" s="5" t="s">
        <v>53</v>
      </c>
      <c r="I472" s="5" t="s">
        <v>56</v>
      </c>
      <c r="J472" s="5">
        <v>43</v>
      </c>
      <c r="K472" s="5" t="s">
        <v>57</v>
      </c>
      <c r="L472" s="5">
        <v>1</v>
      </c>
      <c r="M472" s="5">
        <v>1</v>
      </c>
      <c r="N472" s="5">
        <v>22</v>
      </c>
      <c r="O472" s="5">
        <v>17</v>
      </c>
      <c r="P472" s="5">
        <v>28</v>
      </c>
      <c r="Q472" s="5">
        <v>11</v>
      </c>
      <c r="R472" s="5">
        <v>2</v>
      </c>
      <c r="S472" s="5">
        <v>2</v>
      </c>
      <c r="T472" s="5">
        <v>0</v>
      </c>
      <c r="U472" s="6">
        <v>84</v>
      </c>
    </row>
    <row r="473" spans="1:21">
      <c r="A473" s="4" t="s">
        <v>21</v>
      </c>
      <c r="B473" s="5" t="s">
        <v>22</v>
      </c>
      <c r="C473" s="5" t="s">
        <v>204</v>
      </c>
      <c r="D473" s="5">
        <v>14263</v>
      </c>
      <c r="E473" s="5" t="s">
        <v>24</v>
      </c>
      <c r="F473" s="5" t="s">
        <v>25</v>
      </c>
      <c r="G473" s="5" t="s">
        <v>26</v>
      </c>
      <c r="H473" s="5" t="s">
        <v>58</v>
      </c>
      <c r="I473" s="5" t="s">
        <v>59</v>
      </c>
      <c r="J473" s="5">
        <v>6</v>
      </c>
      <c r="K473" s="5" t="s">
        <v>60</v>
      </c>
      <c r="L473" s="5">
        <v>0</v>
      </c>
      <c r="M473" s="5">
        <v>0</v>
      </c>
      <c r="N473" s="5">
        <v>2</v>
      </c>
      <c r="O473" s="5">
        <v>5</v>
      </c>
      <c r="P473" s="5">
        <v>3</v>
      </c>
      <c r="Q473" s="5">
        <v>1</v>
      </c>
      <c r="R473" s="5">
        <v>0</v>
      </c>
      <c r="S473" s="5">
        <v>0</v>
      </c>
      <c r="T473" s="5">
        <v>0</v>
      </c>
      <c r="U473" s="6">
        <v>11</v>
      </c>
    </row>
    <row r="474" spans="1:21">
      <c r="A474" s="4" t="s">
        <v>21</v>
      </c>
      <c r="B474" s="5" t="s">
        <v>22</v>
      </c>
      <c r="C474" s="5" t="s">
        <v>204</v>
      </c>
      <c r="D474" s="5">
        <v>14263</v>
      </c>
      <c r="E474" s="5" t="s">
        <v>24</v>
      </c>
      <c r="F474" s="5" t="s">
        <v>25</v>
      </c>
      <c r="G474" s="5" t="s">
        <v>52</v>
      </c>
      <c r="H474" s="5" t="s">
        <v>53</v>
      </c>
      <c r="I474" s="5" t="s">
        <v>61</v>
      </c>
      <c r="J474" s="5">
        <v>46</v>
      </c>
      <c r="K474" s="5" t="s">
        <v>62</v>
      </c>
      <c r="L474" s="5">
        <v>1</v>
      </c>
      <c r="M474" s="5">
        <v>1</v>
      </c>
      <c r="N474" s="5">
        <v>22</v>
      </c>
      <c r="O474" s="5">
        <v>17</v>
      </c>
      <c r="P474" s="5">
        <v>28</v>
      </c>
      <c r="Q474" s="5">
        <v>11</v>
      </c>
      <c r="R474" s="5">
        <v>2</v>
      </c>
      <c r="S474" s="5">
        <v>2</v>
      </c>
      <c r="T474" s="5">
        <v>0</v>
      </c>
      <c r="U474" s="6">
        <v>84</v>
      </c>
    </row>
    <row r="475" spans="1:21">
      <c r="A475" s="4" t="s">
        <v>21</v>
      </c>
      <c r="B475" s="5" t="s">
        <v>22</v>
      </c>
      <c r="C475" s="5" t="s">
        <v>204</v>
      </c>
      <c r="D475" s="5">
        <v>14263</v>
      </c>
      <c r="E475" s="5" t="s">
        <v>24</v>
      </c>
      <c r="F475" s="5" t="s">
        <v>25</v>
      </c>
      <c r="G475" s="5" t="s">
        <v>26</v>
      </c>
      <c r="H475" s="5" t="s">
        <v>58</v>
      </c>
      <c r="I475" s="5" t="s">
        <v>67</v>
      </c>
      <c r="J475" s="5">
        <v>7</v>
      </c>
      <c r="K475" s="5" t="s">
        <v>68</v>
      </c>
      <c r="L475" s="5">
        <v>0</v>
      </c>
      <c r="M475" s="5">
        <v>0</v>
      </c>
      <c r="N475" s="5">
        <v>0</v>
      </c>
      <c r="O475" s="5">
        <v>0</v>
      </c>
      <c r="P475" s="5">
        <v>3</v>
      </c>
      <c r="Q475" s="5">
        <v>2</v>
      </c>
      <c r="R475" s="5">
        <v>0</v>
      </c>
      <c r="S475" s="5">
        <v>0</v>
      </c>
      <c r="T475" s="5">
        <v>0</v>
      </c>
      <c r="U475" s="6">
        <v>5</v>
      </c>
    </row>
    <row r="476" spans="1:21">
      <c r="A476" s="4" t="s">
        <v>21</v>
      </c>
      <c r="B476" s="5" t="s">
        <v>22</v>
      </c>
      <c r="C476" s="5" t="s">
        <v>204</v>
      </c>
      <c r="D476" s="5">
        <v>14263</v>
      </c>
      <c r="E476" s="5" t="s">
        <v>24</v>
      </c>
      <c r="F476" s="5" t="s">
        <v>25</v>
      </c>
      <c r="G476" s="5" t="s">
        <v>26</v>
      </c>
      <c r="H476" s="5" t="s">
        <v>63</v>
      </c>
      <c r="I476" s="5" t="s">
        <v>64</v>
      </c>
      <c r="J476" s="5">
        <v>56</v>
      </c>
      <c r="K476" s="5" t="s">
        <v>65</v>
      </c>
      <c r="L476" s="5">
        <v>1</v>
      </c>
      <c r="M476" s="5">
        <v>1</v>
      </c>
      <c r="N476" s="5">
        <v>22</v>
      </c>
      <c r="O476" s="5">
        <v>17</v>
      </c>
      <c r="P476" s="5">
        <v>28</v>
      </c>
      <c r="Q476" s="5">
        <v>11</v>
      </c>
      <c r="R476" s="5">
        <v>2</v>
      </c>
      <c r="S476" s="5">
        <v>2</v>
      </c>
      <c r="T476" s="5">
        <v>0</v>
      </c>
      <c r="U476" s="6">
        <v>84</v>
      </c>
    </row>
    <row r="477" spans="1:21">
      <c r="A477" s="4" t="s">
        <v>21</v>
      </c>
      <c r="B477" s="5" t="s">
        <v>22</v>
      </c>
      <c r="C477" s="5" t="s">
        <v>205</v>
      </c>
      <c r="D477" s="5">
        <v>14265</v>
      </c>
      <c r="E477" s="5" t="s">
        <v>24</v>
      </c>
      <c r="F477" s="5" t="s">
        <v>25</v>
      </c>
      <c r="G477" s="5" t="s">
        <v>26</v>
      </c>
      <c r="H477" s="5" t="s">
        <v>27</v>
      </c>
      <c r="I477" s="5" t="s">
        <v>28</v>
      </c>
      <c r="J477" s="5">
        <v>1</v>
      </c>
      <c r="K477" s="5" t="s">
        <v>29</v>
      </c>
      <c r="L477" s="5">
        <v>0</v>
      </c>
      <c r="M477" s="5">
        <v>44</v>
      </c>
      <c r="N477" s="5">
        <v>301</v>
      </c>
      <c r="O477" s="5">
        <v>314</v>
      </c>
      <c r="P477" s="5">
        <v>110</v>
      </c>
      <c r="Q477" s="5">
        <v>53</v>
      </c>
      <c r="R477" s="5">
        <v>24</v>
      </c>
      <c r="S477" s="5">
        <v>8</v>
      </c>
      <c r="T477" s="5">
        <v>4</v>
      </c>
      <c r="U477" s="6">
        <v>858</v>
      </c>
    </row>
    <row r="478" spans="1:21">
      <c r="A478" s="4" t="s">
        <v>21</v>
      </c>
      <c r="B478" s="5" t="s">
        <v>22</v>
      </c>
      <c r="C478" s="5" t="s">
        <v>205</v>
      </c>
      <c r="D478" s="5">
        <v>14265</v>
      </c>
      <c r="E478" s="5" t="s">
        <v>24</v>
      </c>
      <c r="F478" s="5" t="s">
        <v>25</v>
      </c>
      <c r="G478" s="5" t="s">
        <v>26</v>
      </c>
      <c r="H478" s="5" t="s">
        <v>30</v>
      </c>
      <c r="I478" s="5" t="s">
        <v>31</v>
      </c>
      <c r="J478" s="5">
        <v>10</v>
      </c>
      <c r="K478" s="5" t="s">
        <v>32</v>
      </c>
      <c r="L478" s="5">
        <v>0</v>
      </c>
      <c r="M478" s="5">
        <v>8</v>
      </c>
      <c r="N478" s="5">
        <v>47</v>
      </c>
      <c r="O478" s="5">
        <v>69</v>
      </c>
      <c r="P478" s="5">
        <v>32</v>
      </c>
      <c r="Q478" s="5">
        <v>11</v>
      </c>
      <c r="R478" s="5">
        <v>13</v>
      </c>
      <c r="S478" s="5">
        <v>5</v>
      </c>
      <c r="T478" s="5">
        <v>2</v>
      </c>
      <c r="U478" s="6">
        <v>187</v>
      </c>
    </row>
    <row r="479" spans="1:21">
      <c r="A479" s="4" t="s">
        <v>21</v>
      </c>
      <c r="B479" s="5" t="s">
        <v>22</v>
      </c>
      <c r="C479" s="5" t="s">
        <v>205</v>
      </c>
      <c r="D479" s="5">
        <v>14265</v>
      </c>
      <c r="E479" s="5" t="s">
        <v>24</v>
      </c>
      <c r="F479" s="5" t="s">
        <v>25</v>
      </c>
      <c r="G479" s="5" t="s">
        <v>26</v>
      </c>
      <c r="H479" s="5" t="s">
        <v>33</v>
      </c>
      <c r="I479" s="5" t="s">
        <v>34</v>
      </c>
      <c r="J479" s="5">
        <v>13</v>
      </c>
      <c r="K479" s="5" t="s">
        <v>35</v>
      </c>
      <c r="L479" s="5">
        <v>0</v>
      </c>
      <c r="M479" s="5">
        <v>0</v>
      </c>
      <c r="N479" s="5">
        <v>0</v>
      </c>
      <c r="O479" s="5">
        <v>1</v>
      </c>
      <c r="P479" s="5">
        <v>1</v>
      </c>
      <c r="Q479" s="5">
        <v>0</v>
      </c>
      <c r="R479" s="5">
        <v>0</v>
      </c>
      <c r="S479" s="5">
        <v>0</v>
      </c>
      <c r="T479" s="5">
        <v>0</v>
      </c>
      <c r="U479" s="6">
        <v>2</v>
      </c>
    </row>
    <row r="480" spans="1:21">
      <c r="A480" s="4" t="s">
        <v>21</v>
      </c>
      <c r="B480" s="5" t="s">
        <v>22</v>
      </c>
      <c r="C480" s="5" t="s">
        <v>205</v>
      </c>
      <c r="D480" s="5">
        <v>14265</v>
      </c>
      <c r="E480" s="5" t="s">
        <v>24</v>
      </c>
      <c r="F480" s="5" t="s">
        <v>25</v>
      </c>
      <c r="G480" s="5" t="s">
        <v>26</v>
      </c>
      <c r="H480" s="5" t="s">
        <v>36</v>
      </c>
      <c r="I480" s="5" t="s">
        <v>37</v>
      </c>
      <c r="J480" s="5">
        <v>17</v>
      </c>
      <c r="K480" s="5" t="s">
        <v>38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1</v>
      </c>
      <c r="T480" s="5">
        <v>0</v>
      </c>
      <c r="U480" s="6">
        <v>1</v>
      </c>
    </row>
    <row r="481" spans="1:21">
      <c r="A481" s="4" t="s">
        <v>21</v>
      </c>
      <c r="B481" s="5" t="s">
        <v>22</v>
      </c>
      <c r="C481" s="5" t="s">
        <v>205</v>
      </c>
      <c r="D481" s="5">
        <v>14265</v>
      </c>
      <c r="E481" s="5" t="s">
        <v>24</v>
      </c>
      <c r="F481" s="5" t="s">
        <v>25</v>
      </c>
      <c r="G481" s="5" t="s">
        <v>26</v>
      </c>
      <c r="H481" s="5" t="s">
        <v>27</v>
      </c>
      <c r="I481" s="5" t="s">
        <v>39</v>
      </c>
      <c r="J481" s="5">
        <v>2</v>
      </c>
      <c r="K481" s="5" t="s">
        <v>40</v>
      </c>
      <c r="L481" s="5">
        <v>0</v>
      </c>
      <c r="M481" s="5">
        <v>44</v>
      </c>
      <c r="N481" s="5">
        <v>301</v>
      </c>
      <c r="O481" s="5">
        <v>314</v>
      </c>
      <c r="P481" s="5">
        <v>110</v>
      </c>
      <c r="Q481" s="5">
        <v>53</v>
      </c>
      <c r="R481" s="5">
        <v>24</v>
      </c>
      <c r="S481" s="5">
        <v>8</v>
      </c>
      <c r="T481" s="5">
        <v>4</v>
      </c>
      <c r="U481" s="6">
        <v>858</v>
      </c>
    </row>
    <row r="482" spans="1:21">
      <c r="A482" s="4" t="s">
        <v>21</v>
      </c>
      <c r="B482" s="5" t="s">
        <v>22</v>
      </c>
      <c r="C482" s="5" t="s">
        <v>205</v>
      </c>
      <c r="D482" s="5">
        <v>14265</v>
      </c>
      <c r="E482" s="5" t="s">
        <v>24</v>
      </c>
      <c r="F482" s="5" t="s">
        <v>25</v>
      </c>
      <c r="G482" s="5" t="s">
        <v>26</v>
      </c>
      <c r="H482" s="5" t="s">
        <v>41</v>
      </c>
      <c r="I482" s="5" t="s">
        <v>42</v>
      </c>
      <c r="J482" s="5">
        <v>27</v>
      </c>
      <c r="K482" s="5" t="s">
        <v>43</v>
      </c>
      <c r="L482" s="5">
        <v>0</v>
      </c>
      <c r="M482" s="5">
        <v>11</v>
      </c>
      <c r="N482" s="5">
        <v>58</v>
      </c>
      <c r="O482" s="5">
        <v>80</v>
      </c>
      <c r="P482" s="5">
        <v>34</v>
      </c>
      <c r="Q482" s="5">
        <v>13</v>
      </c>
      <c r="R482" s="5">
        <v>13</v>
      </c>
      <c r="S482" s="5">
        <v>5</v>
      </c>
      <c r="T482" s="5">
        <v>2</v>
      </c>
      <c r="U482" s="6">
        <v>216</v>
      </c>
    </row>
    <row r="483" spans="1:21">
      <c r="A483" s="4" t="s">
        <v>21</v>
      </c>
      <c r="B483" s="5" t="s">
        <v>22</v>
      </c>
      <c r="C483" s="5" t="s">
        <v>205</v>
      </c>
      <c r="D483" s="5">
        <v>14265</v>
      </c>
      <c r="E483" s="5" t="s">
        <v>24</v>
      </c>
      <c r="F483" s="5" t="s">
        <v>25</v>
      </c>
      <c r="G483" s="5" t="s">
        <v>26</v>
      </c>
      <c r="H483" s="5" t="s">
        <v>41</v>
      </c>
      <c r="I483" s="5" t="s">
        <v>78</v>
      </c>
      <c r="J483" s="5">
        <v>28</v>
      </c>
      <c r="K483" s="5" t="s">
        <v>79</v>
      </c>
      <c r="L483" s="5">
        <v>0</v>
      </c>
      <c r="M483" s="5">
        <v>0</v>
      </c>
      <c r="N483" s="5">
        <v>2</v>
      </c>
      <c r="O483" s="5">
        <v>1</v>
      </c>
      <c r="P483" s="5">
        <v>0</v>
      </c>
      <c r="Q483" s="5">
        <v>1</v>
      </c>
      <c r="R483" s="5">
        <v>1</v>
      </c>
      <c r="S483" s="5">
        <v>0</v>
      </c>
      <c r="T483" s="5">
        <v>0</v>
      </c>
      <c r="U483" s="6">
        <v>5</v>
      </c>
    </row>
    <row r="484" spans="1:21">
      <c r="A484" s="4" t="s">
        <v>21</v>
      </c>
      <c r="B484" s="5" t="s">
        <v>22</v>
      </c>
      <c r="C484" s="5" t="s">
        <v>205</v>
      </c>
      <c r="D484" s="5">
        <v>14265</v>
      </c>
      <c r="E484" s="5" t="s">
        <v>24</v>
      </c>
      <c r="F484" s="5" t="s">
        <v>25</v>
      </c>
      <c r="G484" s="5" t="s">
        <v>26</v>
      </c>
      <c r="H484" s="5" t="s">
        <v>41</v>
      </c>
      <c r="I484" s="5" t="s">
        <v>80</v>
      </c>
      <c r="J484" s="5">
        <v>30</v>
      </c>
      <c r="K484" s="5" t="s">
        <v>81</v>
      </c>
      <c r="L484" s="5">
        <v>0</v>
      </c>
      <c r="M484" s="5">
        <v>0</v>
      </c>
      <c r="N484" s="5">
        <v>2</v>
      </c>
      <c r="O484" s="5">
        <v>1</v>
      </c>
      <c r="P484" s="5">
        <v>0</v>
      </c>
      <c r="Q484" s="5">
        <v>1</v>
      </c>
      <c r="R484" s="5">
        <v>1</v>
      </c>
      <c r="S484" s="5">
        <v>0</v>
      </c>
      <c r="T484" s="5">
        <v>0</v>
      </c>
      <c r="U484" s="6">
        <v>5</v>
      </c>
    </row>
    <row r="485" spans="1:21">
      <c r="A485" s="4" t="s">
        <v>21</v>
      </c>
      <c r="B485" s="5" t="s">
        <v>22</v>
      </c>
      <c r="C485" s="5" t="s">
        <v>205</v>
      </c>
      <c r="D485" s="5">
        <v>14265</v>
      </c>
      <c r="E485" s="5" t="s">
        <v>24</v>
      </c>
      <c r="F485" s="5" t="s">
        <v>25</v>
      </c>
      <c r="G485" s="5" t="s">
        <v>26</v>
      </c>
      <c r="H485" s="5" t="s">
        <v>41</v>
      </c>
      <c r="I485" s="5" t="s">
        <v>44</v>
      </c>
      <c r="J485" s="5">
        <v>31</v>
      </c>
      <c r="K485" s="5" t="s">
        <v>45</v>
      </c>
      <c r="L485" s="5">
        <v>0</v>
      </c>
      <c r="M485" s="5">
        <v>11</v>
      </c>
      <c r="N485" s="5">
        <v>58</v>
      </c>
      <c r="O485" s="5">
        <v>80</v>
      </c>
      <c r="P485" s="5">
        <v>34</v>
      </c>
      <c r="Q485" s="5">
        <v>13</v>
      </c>
      <c r="R485" s="5">
        <v>13</v>
      </c>
      <c r="S485" s="5">
        <v>5</v>
      </c>
      <c r="T485" s="5">
        <v>2</v>
      </c>
      <c r="U485" s="6">
        <v>216</v>
      </c>
    </row>
    <row r="486" spans="1:21">
      <c r="A486" s="4" t="s">
        <v>21</v>
      </c>
      <c r="B486" s="5" t="s">
        <v>22</v>
      </c>
      <c r="C486" s="5" t="s">
        <v>205</v>
      </c>
      <c r="D486" s="5">
        <v>14265</v>
      </c>
      <c r="E486" s="5" t="s">
        <v>24</v>
      </c>
      <c r="F486" s="5" t="s">
        <v>25</v>
      </c>
      <c r="G486" s="5" t="s">
        <v>26</v>
      </c>
      <c r="H486" s="5" t="s">
        <v>27</v>
      </c>
      <c r="I486" s="5" t="s">
        <v>46</v>
      </c>
      <c r="J486" s="5">
        <v>4</v>
      </c>
      <c r="K486" s="5" t="s">
        <v>47</v>
      </c>
      <c r="L486" s="5">
        <v>0</v>
      </c>
      <c r="M486" s="5">
        <v>0</v>
      </c>
      <c r="N486" s="5">
        <v>0</v>
      </c>
      <c r="O486" s="5">
        <v>1</v>
      </c>
      <c r="P486" s="5">
        <v>1</v>
      </c>
      <c r="Q486" s="5">
        <v>0</v>
      </c>
      <c r="R486" s="5">
        <v>0</v>
      </c>
      <c r="S486" s="5">
        <v>0</v>
      </c>
      <c r="T486" s="5">
        <v>0</v>
      </c>
      <c r="U486" s="6">
        <v>2</v>
      </c>
    </row>
    <row r="487" spans="1:21">
      <c r="A487" s="4" t="s">
        <v>21</v>
      </c>
      <c r="B487" s="5" t="s">
        <v>22</v>
      </c>
      <c r="C487" s="5" t="s">
        <v>205</v>
      </c>
      <c r="D487" s="5">
        <v>14265</v>
      </c>
      <c r="E487" s="5" t="s">
        <v>24</v>
      </c>
      <c r="F487" s="5" t="s">
        <v>25</v>
      </c>
      <c r="G487" s="5" t="s">
        <v>26</v>
      </c>
      <c r="H487" s="5" t="s">
        <v>41</v>
      </c>
      <c r="I487" s="5" t="s">
        <v>48</v>
      </c>
      <c r="J487" s="5">
        <v>32</v>
      </c>
      <c r="K487" s="5" t="s">
        <v>49</v>
      </c>
      <c r="L487" s="5">
        <v>0</v>
      </c>
      <c r="M487" s="5">
        <v>0</v>
      </c>
      <c r="N487" s="5">
        <v>2</v>
      </c>
      <c r="O487" s="5">
        <v>0</v>
      </c>
      <c r="P487" s="5">
        <v>2</v>
      </c>
      <c r="Q487" s="5">
        <v>1</v>
      </c>
      <c r="R487" s="5">
        <v>1</v>
      </c>
      <c r="S487" s="5">
        <v>0</v>
      </c>
      <c r="T487" s="5">
        <v>0</v>
      </c>
      <c r="U487" s="6">
        <v>6</v>
      </c>
    </row>
    <row r="488" spans="1:21">
      <c r="A488" s="4" t="s">
        <v>21</v>
      </c>
      <c r="B488" s="5" t="s">
        <v>22</v>
      </c>
      <c r="C488" s="5" t="s">
        <v>205</v>
      </c>
      <c r="D488" s="5">
        <v>14265</v>
      </c>
      <c r="E488" s="5" t="s">
        <v>24</v>
      </c>
      <c r="F488" s="5" t="s">
        <v>25</v>
      </c>
      <c r="G488" s="5" t="s">
        <v>26</v>
      </c>
      <c r="H488" s="5" t="s">
        <v>41</v>
      </c>
      <c r="I488" s="5" t="s">
        <v>50</v>
      </c>
      <c r="J488" s="5">
        <v>33</v>
      </c>
      <c r="K488" s="5" t="s">
        <v>51</v>
      </c>
      <c r="L488" s="5">
        <v>0</v>
      </c>
      <c r="M488" s="5">
        <v>0</v>
      </c>
      <c r="N488" s="5">
        <v>2</v>
      </c>
      <c r="O488" s="5">
        <v>1</v>
      </c>
      <c r="P488" s="5">
        <v>1</v>
      </c>
      <c r="Q488" s="5">
        <v>0</v>
      </c>
      <c r="R488" s="5">
        <v>1</v>
      </c>
      <c r="S488" s="5">
        <v>0</v>
      </c>
      <c r="T488" s="5">
        <v>0</v>
      </c>
      <c r="U488" s="6">
        <v>5</v>
      </c>
    </row>
    <row r="489" spans="1:21">
      <c r="A489" s="4" t="s">
        <v>21</v>
      </c>
      <c r="B489" s="5" t="s">
        <v>22</v>
      </c>
      <c r="C489" s="5" t="s">
        <v>205</v>
      </c>
      <c r="D489" s="5">
        <v>14265</v>
      </c>
      <c r="E489" s="5" t="s">
        <v>24</v>
      </c>
      <c r="F489" s="5" t="s">
        <v>25</v>
      </c>
      <c r="G489" s="5" t="s">
        <v>52</v>
      </c>
      <c r="H489" s="5" t="s">
        <v>53</v>
      </c>
      <c r="I489" s="5" t="s">
        <v>54</v>
      </c>
      <c r="J489" s="5">
        <v>41</v>
      </c>
      <c r="K489" s="5" t="s">
        <v>55</v>
      </c>
      <c r="L489" s="5">
        <v>0</v>
      </c>
      <c r="M489" s="5">
        <v>11</v>
      </c>
      <c r="N489" s="5">
        <v>58</v>
      </c>
      <c r="O489" s="5">
        <v>80</v>
      </c>
      <c r="P489" s="5">
        <v>34</v>
      </c>
      <c r="Q489" s="5">
        <v>13</v>
      </c>
      <c r="R489" s="5">
        <v>13</v>
      </c>
      <c r="S489" s="5">
        <v>5</v>
      </c>
      <c r="T489" s="5">
        <v>2</v>
      </c>
      <c r="U489" s="6">
        <v>216</v>
      </c>
    </row>
    <row r="490" spans="1:21">
      <c r="A490" s="4" t="s">
        <v>21</v>
      </c>
      <c r="B490" s="5" t="s">
        <v>22</v>
      </c>
      <c r="C490" s="5" t="s">
        <v>205</v>
      </c>
      <c r="D490" s="5">
        <v>14265</v>
      </c>
      <c r="E490" s="5" t="s">
        <v>24</v>
      </c>
      <c r="F490" s="5" t="s">
        <v>25</v>
      </c>
      <c r="G490" s="5" t="s">
        <v>52</v>
      </c>
      <c r="H490" s="5" t="s">
        <v>53</v>
      </c>
      <c r="I490" s="5" t="s">
        <v>56</v>
      </c>
      <c r="J490" s="5">
        <v>43</v>
      </c>
      <c r="K490" s="5" t="s">
        <v>57</v>
      </c>
      <c r="L490" s="5">
        <v>0</v>
      </c>
      <c r="M490" s="5">
        <v>11</v>
      </c>
      <c r="N490" s="5">
        <v>58</v>
      </c>
      <c r="O490" s="5">
        <v>80</v>
      </c>
      <c r="P490" s="5">
        <v>34</v>
      </c>
      <c r="Q490" s="5">
        <v>13</v>
      </c>
      <c r="R490" s="5">
        <v>13</v>
      </c>
      <c r="S490" s="5">
        <v>5</v>
      </c>
      <c r="T490" s="5">
        <v>2</v>
      </c>
      <c r="U490" s="6">
        <v>216</v>
      </c>
    </row>
    <row r="491" spans="1:21">
      <c r="A491" s="4" t="s">
        <v>21</v>
      </c>
      <c r="B491" s="5" t="s">
        <v>22</v>
      </c>
      <c r="C491" s="5" t="s">
        <v>205</v>
      </c>
      <c r="D491" s="5">
        <v>14265</v>
      </c>
      <c r="E491" s="5" t="s">
        <v>24</v>
      </c>
      <c r="F491" s="5" t="s">
        <v>25</v>
      </c>
      <c r="G491" s="5" t="s">
        <v>26</v>
      </c>
      <c r="H491" s="5" t="s">
        <v>58</v>
      </c>
      <c r="I491" s="5" t="s">
        <v>59</v>
      </c>
      <c r="J491" s="5">
        <v>6</v>
      </c>
      <c r="K491" s="5" t="s">
        <v>60</v>
      </c>
      <c r="L491" s="5">
        <v>0</v>
      </c>
      <c r="M491" s="5">
        <v>4</v>
      </c>
      <c r="N491" s="5">
        <v>12</v>
      </c>
      <c r="O491" s="5">
        <v>4</v>
      </c>
      <c r="P491" s="5">
        <v>1</v>
      </c>
      <c r="Q491" s="5">
        <v>3</v>
      </c>
      <c r="R491" s="5">
        <v>0</v>
      </c>
      <c r="S491" s="5">
        <v>1</v>
      </c>
      <c r="T491" s="5">
        <v>0</v>
      </c>
      <c r="U491" s="6">
        <v>25</v>
      </c>
    </row>
    <row r="492" spans="1:21">
      <c r="A492" s="4" t="s">
        <v>21</v>
      </c>
      <c r="B492" s="5" t="s">
        <v>22</v>
      </c>
      <c r="C492" s="5" t="s">
        <v>205</v>
      </c>
      <c r="D492" s="5">
        <v>14265</v>
      </c>
      <c r="E492" s="5" t="s">
        <v>24</v>
      </c>
      <c r="F492" s="5" t="s">
        <v>25</v>
      </c>
      <c r="G492" s="5" t="s">
        <v>52</v>
      </c>
      <c r="H492" s="5" t="s">
        <v>53</v>
      </c>
      <c r="I492" s="5" t="s">
        <v>61</v>
      </c>
      <c r="J492" s="5">
        <v>46</v>
      </c>
      <c r="K492" s="5" t="s">
        <v>62</v>
      </c>
      <c r="L492" s="5">
        <v>0</v>
      </c>
      <c r="M492" s="5">
        <v>11</v>
      </c>
      <c r="N492" s="5">
        <v>58</v>
      </c>
      <c r="O492" s="5">
        <v>80</v>
      </c>
      <c r="P492" s="5">
        <v>34</v>
      </c>
      <c r="Q492" s="5">
        <v>13</v>
      </c>
      <c r="R492" s="5">
        <v>13</v>
      </c>
      <c r="S492" s="5">
        <v>5</v>
      </c>
      <c r="T492" s="5">
        <v>2</v>
      </c>
      <c r="U492" s="6">
        <v>216</v>
      </c>
    </row>
    <row r="493" spans="1:21">
      <c r="A493" s="4" t="s">
        <v>21</v>
      </c>
      <c r="B493" s="5" t="s">
        <v>22</v>
      </c>
      <c r="C493" s="5" t="s">
        <v>205</v>
      </c>
      <c r="D493" s="5">
        <v>14265</v>
      </c>
      <c r="E493" s="5" t="s">
        <v>24</v>
      </c>
      <c r="F493" s="5" t="s">
        <v>25</v>
      </c>
      <c r="G493" s="5" t="s">
        <v>26</v>
      </c>
      <c r="H493" s="5" t="s">
        <v>58</v>
      </c>
      <c r="I493" s="5" t="s">
        <v>67</v>
      </c>
      <c r="J493" s="5">
        <v>7</v>
      </c>
      <c r="K493" s="5" t="s">
        <v>68</v>
      </c>
      <c r="L493" s="5">
        <v>0</v>
      </c>
      <c r="M493" s="5">
        <v>0</v>
      </c>
      <c r="N493" s="5">
        <v>0</v>
      </c>
      <c r="O493" s="5">
        <v>2</v>
      </c>
      <c r="P493" s="5">
        <v>0</v>
      </c>
      <c r="Q493" s="5">
        <v>2</v>
      </c>
      <c r="R493" s="5">
        <v>0</v>
      </c>
      <c r="S493" s="5">
        <v>1</v>
      </c>
      <c r="T493" s="5">
        <v>0</v>
      </c>
      <c r="U493" s="6">
        <v>5</v>
      </c>
    </row>
    <row r="494" spans="1:21">
      <c r="A494" s="4" t="s">
        <v>21</v>
      </c>
      <c r="B494" s="5" t="s">
        <v>22</v>
      </c>
      <c r="C494" s="5" t="s">
        <v>205</v>
      </c>
      <c r="D494" s="5">
        <v>14265</v>
      </c>
      <c r="E494" s="5" t="s">
        <v>24</v>
      </c>
      <c r="F494" s="5" t="s">
        <v>25</v>
      </c>
      <c r="G494" s="5" t="s">
        <v>26</v>
      </c>
      <c r="H494" s="5" t="s">
        <v>63</v>
      </c>
      <c r="I494" s="5" t="s">
        <v>64</v>
      </c>
      <c r="J494" s="5">
        <v>56</v>
      </c>
      <c r="K494" s="5" t="s">
        <v>65</v>
      </c>
      <c r="L494" s="5">
        <v>0</v>
      </c>
      <c r="M494" s="5">
        <v>11</v>
      </c>
      <c r="N494" s="5">
        <v>58</v>
      </c>
      <c r="O494" s="5">
        <v>80</v>
      </c>
      <c r="P494" s="5">
        <v>34</v>
      </c>
      <c r="Q494" s="5">
        <v>13</v>
      </c>
      <c r="R494" s="5">
        <v>13</v>
      </c>
      <c r="S494" s="5">
        <v>5</v>
      </c>
      <c r="T494" s="5">
        <v>2</v>
      </c>
      <c r="U494" s="6">
        <v>216</v>
      </c>
    </row>
    <row r="495" spans="1:21">
      <c r="A495" s="4" t="s">
        <v>21</v>
      </c>
      <c r="B495" s="5" t="s">
        <v>22</v>
      </c>
      <c r="C495" s="5" t="s">
        <v>206</v>
      </c>
      <c r="D495" s="5">
        <v>14224</v>
      </c>
      <c r="E495" s="5" t="s">
        <v>24</v>
      </c>
      <c r="F495" s="5" t="s">
        <v>25</v>
      </c>
      <c r="G495" s="5" t="s">
        <v>26</v>
      </c>
      <c r="H495" s="5" t="s">
        <v>27</v>
      </c>
      <c r="I495" s="5" t="s">
        <v>28</v>
      </c>
      <c r="J495" s="5">
        <v>1</v>
      </c>
      <c r="K495" s="5" t="s">
        <v>29</v>
      </c>
      <c r="L495" s="5">
        <v>0</v>
      </c>
      <c r="M495" s="5">
        <v>112</v>
      </c>
      <c r="N495" s="5">
        <v>412</v>
      </c>
      <c r="O495" s="5">
        <v>410</v>
      </c>
      <c r="P495" s="5">
        <v>215</v>
      </c>
      <c r="Q495" s="5">
        <v>165</v>
      </c>
      <c r="R495" s="5">
        <v>90</v>
      </c>
      <c r="S495" s="5">
        <v>48</v>
      </c>
      <c r="T495" s="5">
        <v>23</v>
      </c>
      <c r="U495" s="6">
        <v>1475</v>
      </c>
    </row>
    <row r="496" spans="1:21">
      <c r="A496" s="4" t="s">
        <v>21</v>
      </c>
      <c r="B496" s="5" t="s">
        <v>22</v>
      </c>
      <c r="C496" s="5" t="s">
        <v>206</v>
      </c>
      <c r="D496" s="5">
        <v>14224</v>
      </c>
      <c r="E496" s="5" t="s">
        <v>24</v>
      </c>
      <c r="F496" s="5" t="s">
        <v>25</v>
      </c>
      <c r="G496" s="5" t="s">
        <v>26</v>
      </c>
      <c r="H496" s="5" t="s">
        <v>30</v>
      </c>
      <c r="I496" s="5" t="s">
        <v>31</v>
      </c>
      <c r="J496" s="5">
        <v>10</v>
      </c>
      <c r="K496" s="5" t="s">
        <v>32</v>
      </c>
      <c r="L496" s="5">
        <v>0</v>
      </c>
      <c r="M496" s="5">
        <v>24</v>
      </c>
      <c r="N496" s="5">
        <v>98</v>
      </c>
      <c r="O496" s="5">
        <v>73</v>
      </c>
      <c r="P496" s="5">
        <v>48</v>
      </c>
      <c r="Q496" s="5">
        <v>23</v>
      </c>
      <c r="R496" s="5">
        <v>11</v>
      </c>
      <c r="S496" s="5">
        <v>8</v>
      </c>
      <c r="T496" s="5">
        <v>2</v>
      </c>
      <c r="U496" s="6">
        <v>287</v>
      </c>
    </row>
    <row r="497" spans="1:21">
      <c r="A497" s="4" t="s">
        <v>21</v>
      </c>
      <c r="B497" s="5" t="s">
        <v>22</v>
      </c>
      <c r="C497" s="5" t="s">
        <v>206</v>
      </c>
      <c r="D497" s="5">
        <v>14224</v>
      </c>
      <c r="E497" s="5" t="s">
        <v>24</v>
      </c>
      <c r="F497" s="5" t="s">
        <v>25</v>
      </c>
      <c r="G497" s="5" t="s">
        <v>26</v>
      </c>
      <c r="H497" s="5" t="s">
        <v>30</v>
      </c>
      <c r="I497" s="5" t="s">
        <v>140</v>
      </c>
      <c r="J497" s="5">
        <v>11</v>
      </c>
      <c r="K497" s="5" t="s">
        <v>141</v>
      </c>
      <c r="L497" s="5">
        <v>0</v>
      </c>
      <c r="M497" s="5">
        <v>1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1</v>
      </c>
      <c r="T497" s="5">
        <v>0</v>
      </c>
      <c r="U497" s="6">
        <v>2</v>
      </c>
    </row>
    <row r="498" spans="1:21">
      <c r="A498" s="4" t="s">
        <v>21</v>
      </c>
      <c r="B498" s="5" t="s">
        <v>22</v>
      </c>
      <c r="C498" s="5" t="s">
        <v>206</v>
      </c>
      <c r="D498" s="5">
        <v>14224</v>
      </c>
      <c r="E498" s="5" t="s">
        <v>24</v>
      </c>
      <c r="F498" s="5" t="s">
        <v>25</v>
      </c>
      <c r="G498" s="5" t="s">
        <v>26</v>
      </c>
      <c r="H498" s="5" t="s">
        <v>33</v>
      </c>
      <c r="I498" s="5" t="s">
        <v>142</v>
      </c>
      <c r="J498" s="5">
        <v>12</v>
      </c>
      <c r="K498" s="5" t="s">
        <v>143</v>
      </c>
      <c r="L498" s="5">
        <v>0</v>
      </c>
      <c r="M498" s="5">
        <v>1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6">
        <v>1</v>
      </c>
    </row>
    <row r="499" spans="1:21">
      <c r="A499" s="4" t="s">
        <v>21</v>
      </c>
      <c r="B499" s="5" t="s">
        <v>22</v>
      </c>
      <c r="C499" s="5" t="s">
        <v>206</v>
      </c>
      <c r="D499" s="5">
        <v>14224</v>
      </c>
      <c r="E499" s="5" t="s">
        <v>24</v>
      </c>
      <c r="F499" s="5" t="s">
        <v>25</v>
      </c>
      <c r="G499" s="5" t="s">
        <v>26</v>
      </c>
      <c r="H499" s="5" t="s">
        <v>33</v>
      </c>
      <c r="I499" s="5" t="s">
        <v>34</v>
      </c>
      <c r="J499" s="5">
        <v>13</v>
      </c>
      <c r="K499" s="5" t="s">
        <v>35</v>
      </c>
      <c r="L499" s="5">
        <v>0</v>
      </c>
      <c r="M499" s="5">
        <v>1</v>
      </c>
      <c r="N499" s="5">
        <v>1</v>
      </c>
      <c r="O499" s="5">
        <v>0</v>
      </c>
      <c r="P499" s="5">
        <v>5</v>
      </c>
      <c r="Q499" s="5">
        <v>7</v>
      </c>
      <c r="R499" s="5">
        <v>2</v>
      </c>
      <c r="S499" s="5">
        <v>2</v>
      </c>
      <c r="T499" s="5">
        <v>0</v>
      </c>
      <c r="U499" s="6">
        <v>18</v>
      </c>
    </row>
    <row r="500" spans="1:21">
      <c r="A500" s="4" t="s">
        <v>21</v>
      </c>
      <c r="B500" s="5" t="s">
        <v>22</v>
      </c>
      <c r="C500" s="5" t="s">
        <v>206</v>
      </c>
      <c r="D500" s="5">
        <v>14224</v>
      </c>
      <c r="E500" s="5" t="s">
        <v>24</v>
      </c>
      <c r="F500" s="5" t="s">
        <v>25</v>
      </c>
      <c r="G500" s="5" t="s">
        <v>26</v>
      </c>
      <c r="H500" s="5" t="s">
        <v>33</v>
      </c>
      <c r="I500" s="5" t="s">
        <v>71</v>
      </c>
      <c r="J500" s="5">
        <v>14</v>
      </c>
      <c r="K500" s="5" t="s">
        <v>72</v>
      </c>
      <c r="L500" s="5">
        <v>0</v>
      </c>
      <c r="M500" s="5">
        <v>0</v>
      </c>
      <c r="N500" s="5">
        <v>1</v>
      </c>
      <c r="O500" s="5">
        <v>0</v>
      </c>
      <c r="P500" s="5">
        <v>3</v>
      </c>
      <c r="Q500" s="5">
        <v>6</v>
      </c>
      <c r="R500" s="5">
        <v>1</v>
      </c>
      <c r="S500" s="5">
        <v>2</v>
      </c>
      <c r="T500" s="5">
        <v>0</v>
      </c>
      <c r="U500" s="6">
        <v>13</v>
      </c>
    </row>
    <row r="501" spans="1:21">
      <c r="A501" s="4" t="s">
        <v>21</v>
      </c>
      <c r="B501" s="5" t="s">
        <v>22</v>
      </c>
      <c r="C501" s="5" t="s">
        <v>206</v>
      </c>
      <c r="D501" s="5">
        <v>14224</v>
      </c>
      <c r="E501" s="5" t="s">
        <v>24</v>
      </c>
      <c r="F501" s="5" t="s">
        <v>25</v>
      </c>
      <c r="G501" s="5" t="s">
        <v>26</v>
      </c>
      <c r="H501" s="5" t="s">
        <v>33</v>
      </c>
      <c r="I501" s="5" t="s">
        <v>73</v>
      </c>
      <c r="J501" s="5">
        <v>15</v>
      </c>
      <c r="K501" s="5" t="s">
        <v>74</v>
      </c>
      <c r="L501" s="5">
        <v>0</v>
      </c>
      <c r="M501" s="5">
        <v>0</v>
      </c>
      <c r="N501" s="5">
        <v>1</v>
      </c>
      <c r="O501" s="5">
        <v>0</v>
      </c>
      <c r="P501" s="5">
        <v>2</v>
      </c>
      <c r="Q501" s="5">
        <v>2</v>
      </c>
      <c r="R501" s="5">
        <v>1</v>
      </c>
      <c r="S501" s="5">
        <v>0</v>
      </c>
      <c r="T501" s="5">
        <v>0</v>
      </c>
      <c r="U501" s="6">
        <v>6</v>
      </c>
    </row>
    <row r="502" spans="1:21">
      <c r="A502" s="4" t="s">
        <v>21</v>
      </c>
      <c r="B502" s="5" t="s">
        <v>22</v>
      </c>
      <c r="C502" s="5" t="s">
        <v>206</v>
      </c>
      <c r="D502" s="5">
        <v>14224</v>
      </c>
      <c r="E502" s="5" t="s">
        <v>24</v>
      </c>
      <c r="F502" s="5" t="s">
        <v>25</v>
      </c>
      <c r="G502" s="5" t="s">
        <v>26</v>
      </c>
      <c r="H502" s="5" t="s">
        <v>33</v>
      </c>
      <c r="I502" s="5" t="s">
        <v>75</v>
      </c>
      <c r="J502" s="5">
        <v>16</v>
      </c>
      <c r="K502" s="5" t="s">
        <v>76</v>
      </c>
      <c r="L502" s="5">
        <v>0</v>
      </c>
      <c r="M502" s="5">
        <v>0</v>
      </c>
      <c r="N502" s="5">
        <v>1</v>
      </c>
      <c r="O502" s="5">
        <v>0</v>
      </c>
      <c r="P502" s="5">
        <v>2</v>
      </c>
      <c r="Q502" s="5">
        <v>2</v>
      </c>
      <c r="R502" s="5">
        <v>1</v>
      </c>
      <c r="S502" s="5">
        <v>0</v>
      </c>
      <c r="T502" s="5">
        <v>0</v>
      </c>
      <c r="U502" s="6">
        <v>6</v>
      </c>
    </row>
    <row r="503" spans="1:21">
      <c r="A503" s="4" t="s">
        <v>21</v>
      </c>
      <c r="B503" s="5" t="s">
        <v>22</v>
      </c>
      <c r="C503" s="5" t="s">
        <v>206</v>
      </c>
      <c r="D503" s="5">
        <v>14224</v>
      </c>
      <c r="E503" s="5" t="s">
        <v>24</v>
      </c>
      <c r="F503" s="5" t="s">
        <v>25</v>
      </c>
      <c r="G503" s="5" t="s">
        <v>26</v>
      </c>
      <c r="H503" s="5" t="s">
        <v>36</v>
      </c>
      <c r="I503" s="5" t="s">
        <v>37</v>
      </c>
      <c r="J503" s="5">
        <v>17</v>
      </c>
      <c r="K503" s="5" t="s">
        <v>38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1</v>
      </c>
      <c r="S503" s="5">
        <v>0</v>
      </c>
      <c r="T503" s="5">
        <v>0</v>
      </c>
      <c r="U503" s="6">
        <v>1</v>
      </c>
    </row>
    <row r="504" spans="1:21">
      <c r="A504" s="4" t="s">
        <v>21</v>
      </c>
      <c r="B504" s="5" t="s">
        <v>22</v>
      </c>
      <c r="C504" s="5" t="s">
        <v>206</v>
      </c>
      <c r="D504" s="5">
        <v>14224</v>
      </c>
      <c r="E504" s="5" t="s">
        <v>24</v>
      </c>
      <c r="F504" s="5" t="s">
        <v>25</v>
      </c>
      <c r="G504" s="5" t="s">
        <v>26</v>
      </c>
      <c r="H504" s="5" t="s">
        <v>27</v>
      </c>
      <c r="I504" s="5" t="s">
        <v>39</v>
      </c>
      <c r="J504" s="5">
        <v>2</v>
      </c>
      <c r="K504" s="5" t="s">
        <v>40</v>
      </c>
      <c r="L504" s="5">
        <v>0</v>
      </c>
      <c r="M504" s="5">
        <v>45</v>
      </c>
      <c r="N504" s="5">
        <v>338</v>
      </c>
      <c r="O504" s="5">
        <v>375</v>
      </c>
      <c r="P504" s="5">
        <v>196</v>
      </c>
      <c r="Q504" s="5">
        <v>141</v>
      </c>
      <c r="R504" s="5">
        <v>84</v>
      </c>
      <c r="S504" s="5">
        <v>28</v>
      </c>
      <c r="T504" s="5">
        <v>8</v>
      </c>
      <c r="U504" s="6">
        <v>1215</v>
      </c>
    </row>
    <row r="505" spans="1:21">
      <c r="A505" s="4" t="s">
        <v>21</v>
      </c>
      <c r="B505" s="5" t="s">
        <v>22</v>
      </c>
      <c r="C505" s="5" t="s">
        <v>206</v>
      </c>
      <c r="D505" s="5">
        <v>14224</v>
      </c>
      <c r="E505" s="5" t="s">
        <v>24</v>
      </c>
      <c r="F505" s="5" t="s">
        <v>25</v>
      </c>
      <c r="G505" s="5" t="s">
        <v>26</v>
      </c>
      <c r="H505" s="5" t="s">
        <v>41</v>
      </c>
      <c r="I505" s="5" t="s">
        <v>42</v>
      </c>
      <c r="J505" s="5">
        <v>27</v>
      </c>
      <c r="K505" s="5" t="s">
        <v>43</v>
      </c>
      <c r="L505" s="5">
        <v>0</v>
      </c>
      <c r="M505" s="5">
        <v>24</v>
      </c>
      <c r="N505" s="5">
        <v>98</v>
      </c>
      <c r="O505" s="5">
        <v>73</v>
      </c>
      <c r="P505" s="5">
        <v>48</v>
      </c>
      <c r="Q505" s="5">
        <v>23</v>
      </c>
      <c r="R505" s="5">
        <v>11</v>
      </c>
      <c r="S505" s="5">
        <v>8</v>
      </c>
      <c r="T505" s="5">
        <v>2</v>
      </c>
      <c r="U505" s="6">
        <v>287</v>
      </c>
    </row>
    <row r="506" spans="1:21">
      <c r="A506" s="4" t="s">
        <v>21</v>
      </c>
      <c r="B506" s="5" t="s">
        <v>22</v>
      </c>
      <c r="C506" s="5" t="s">
        <v>206</v>
      </c>
      <c r="D506" s="5">
        <v>14224</v>
      </c>
      <c r="E506" s="5" t="s">
        <v>24</v>
      </c>
      <c r="F506" s="5" t="s">
        <v>25</v>
      </c>
      <c r="G506" s="5" t="s">
        <v>26</v>
      </c>
      <c r="H506" s="5" t="s">
        <v>41</v>
      </c>
      <c r="I506" s="5" t="s">
        <v>78</v>
      </c>
      <c r="J506" s="5">
        <v>28</v>
      </c>
      <c r="K506" s="5" t="s">
        <v>79</v>
      </c>
      <c r="L506" s="5">
        <v>0</v>
      </c>
      <c r="M506" s="5">
        <v>3</v>
      </c>
      <c r="N506" s="5">
        <v>3</v>
      </c>
      <c r="O506" s="5">
        <v>3</v>
      </c>
      <c r="P506" s="5">
        <v>2</v>
      </c>
      <c r="Q506" s="5">
        <v>1</v>
      </c>
      <c r="R506" s="5">
        <v>2</v>
      </c>
      <c r="S506" s="5">
        <v>2</v>
      </c>
      <c r="T506" s="5">
        <v>0</v>
      </c>
      <c r="U506" s="6">
        <v>16</v>
      </c>
    </row>
    <row r="507" spans="1:21">
      <c r="A507" s="4" t="s">
        <v>21</v>
      </c>
      <c r="B507" s="5" t="s">
        <v>22</v>
      </c>
      <c r="C507" s="5" t="s">
        <v>206</v>
      </c>
      <c r="D507" s="5">
        <v>14224</v>
      </c>
      <c r="E507" s="5" t="s">
        <v>24</v>
      </c>
      <c r="F507" s="5" t="s">
        <v>25</v>
      </c>
      <c r="G507" s="5" t="s">
        <v>26</v>
      </c>
      <c r="H507" s="5" t="s">
        <v>41</v>
      </c>
      <c r="I507" s="5" t="s">
        <v>80</v>
      </c>
      <c r="J507" s="5">
        <v>30</v>
      </c>
      <c r="K507" s="5" t="s">
        <v>81</v>
      </c>
      <c r="L507" s="5">
        <v>0</v>
      </c>
      <c r="M507" s="5">
        <v>3</v>
      </c>
      <c r="N507" s="5">
        <v>3</v>
      </c>
      <c r="O507" s="5">
        <v>3</v>
      </c>
      <c r="P507" s="5">
        <v>2</v>
      </c>
      <c r="Q507" s="5">
        <v>1</v>
      </c>
      <c r="R507" s="5">
        <v>2</v>
      </c>
      <c r="S507" s="5">
        <v>2</v>
      </c>
      <c r="T507" s="5">
        <v>0</v>
      </c>
      <c r="U507" s="6">
        <v>16</v>
      </c>
    </row>
    <row r="508" spans="1:21">
      <c r="A508" s="4" t="s">
        <v>21</v>
      </c>
      <c r="B508" s="5" t="s">
        <v>22</v>
      </c>
      <c r="C508" s="5" t="s">
        <v>206</v>
      </c>
      <c r="D508" s="5">
        <v>14224</v>
      </c>
      <c r="E508" s="5" t="s">
        <v>24</v>
      </c>
      <c r="F508" s="5" t="s">
        <v>25</v>
      </c>
      <c r="G508" s="5" t="s">
        <v>26</v>
      </c>
      <c r="H508" s="5" t="s">
        <v>41</v>
      </c>
      <c r="I508" s="5" t="s">
        <v>44</v>
      </c>
      <c r="J508" s="5">
        <v>31</v>
      </c>
      <c r="K508" s="5" t="s">
        <v>45</v>
      </c>
      <c r="L508" s="5">
        <v>0</v>
      </c>
      <c r="M508" s="5">
        <v>24</v>
      </c>
      <c r="N508" s="5">
        <v>98</v>
      </c>
      <c r="O508" s="5">
        <v>73</v>
      </c>
      <c r="P508" s="5">
        <v>48</v>
      </c>
      <c r="Q508" s="5">
        <v>23</v>
      </c>
      <c r="R508" s="5">
        <v>11</v>
      </c>
      <c r="S508" s="5">
        <v>8</v>
      </c>
      <c r="T508" s="5">
        <v>2</v>
      </c>
      <c r="U508" s="6">
        <v>287</v>
      </c>
    </row>
    <row r="509" spans="1:21">
      <c r="A509" s="4" t="s">
        <v>21</v>
      </c>
      <c r="B509" s="5" t="s">
        <v>22</v>
      </c>
      <c r="C509" s="5" t="s">
        <v>206</v>
      </c>
      <c r="D509" s="5">
        <v>14224</v>
      </c>
      <c r="E509" s="5" t="s">
        <v>24</v>
      </c>
      <c r="F509" s="5" t="s">
        <v>25</v>
      </c>
      <c r="G509" s="5" t="s">
        <v>26</v>
      </c>
      <c r="H509" s="5" t="s">
        <v>27</v>
      </c>
      <c r="I509" s="5" t="s">
        <v>46</v>
      </c>
      <c r="J509" s="5">
        <v>4</v>
      </c>
      <c r="K509" s="5" t="s">
        <v>47</v>
      </c>
      <c r="L509" s="5">
        <v>0</v>
      </c>
      <c r="M509" s="5">
        <v>1</v>
      </c>
      <c r="N509" s="5">
        <v>1</v>
      </c>
      <c r="O509" s="5">
        <v>0</v>
      </c>
      <c r="P509" s="5">
        <v>5</v>
      </c>
      <c r="Q509" s="5">
        <v>7</v>
      </c>
      <c r="R509" s="5">
        <v>2</v>
      </c>
      <c r="S509" s="5">
        <v>2</v>
      </c>
      <c r="T509" s="5">
        <v>0</v>
      </c>
      <c r="U509" s="6">
        <v>18</v>
      </c>
    </row>
    <row r="510" spans="1:21">
      <c r="A510" s="4" t="s">
        <v>21</v>
      </c>
      <c r="B510" s="5" t="s">
        <v>22</v>
      </c>
      <c r="C510" s="5" t="s">
        <v>206</v>
      </c>
      <c r="D510" s="5">
        <v>14224</v>
      </c>
      <c r="E510" s="5" t="s">
        <v>24</v>
      </c>
      <c r="F510" s="5" t="s">
        <v>25</v>
      </c>
      <c r="G510" s="5" t="s">
        <v>26</v>
      </c>
      <c r="H510" s="5" t="s">
        <v>41</v>
      </c>
      <c r="I510" s="5" t="s">
        <v>48</v>
      </c>
      <c r="J510" s="5">
        <v>32</v>
      </c>
      <c r="K510" s="5" t="s">
        <v>49</v>
      </c>
      <c r="L510" s="5">
        <v>0</v>
      </c>
      <c r="M510" s="5">
        <v>7</v>
      </c>
      <c r="N510" s="5">
        <v>8</v>
      </c>
      <c r="O510" s="5">
        <v>6</v>
      </c>
      <c r="P510" s="5">
        <v>5</v>
      </c>
      <c r="Q510" s="5">
        <v>4</v>
      </c>
      <c r="R510" s="5">
        <v>2</v>
      </c>
      <c r="S510" s="5">
        <v>1</v>
      </c>
      <c r="T510" s="5">
        <v>0</v>
      </c>
      <c r="U510" s="6">
        <v>33</v>
      </c>
    </row>
    <row r="511" spans="1:21">
      <c r="A511" s="4" t="s">
        <v>21</v>
      </c>
      <c r="B511" s="5" t="s">
        <v>22</v>
      </c>
      <c r="C511" s="5" t="s">
        <v>206</v>
      </c>
      <c r="D511" s="5">
        <v>14224</v>
      </c>
      <c r="E511" s="5" t="s">
        <v>24</v>
      </c>
      <c r="F511" s="5" t="s">
        <v>25</v>
      </c>
      <c r="G511" s="5" t="s">
        <v>26</v>
      </c>
      <c r="H511" s="5" t="s">
        <v>41</v>
      </c>
      <c r="I511" s="5" t="s">
        <v>50</v>
      </c>
      <c r="J511" s="5">
        <v>33</v>
      </c>
      <c r="K511" s="5" t="s">
        <v>51</v>
      </c>
      <c r="L511" s="5">
        <v>0</v>
      </c>
      <c r="M511" s="5">
        <v>0</v>
      </c>
      <c r="N511" s="5">
        <v>2</v>
      </c>
      <c r="O511" s="5">
        <v>5</v>
      </c>
      <c r="P511" s="5">
        <v>4</v>
      </c>
      <c r="Q511" s="5">
        <v>2</v>
      </c>
      <c r="R511" s="5">
        <v>2</v>
      </c>
      <c r="S511" s="5">
        <v>1</v>
      </c>
      <c r="T511" s="5">
        <v>0</v>
      </c>
      <c r="U511" s="6">
        <v>16</v>
      </c>
    </row>
    <row r="512" spans="1:21">
      <c r="A512" s="4" t="s">
        <v>21</v>
      </c>
      <c r="B512" s="5" t="s">
        <v>22</v>
      </c>
      <c r="C512" s="5" t="s">
        <v>206</v>
      </c>
      <c r="D512" s="5">
        <v>14224</v>
      </c>
      <c r="E512" s="5" t="s">
        <v>24</v>
      </c>
      <c r="F512" s="5" t="s">
        <v>25</v>
      </c>
      <c r="G512" s="5" t="s">
        <v>52</v>
      </c>
      <c r="H512" s="5" t="s">
        <v>53</v>
      </c>
      <c r="I512" s="5" t="s">
        <v>54</v>
      </c>
      <c r="J512" s="5">
        <v>41</v>
      </c>
      <c r="K512" s="5" t="s">
        <v>55</v>
      </c>
      <c r="L512" s="5">
        <v>0</v>
      </c>
      <c r="M512" s="5">
        <v>24</v>
      </c>
      <c r="N512" s="5">
        <v>98</v>
      </c>
      <c r="O512" s="5">
        <v>73</v>
      </c>
      <c r="P512" s="5">
        <v>48</v>
      </c>
      <c r="Q512" s="5">
        <v>23</v>
      </c>
      <c r="R512" s="5">
        <v>11</v>
      </c>
      <c r="S512" s="5">
        <v>8</v>
      </c>
      <c r="T512" s="5">
        <v>2</v>
      </c>
      <c r="U512" s="6">
        <v>287</v>
      </c>
    </row>
    <row r="513" spans="1:21">
      <c r="A513" s="4" t="s">
        <v>21</v>
      </c>
      <c r="B513" s="5" t="s">
        <v>22</v>
      </c>
      <c r="C513" s="5" t="s">
        <v>206</v>
      </c>
      <c r="D513" s="5">
        <v>14224</v>
      </c>
      <c r="E513" s="5" t="s">
        <v>24</v>
      </c>
      <c r="F513" s="5" t="s">
        <v>25</v>
      </c>
      <c r="G513" s="5" t="s">
        <v>52</v>
      </c>
      <c r="H513" s="5" t="s">
        <v>53</v>
      </c>
      <c r="I513" s="5" t="s">
        <v>56</v>
      </c>
      <c r="J513" s="5">
        <v>43</v>
      </c>
      <c r="K513" s="5" t="s">
        <v>57</v>
      </c>
      <c r="L513" s="5">
        <v>0</v>
      </c>
      <c r="M513" s="5">
        <v>24</v>
      </c>
      <c r="N513" s="5">
        <v>98</v>
      </c>
      <c r="O513" s="5">
        <v>73</v>
      </c>
      <c r="P513" s="5">
        <v>48</v>
      </c>
      <c r="Q513" s="5">
        <v>23</v>
      </c>
      <c r="R513" s="5">
        <v>11</v>
      </c>
      <c r="S513" s="5">
        <v>8</v>
      </c>
      <c r="T513" s="5">
        <v>2</v>
      </c>
      <c r="U513" s="6">
        <v>287</v>
      </c>
    </row>
    <row r="514" spans="1:21">
      <c r="A514" s="4" t="s">
        <v>21</v>
      </c>
      <c r="B514" s="5" t="s">
        <v>22</v>
      </c>
      <c r="C514" s="5" t="s">
        <v>206</v>
      </c>
      <c r="D514" s="5">
        <v>14224</v>
      </c>
      <c r="E514" s="5" t="s">
        <v>24</v>
      </c>
      <c r="F514" s="5" t="s">
        <v>25</v>
      </c>
      <c r="G514" s="5" t="s">
        <v>26</v>
      </c>
      <c r="H514" s="5" t="s">
        <v>58</v>
      </c>
      <c r="I514" s="5" t="s">
        <v>59</v>
      </c>
      <c r="J514" s="5">
        <v>6</v>
      </c>
      <c r="K514" s="5" t="s">
        <v>60</v>
      </c>
      <c r="L514" s="5">
        <v>0</v>
      </c>
      <c r="M514" s="5">
        <v>5</v>
      </c>
      <c r="N514" s="5">
        <v>7</v>
      </c>
      <c r="O514" s="5">
        <v>5</v>
      </c>
      <c r="P514" s="5">
        <v>4</v>
      </c>
      <c r="Q514" s="5">
        <v>3</v>
      </c>
      <c r="R514" s="5">
        <v>3</v>
      </c>
      <c r="S514" s="5">
        <v>2</v>
      </c>
      <c r="T514" s="5">
        <v>0</v>
      </c>
      <c r="U514" s="6">
        <v>29</v>
      </c>
    </row>
    <row r="515" spans="1:21">
      <c r="A515" s="4" t="s">
        <v>21</v>
      </c>
      <c r="B515" s="5" t="s">
        <v>22</v>
      </c>
      <c r="C515" s="5" t="s">
        <v>206</v>
      </c>
      <c r="D515" s="5">
        <v>14224</v>
      </c>
      <c r="E515" s="5" t="s">
        <v>24</v>
      </c>
      <c r="F515" s="5" t="s">
        <v>25</v>
      </c>
      <c r="G515" s="5" t="s">
        <v>52</v>
      </c>
      <c r="H515" s="5" t="s">
        <v>53</v>
      </c>
      <c r="I515" s="5" t="s">
        <v>87</v>
      </c>
      <c r="J515" s="5">
        <v>45</v>
      </c>
      <c r="K515" s="5" t="s">
        <v>88</v>
      </c>
      <c r="L515" s="5">
        <v>0</v>
      </c>
      <c r="M515" s="5">
        <v>5</v>
      </c>
      <c r="N515" s="5">
        <v>15</v>
      </c>
      <c r="O515" s="5">
        <v>20</v>
      </c>
      <c r="P515" s="5">
        <v>4</v>
      </c>
      <c r="Q515" s="5">
        <v>2</v>
      </c>
      <c r="R515" s="5">
        <v>2</v>
      </c>
      <c r="S515" s="5">
        <v>3</v>
      </c>
      <c r="T515" s="5">
        <v>1</v>
      </c>
      <c r="U515" s="6">
        <v>52</v>
      </c>
    </row>
    <row r="516" spans="1:21">
      <c r="A516" s="4" t="s">
        <v>21</v>
      </c>
      <c r="B516" s="5" t="s">
        <v>22</v>
      </c>
      <c r="C516" s="5" t="s">
        <v>206</v>
      </c>
      <c r="D516" s="5">
        <v>14224</v>
      </c>
      <c r="E516" s="5" t="s">
        <v>24</v>
      </c>
      <c r="F516" s="5" t="s">
        <v>25</v>
      </c>
      <c r="G516" s="5" t="s">
        <v>52</v>
      </c>
      <c r="H516" s="5" t="s">
        <v>53</v>
      </c>
      <c r="I516" s="5" t="s">
        <v>61</v>
      </c>
      <c r="J516" s="5">
        <v>46</v>
      </c>
      <c r="K516" s="5" t="s">
        <v>62</v>
      </c>
      <c r="L516" s="5">
        <v>0</v>
      </c>
      <c r="M516" s="5">
        <v>19</v>
      </c>
      <c r="N516" s="5">
        <v>83</v>
      </c>
      <c r="O516" s="5">
        <v>53</v>
      </c>
      <c r="P516" s="5">
        <v>44</v>
      </c>
      <c r="Q516" s="5">
        <v>21</v>
      </c>
      <c r="R516" s="5">
        <v>9</v>
      </c>
      <c r="S516" s="5">
        <v>5</v>
      </c>
      <c r="T516" s="5">
        <v>1</v>
      </c>
      <c r="U516" s="6">
        <v>235</v>
      </c>
    </row>
    <row r="517" spans="1:21">
      <c r="A517" s="4" t="s">
        <v>21</v>
      </c>
      <c r="B517" s="5" t="s">
        <v>22</v>
      </c>
      <c r="C517" s="5" t="s">
        <v>206</v>
      </c>
      <c r="D517" s="5">
        <v>14224</v>
      </c>
      <c r="E517" s="5" t="s">
        <v>24</v>
      </c>
      <c r="F517" s="5" t="s">
        <v>25</v>
      </c>
      <c r="G517" s="5" t="s">
        <v>52</v>
      </c>
      <c r="H517" s="5" t="s">
        <v>53</v>
      </c>
      <c r="I517" s="5" t="s">
        <v>89</v>
      </c>
      <c r="J517" s="5">
        <v>47</v>
      </c>
      <c r="K517" s="5" t="s">
        <v>90</v>
      </c>
      <c r="L517" s="5">
        <v>0</v>
      </c>
      <c r="M517" s="5">
        <v>5</v>
      </c>
      <c r="N517" s="5">
        <v>15</v>
      </c>
      <c r="O517" s="5">
        <v>20</v>
      </c>
      <c r="P517" s="5">
        <v>4</v>
      </c>
      <c r="Q517" s="5">
        <v>2</v>
      </c>
      <c r="R517" s="5">
        <v>2</v>
      </c>
      <c r="S517" s="5">
        <v>3</v>
      </c>
      <c r="T517" s="5">
        <v>1</v>
      </c>
      <c r="U517" s="6">
        <v>52</v>
      </c>
    </row>
    <row r="518" spans="1:21">
      <c r="A518" s="4" t="s">
        <v>21</v>
      </c>
      <c r="B518" s="5" t="s">
        <v>22</v>
      </c>
      <c r="C518" s="5" t="s">
        <v>206</v>
      </c>
      <c r="D518" s="5">
        <v>14224</v>
      </c>
      <c r="E518" s="5" t="s">
        <v>24</v>
      </c>
      <c r="F518" s="5" t="s">
        <v>25</v>
      </c>
      <c r="G518" s="5" t="s">
        <v>26</v>
      </c>
      <c r="H518" s="5" t="s">
        <v>58</v>
      </c>
      <c r="I518" s="5" t="s">
        <v>67</v>
      </c>
      <c r="J518" s="5">
        <v>7</v>
      </c>
      <c r="K518" s="5" t="s">
        <v>68</v>
      </c>
      <c r="L518" s="5">
        <v>0</v>
      </c>
      <c r="M518" s="5">
        <v>2</v>
      </c>
      <c r="N518" s="5">
        <v>3</v>
      </c>
      <c r="O518" s="5">
        <v>2</v>
      </c>
      <c r="P518" s="5">
        <v>3</v>
      </c>
      <c r="Q518" s="5">
        <v>1</v>
      </c>
      <c r="R518" s="5">
        <v>1</v>
      </c>
      <c r="S518" s="5">
        <v>1</v>
      </c>
      <c r="T518" s="5">
        <v>0</v>
      </c>
      <c r="U518" s="6">
        <v>13</v>
      </c>
    </row>
    <row r="519" spans="1:21">
      <c r="A519" s="4" t="s">
        <v>21</v>
      </c>
      <c r="B519" s="5" t="s">
        <v>22</v>
      </c>
      <c r="C519" s="5" t="s">
        <v>206</v>
      </c>
      <c r="D519" s="5">
        <v>14224</v>
      </c>
      <c r="E519" s="5" t="s">
        <v>24</v>
      </c>
      <c r="F519" s="5" t="s">
        <v>25</v>
      </c>
      <c r="G519" s="5" t="s">
        <v>26</v>
      </c>
      <c r="H519" s="5" t="s">
        <v>63</v>
      </c>
      <c r="I519" s="5" t="s">
        <v>64</v>
      </c>
      <c r="J519" s="5">
        <v>56</v>
      </c>
      <c r="K519" s="5" t="s">
        <v>65</v>
      </c>
      <c r="L519" s="5">
        <v>0</v>
      </c>
      <c r="M519" s="5">
        <v>24</v>
      </c>
      <c r="N519" s="5">
        <v>98</v>
      </c>
      <c r="O519" s="5">
        <v>73</v>
      </c>
      <c r="P519" s="5">
        <v>48</v>
      </c>
      <c r="Q519" s="5">
        <v>23</v>
      </c>
      <c r="R519" s="5">
        <v>11</v>
      </c>
      <c r="S519" s="5">
        <v>8</v>
      </c>
      <c r="T519" s="5">
        <v>2</v>
      </c>
      <c r="U519" s="6">
        <v>287</v>
      </c>
    </row>
    <row r="520" spans="1:21">
      <c r="A520" s="4" t="s">
        <v>21</v>
      </c>
      <c r="B520" s="5" t="s">
        <v>22</v>
      </c>
      <c r="C520" s="5" t="s">
        <v>206</v>
      </c>
      <c r="D520" s="5">
        <v>14224</v>
      </c>
      <c r="E520" s="5" t="s">
        <v>24</v>
      </c>
      <c r="F520" s="5" t="s">
        <v>25</v>
      </c>
      <c r="G520" s="5" t="s">
        <v>26</v>
      </c>
      <c r="H520" s="5" t="s">
        <v>27</v>
      </c>
      <c r="I520" s="5" t="s">
        <v>39</v>
      </c>
      <c r="J520" s="5">
        <v>3</v>
      </c>
      <c r="K520" s="5" t="s">
        <v>93</v>
      </c>
      <c r="L520" s="5">
        <v>0</v>
      </c>
      <c r="M520" s="5">
        <v>1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6">
        <v>1</v>
      </c>
    </row>
    <row r="521" spans="1:21">
      <c r="A521" s="4" t="s">
        <v>21</v>
      </c>
      <c r="B521" s="5" t="s">
        <v>22</v>
      </c>
      <c r="C521" s="5" t="s">
        <v>206</v>
      </c>
      <c r="D521" s="5">
        <v>14224</v>
      </c>
      <c r="E521" s="5" t="s">
        <v>24</v>
      </c>
      <c r="F521" s="5" t="s">
        <v>25</v>
      </c>
      <c r="G521" s="5" t="s">
        <v>26</v>
      </c>
      <c r="H521" s="5" t="s">
        <v>63</v>
      </c>
      <c r="I521" s="5" t="s">
        <v>94</v>
      </c>
      <c r="J521" s="5">
        <v>57</v>
      </c>
      <c r="K521" s="5" t="s">
        <v>95</v>
      </c>
      <c r="L521" s="5">
        <v>0</v>
      </c>
      <c r="M521" s="5">
        <v>5</v>
      </c>
      <c r="N521" s="5">
        <v>15</v>
      </c>
      <c r="O521" s="5">
        <v>20</v>
      </c>
      <c r="P521" s="5">
        <v>4</v>
      </c>
      <c r="Q521" s="5">
        <v>2</v>
      </c>
      <c r="R521" s="5">
        <v>2</v>
      </c>
      <c r="S521" s="5">
        <v>3</v>
      </c>
      <c r="T521" s="5">
        <v>1</v>
      </c>
      <c r="U521" s="6">
        <v>52</v>
      </c>
    </row>
    <row r="522" spans="1:21">
      <c r="A522" s="4" t="s">
        <v>21</v>
      </c>
      <c r="B522" s="5" t="s">
        <v>22</v>
      </c>
      <c r="C522" s="5" t="s">
        <v>207</v>
      </c>
      <c r="D522" s="5">
        <v>14498</v>
      </c>
      <c r="E522" s="5" t="s">
        <v>24</v>
      </c>
      <c r="F522" s="5" t="s">
        <v>25</v>
      </c>
      <c r="G522" s="5" t="s">
        <v>26</v>
      </c>
      <c r="H522" s="5" t="s">
        <v>27</v>
      </c>
      <c r="I522" s="5" t="s">
        <v>28</v>
      </c>
      <c r="J522" s="5">
        <v>1</v>
      </c>
      <c r="K522" s="5" t="s">
        <v>29</v>
      </c>
      <c r="L522" s="5">
        <v>0</v>
      </c>
      <c r="M522" s="5">
        <v>9</v>
      </c>
      <c r="N522" s="5">
        <v>78</v>
      </c>
      <c r="O522" s="5">
        <v>82</v>
      </c>
      <c r="P522" s="5">
        <v>69</v>
      </c>
      <c r="Q522" s="5">
        <v>38</v>
      </c>
      <c r="R522" s="5">
        <v>19</v>
      </c>
      <c r="S522" s="5">
        <v>0</v>
      </c>
      <c r="T522" s="5">
        <v>0</v>
      </c>
      <c r="U522" s="6">
        <v>295</v>
      </c>
    </row>
    <row r="523" spans="1:21">
      <c r="A523" s="4" t="s">
        <v>21</v>
      </c>
      <c r="B523" s="5" t="s">
        <v>22</v>
      </c>
      <c r="C523" s="5" t="s">
        <v>207</v>
      </c>
      <c r="D523" s="5">
        <v>14498</v>
      </c>
      <c r="E523" s="5" t="s">
        <v>24</v>
      </c>
      <c r="F523" s="5" t="s">
        <v>25</v>
      </c>
      <c r="G523" s="5" t="s">
        <v>26</v>
      </c>
      <c r="H523" s="5" t="s">
        <v>30</v>
      </c>
      <c r="I523" s="5" t="s">
        <v>31</v>
      </c>
      <c r="J523" s="5">
        <v>10</v>
      </c>
      <c r="K523" s="5" t="s">
        <v>32</v>
      </c>
      <c r="L523" s="5">
        <v>0</v>
      </c>
      <c r="M523" s="5">
        <v>0</v>
      </c>
      <c r="N523" s="5">
        <v>24</v>
      </c>
      <c r="O523" s="5">
        <v>38</v>
      </c>
      <c r="P523" s="5">
        <v>19</v>
      </c>
      <c r="Q523" s="5">
        <v>21</v>
      </c>
      <c r="R523" s="5">
        <v>8</v>
      </c>
      <c r="S523" s="5">
        <v>0</v>
      </c>
      <c r="T523" s="5">
        <v>0</v>
      </c>
      <c r="U523" s="6">
        <v>110</v>
      </c>
    </row>
    <row r="524" spans="1:21">
      <c r="A524" s="4" t="s">
        <v>21</v>
      </c>
      <c r="B524" s="5" t="s">
        <v>22</v>
      </c>
      <c r="C524" s="5" t="s">
        <v>207</v>
      </c>
      <c r="D524" s="5">
        <v>14498</v>
      </c>
      <c r="E524" s="5" t="s">
        <v>24</v>
      </c>
      <c r="F524" s="5" t="s">
        <v>25</v>
      </c>
      <c r="G524" s="5" t="s">
        <v>26</v>
      </c>
      <c r="H524" s="5" t="s">
        <v>33</v>
      </c>
      <c r="I524" s="5" t="s">
        <v>34</v>
      </c>
      <c r="J524" s="5">
        <v>13</v>
      </c>
      <c r="K524" s="5" t="s">
        <v>35</v>
      </c>
      <c r="L524" s="5">
        <v>0</v>
      </c>
      <c r="M524" s="5">
        <v>0</v>
      </c>
      <c r="N524" s="5">
        <v>1</v>
      </c>
      <c r="O524" s="5">
        <v>1</v>
      </c>
      <c r="P524" s="5">
        <v>3</v>
      </c>
      <c r="Q524" s="5">
        <v>4</v>
      </c>
      <c r="R524" s="5">
        <v>1</v>
      </c>
      <c r="S524" s="5">
        <v>0</v>
      </c>
      <c r="T524" s="5">
        <v>0</v>
      </c>
      <c r="U524" s="6">
        <v>10</v>
      </c>
    </row>
    <row r="525" spans="1:21">
      <c r="A525" s="4" t="s">
        <v>21</v>
      </c>
      <c r="B525" s="5" t="s">
        <v>22</v>
      </c>
      <c r="C525" s="5" t="s">
        <v>207</v>
      </c>
      <c r="D525" s="5">
        <v>14498</v>
      </c>
      <c r="E525" s="5" t="s">
        <v>24</v>
      </c>
      <c r="F525" s="5" t="s">
        <v>25</v>
      </c>
      <c r="G525" s="5" t="s">
        <v>26</v>
      </c>
      <c r="H525" s="5" t="s">
        <v>33</v>
      </c>
      <c r="I525" s="5" t="s">
        <v>71</v>
      </c>
      <c r="J525" s="5">
        <v>14</v>
      </c>
      <c r="K525" s="5" t="s">
        <v>72</v>
      </c>
      <c r="L525" s="5">
        <v>0</v>
      </c>
      <c r="M525" s="5">
        <v>0</v>
      </c>
      <c r="N525" s="5">
        <v>0</v>
      </c>
      <c r="O525" s="5">
        <v>1</v>
      </c>
      <c r="P525" s="5">
        <v>3</v>
      </c>
      <c r="Q525" s="5">
        <v>3</v>
      </c>
      <c r="R525" s="5">
        <v>1</v>
      </c>
      <c r="S525" s="5">
        <v>0</v>
      </c>
      <c r="T525" s="5">
        <v>0</v>
      </c>
      <c r="U525" s="6">
        <v>8</v>
      </c>
    </row>
    <row r="526" spans="1:21">
      <c r="A526" s="4" t="s">
        <v>21</v>
      </c>
      <c r="B526" s="5" t="s">
        <v>22</v>
      </c>
      <c r="C526" s="5" t="s">
        <v>207</v>
      </c>
      <c r="D526" s="5">
        <v>14498</v>
      </c>
      <c r="E526" s="5" t="s">
        <v>24</v>
      </c>
      <c r="F526" s="5" t="s">
        <v>25</v>
      </c>
      <c r="G526" s="5" t="s">
        <v>26</v>
      </c>
      <c r="H526" s="5" t="s">
        <v>33</v>
      </c>
      <c r="I526" s="5" t="s">
        <v>73</v>
      </c>
      <c r="J526" s="5">
        <v>15</v>
      </c>
      <c r="K526" s="5" t="s">
        <v>74</v>
      </c>
      <c r="L526" s="5">
        <v>0</v>
      </c>
      <c r="M526" s="5">
        <v>0</v>
      </c>
      <c r="N526" s="5">
        <v>0</v>
      </c>
      <c r="O526" s="5">
        <v>1</v>
      </c>
      <c r="P526" s="5">
        <v>3</v>
      </c>
      <c r="Q526" s="5">
        <v>3</v>
      </c>
      <c r="R526" s="5">
        <v>1</v>
      </c>
      <c r="S526" s="5">
        <v>0</v>
      </c>
      <c r="T526" s="5">
        <v>0</v>
      </c>
      <c r="U526" s="6">
        <v>8</v>
      </c>
    </row>
    <row r="527" spans="1:21">
      <c r="A527" s="4" t="s">
        <v>21</v>
      </c>
      <c r="B527" s="5" t="s">
        <v>22</v>
      </c>
      <c r="C527" s="5" t="s">
        <v>207</v>
      </c>
      <c r="D527" s="5">
        <v>14498</v>
      </c>
      <c r="E527" s="5" t="s">
        <v>24</v>
      </c>
      <c r="F527" s="5" t="s">
        <v>25</v>
      </c>
      <c r="G527" s="5" t="s">
        <v>26</v>
      </c>
      <c r="H527" s="5" t="s">
        <v>33</v>
      </c>
      <c r="I527" s="5" t="s">
        <v>75</v>
      </c>
      <c r="J527" s="5">
        <v>16</v>
      </c>
      <c r="K527" s="5" t="s">
        <v>76</v>
      </c>
      <c r="L527" s="5">
        <v>0</v>
      </c>
      <c r="M527" s="5">
        <v>0</v>
      </c>
      <c r="N527" s="5">
        <v>0</v>
      </c>
      <c r="O527" s="5">
        <v>1</v>
      </c>
      <c r="P527" s="5">
        <v>3</v>
      </c>
      <c r="Q527" s="5">
        <v>3</v>
      </c>
      <c r="R527" s="5">
        <v>1</v>
      </c>
      <c r="S527" s="5">
        <v>0</v>
      </c>
      <c r="T527" s="5">
        <v>0</v>
      </c>
      <c r="U527" s="6">
        <v>8</v>
      </c>
    </row>
    <row r="528" spans="1:21">
      <c r="A528" s="4" t="s">
        <v>21</v>
      </c>
      <c r="B528" s="5" t="s">
        <v>22</v>
      </c>
      <c r="C528" s="5" t="s">
        <v>207</v>
      </c>
      <c r="D528" s="5">
        <v>14498</v>
      </c>
      <c r="E528" s="5" t="s">
        <v>24</v>
      </c>
      <c r="F528" s="5" t="s">
        <v>25</v>
      </c>
      <c r="G528" s="5" t="s">
        <v>26</v>
      </c>
      <c r="H528" s="5" t="s">
        <v>36</v>
      </c>
      <c r="I528" s="5" t="s">
        <v>37</v>
      </c>
      <c r="J528" s="5">
        <v>17</v>
      </c>
      <c r="K528" s="5" t="s">
        <v>38</v>
      </c>
      <c r="L528" s="5">
        <v>0</v>
      </c>
      <c r="M528" s="5">
        <v>0</v>
      </c>
      <c r="N528" s="5">
        <v>0</v>
      </c>
      <c r="O528" s="5">
        <v>1</v>
      </c>
      <c r="P528" s="5">
        <v>1</v>
      </c>
      <c r="Q528" s="5">
        <v>0</v>
      </c>
      <c r="R528" s="5">
        <v>0</v>
      </c>
      <c r="S528" s="5">
        <v>0</v>
      </c>
      <c r="T528" s="5">
        <v>0</v>
      </c>
      <c r="U528" s="6">
        <v>2</v>
      </c>
    </row>
    <row r="529" spans="1:21">
      <c r="A529" s="4" t="s">
        <v>21</v>
      </c>
      <c r="B529" s="5" t="s">
        <v>22</v>
      </c>
      <c r="C529" s="5" t="s">
        <v>207</v>
      </c>
      <c r="D529" s="5">
        <v>14498</v>
      </c>
      <c r="E529" s="5" t="s">
        <v>24</v>
      </c>
      <c r="F529" s="5" t="s">
        <v>25</v>
      </c>
      <c r="G529" s="5" t="s">
        <v>26</v>
      </c>
      <c r="H529" s="5" t="s">
        <v>27</v>
      </c>
      <c r="I529" s="5" t="s">
        <v>39</v>
      </c>
      <c r="J529" s="5">
        <v>2</v>
      </c>
      <c r="K529" s="5" t="s">
        <v>40</v>
      </c>
      <c r="L529" s="5">
        <v>0</v>
      </c>
      <c r="M529" s="5">
        <v>9</v>
      </c>
      <c r="N529" s="5">
        <v>78</v>
      </c>
      <c r="O529" s="5">
        <v>82</v>
      </c>
      <c r="P529" s="5">
        <v>69</v>
      </c>
      <c r="Q529" s="5">
        <v>38</v>
      </c>
      <c r="R529" s="5">
        <v>19</v>
      </c>
      <c r="S529" s="5">
        <v>0</v>
      </c>
      <c r="T529" s="5">
        <v>0</v>
      </c>
      <c r="U529" s="6">
        <v>295</v>
      </c>
    </row>
    <row r="530" spans="1:21">
      <c r="A530" s="4" t="s">
        <v>21</v>
      </c>
      <c r="B530" s="5" t="s">
        <v>22</v>
      </c>
      <c r="C530" s="5" t="s">
        <v>207</v>
      </c>
      <c r="D530" s="5">
        <v>14498</v>
      </c>
      <c r="E530" s="5" t="s">
        <v>24</v>
      </c>
      <c r="F530" s="5" t="s">
        <v>25</v>
      </c>
      <c r="G530" s="5" t="s">
        <v>26</v>
      </c>
      <c r="H530" s="5" t="s">
        <v>41</v>
      </c>
      <c r="I530" s="5" t="s">
        <v>42</v>
      </c>
      <c r="J530" s="5">
        <v>27</v>
      </c>
      <c r="K530" s="5" t="s">
        <v>43</v>
      </c>
      <c r="L530" s="5">
        <v>0</v>
      </c>
      <c r="M530" s="5">
        <v>0</v>
      </c>
      <c r="N530" s="5">
        <v>24</v>
      </c>
      <c r="O530" s="5">
        <v>38</v>
      </c>
      <c r="P530" s="5">
        <v>19</v>
      </c>
      <c r="Q530" s="5">
        <v>21</v>
      </c>
      <c r="R530" s="5">
        <v>8</v>
      </c>
      <c r="S530" s="5">
        <v>0</v>
      </c>
      <c r="T530" s="5">
        <v>0</v>
      </c>
      <c r="U530" s="6">
        <v>110</v>
      </c>
    </row>
    <row r="531" spans="1:21">
      <c r="A531" s="4" t="s">
        <v>21</v>
      </c>
      <c r="B531" s="5" t="s">
        <v>22</v>
      </c>
      <c r="C531" s="5" t="s">
        <v>207</v>
      </c>
      <c r="D531" s="5">
        <v>14498</v>
      </c>
      <c r="E531" s="5" t="s">
        <v>24</v>
      </c>
      <c r="F531" s="5" t="s">
        <v>25</v>
      </c>
      <c r="G531" s="5" t="s">
        <v>26</v>
      </c>
      <c r="H531" s="5" t="s">
        <v>41</v>
      </c>
      <c r="I531" s="5" t="s">
        <v>78</v>
      </c>
      <c r="J531" s="5">
        <v>28</v>
      </c>
      <c r="K531" s="5" t="s">
        <v>79</v>
      </c>
      <c r="L531" s="5">
        <v>0</v>
      </c>
      <c r="M531" s="5">
        <v>0</v>
      </c>
      <c r="N531" s="5">
        <v>0</v>
      </c>
      <c r="O531" s="5">
        <v>2</v>
      </c>
      <c r="P531" s="5">
        <v>2</v>
      </c>
      <c r="Q531" s="5">
        <v>1</v>
      </c>
      <c r="R531" s="5">
        <v>0</v>
      </c>
      <c r="S531" s="5">
        <v>0</v>
      </c>
      <c r="T531" s="5">
        <v>0</v>
      </c>
      <c r="U531" s="6">
        <v>5</v>
      </c>
    </row>
    <row r="532" spans="1:21">
      <c r="A532" s="4" t="s">
        <v>21</v>
      </c>
      <c r="B532" s="5" t="s">
        <v>22</v>
      </c>
      <c r="C532" s="5" t="s">
        <v>207</v>
      </c>
      <c r="D532" s="5">
        <v>14498</v>
      </c>
      <c r="E532" s="5" t="s">
        <v>24</v>
      </c>
      <c r="F532" s="5" t="s">
        <v>25</v>
      </c>
      <c r="G532" s="5" t="s">
        <v>26</v>
      </c>
      <c r="H532" s="5" t="s">
        <v>41</v>
      </c>
      <c r="I532" s="5" t="s">
        <v>80</v>
      </c>
      <c r="J532" s="5">
        <v>30</v>
      </c>
      <c r="K532" s="5" t="s">
        <v>81</v>
      </c>
      <c r="L532" s="5">
        <v>0</v>
      </c>
      <c r="M532" s="5">
        <v>0</v>
      </c>
      <c r="N532" s="5">
        <v>0</v>
      </c>
      <c r="O532" s="5">
        <v>2</v>
      </c>
      <c r="P532" s="5">
        <v>2</v>
      </c>
      <c r="Q532" s="5">
        <v>1</v>
      </c>
      <c r="R532" s="5">
        <v>0</v>
      </c>
      <c r="S532" s="5">
        <v>0</v>
      </c>
      <c r="T532" s="5">
        <v>0</v>
      </c>
      <c r="U532" s="6">
        <v>5</v>
      </c>
    </row>
    <row r="533" spans="1:21">
      <c r="A533" s="4" t="s">
        <v>21</v>
      </c>
      <c r="B533" s="5" t="s">
        <v>22</v>
      </c>
      <c r="C533" s="5" t="s">
        <v>207</v>
      </c>
      <c r="D533" s="5">
        <v>14498</v>
      </c>
      <c r="E533" s="5" t="s">
        <v>24</v>
      </c>
      <c r="F533" s="5" t="s">
        <v>25</v>
      </c>
      <c r="G533" s="5" t="s">
        <v>26</v>
      </c>
      <c r="H533" s="5" t="s">
        <v>41</v>
      </c>
      <c r="I533" s="5" t="s">
        <v>44</v>
      </c>
      <c r="J533" s="5">
        <v>31</v>
      </c>
      <c r="K533" s="5" t="s">
        <v>45</v>
      </c>
      <c r="L533" s="5">
        <v>0</v>
      </c>
      <c r="M533" s="5">
        <v>0</v>
      </c>
      <c r="N533" s="5">
        <v>24</v>
      </c>
      <c r="O533" s="5">
        <v>38</v>
      </c>
      <c r="P533" s="5">
        <v>19</v>
      </c>
      <c r="Q533" s="5">
        <v>21</v>
      </c>
      <c r="R533" s="5">
        <v>8</v>
      </c>
      <c r="S533" s="5">
        <v>0</v>
      </c>
      <c r="T533" s="5">
        <v>0</v>
      </c>
      <c r="U533" s="6">
        <v>110</v>
      </c>
    </row>
    <row r="534" spans="1:21">
      <c r="A534" s="4" t="s">
        <v>21</v>
      </c>
      <c r="B534" s="5" t="s">
        <v>22</v>
      </c>
      <c r="C534" s="5" t="s">
        <v>207</v>
      </c>
      <c r="D534" s="5">
        <v>14498</v>
      </c>
      <c r="E534" s="5" t="s">
        <v>24</v>
      </c>
      <c r="F534" s="5" t="s">
        <v>25</v>
      </c>
      <c r="G534" s="5" t="s">
        <v>26</v>
      </c>
      <c r="H534" s="5" t="s">
        <v>27</v>
      </c>
      <c r="I534" s="5" t="s">
        <v>46</v>
      </c>
      <c r="J534" s="5">
        <v>4</v>
      </c>
      <c r="K534" s="5" t="s">
        <v>47</v>
      </c>
      <c r="L534" s="5">
        <v>0</v>
      </c>
      <c r="M534" s="5">
        <v>0</v>
      </c>
      <c r="N534" s="5">
        <v>1</v>
      </c>
      <c r="O534" s="5">
        <v>1</v>
      </c>
      <c r="P534" s="5">
        <v>3</v>
      </c>
      <c r="Q534" s="5">
        <v>4</v>
      </c>
      <c r="R534" s="5">
        <v>1</v>
      </c>
      <c r="S534" s="5">
        <v>0</v>
      </c>
      <c r="T534" s="5">
        <v>0</v>
      </c>
      <c r="U534" s="6">
        <v>10</v>
      </c>
    </row>
    <row r="535" spans="1:21">
      <c r="A535" s="4" t="s">
        <v>21</v>
      </c>
      <c r="B535" s="5" t="s">
        <v>22</v>
      </c>
      <c r="C535" s="5" t="s">
        <v>207</v>
      </c>
      <c r="D535" s="5">
        <v>14498</v>
      </c>
      <c r="E535" s="5" t="s">
        <v>24</v>
      </c>
      <c r="F535" s="5" t="s">
        <v>25</v>
      </c>
      <c r="G535" s="5" t="s">
        <v>26</v>
      </c>
      <c r="H535" s="5" t="s">
        <v>41</v>
      </c>
      <c r="I535" s="5" t="s">
        <v>48</v>
      </c>
      <c r="J535" s="5">
        <v>32</v>
      </c>
      <c r="K535" s="5" t="s">
        <v>49</v>
      </c>
      <c r="L535" s="5">
        <v>0</v>
      </c>
      <c r="M535" s="5">
        <v>0</v>
      </c>
      <c r="N535" s="5">
        <v>1</v>
      </c>
      <c r="O535" s="5">
        <v>2</v>
      </c>
      <c r="P535" s="5">
        <v>1</v>
      </c>
      <c r="Q535" s="5">
        <v>0</v>
      </c>
      <c r="R535" s="5">
        <v>0</v>
      </c>
      <c r="S535" s="5">
        <v>0</v>
      </c>
      <c r="T535" s="5">
        <v>0</v>
      </c>
      <c r="U535" s="6">
        <v>4</v>
      </c>
    </row>
    <row r="536" spans="1:21">
      <c r="A536" s="4" t="s">
        <v>21</v>
      </c>
      <c r="B536" s="5" t="s">
        <v>22</v>
      </c>
      <c r="C536" s="5" t="s">
        <v>207</v>
      </c>
      <c r="D536" s="5">
        <v>14498</v>
      </c>
      <c r="E536" s="5" t="s">
        <v>24</v>
      </c>
      <c r="F536" s="5" t="s">
        <v>25</v>
      </c>
      <c r="G536" s="5" t="s">
        <v>26</v>
      </c>
      <c r="H536" s="5" t="s">
        <v>41</v>
      </c>
      <c r="I536" s="5" t="s">
        <v>50</v>
      </c>
      <c r="J536" s="5">
        <v>33</v>
      </c>
      <c r="K536" s="5" t="s">
        <v>51</v>
      </c>
      <c r="L536" s="5">
        <v>0</v>
      </c>
      <c r="M536" s="5">
        <v>0</v>
      </c>
      <c r="N536" s="5">
        <v>4</v>
      </c>
      <c r="O536" s="5">
        <v>6</v>
      </c>
      <c r="P536" s="5">
        <v>7</v>
      </c>
      <c r="Q536" s="5">
        <v>4</v>
      </c>
      <c r="R536" s="5">
        <v>0</v>
      </c>
      <c r="S536" s="5">
        <v>0</v>
      </c>
      <c r="T536" s="5">
        <v>0</v>
      </c>
      <c r="U536" s="6">
        <v>21</v>
      </c>
    </row>
    <row r="537" spans="1:21">
      <c r="A537" s="4" t="s">
        <v>21</v>
      </c>
      <c r="B537" s="5" t="s">
        <v>22</v>
      </c>
      <c r="C537" s="5" t="s">
        <v>207</v>
      </c>
      <c r="D537" s="5">
        <v>14498</v>
      </c>
      <c r="E537" s="5" t="s">
        <v>24</v>
      </c>
      <c r="F537" s="5" t="s">
        <v>25</v>
      </c>
      <c r="G537" s="5" t="s">
        <v>52</v>
      </c>
      <c r="H537" s="5" t="s">
        <v>53</v>
      </c>
      <c r="I537" s="5" t="s">
        <v>54</v>
      </c>
      <c r="J537" s="5">
        <v>41</v>
      </c>
      <c r="K537" s="5" t="s">
        <v>55</v>
      </c>
      <c r="L537" s="5">
        <v>0</v>
      </c>
      <c r="M537" s="5">
        <v>0</v>
      </c>
      <c r="N537" s="5">
        <v>24</v>
      </c>
      <c r="O537" s="5">
        <v>38</v>
      </c>
      <c r="P537" s="5">
        <v>19</v>
      </c>
      <c r="Q537" s="5">
        <v>21</v>
      </c>
      <c r="R537" s="5">
        <v>8</v>
      </c>
      <c r="S537" s="5">
        <v>0</v>
      </c>
      <c r="T537" s="5">
        <v>0</v>
      </c>
      <c r="U537" s="6">
        <v>110</v>
      </c>
    </row>
    <row r="538" spans="1:21">
      <c r="A538" s="4" t="s">
        <v>21</v>
      </c>
      <c r="B538" s="5" t="s">
        <v>22</v>
      </c>
      <c r="C538" s="5" t="s">
        <v>207</v>
      </c>
      <c r="D538" s="5">
        <v>14498</v>
      </c>
      <c r="E538" s="5" t="s">
        <v>24</v>
      </c>
      <c r="F538" s="5" t="s">
        <v>25</v>
      </c>
      <c r="G538" s="5" t="s">
        <v>52</v>
      </c>
      <c r="H538" s="5" t="s">
        <v>53</v>
      </c>
      <c r="I538" s="5" t="s">
        <v>56</v>
      </c>
      <c r="J538" s="5">
        <v>43</v>
      </c>
      <c r="K538" s="5" t="s">
        <v>57</v>
      </c>
      <c r="L538" s="5">
        <v>0</v>
      </c>
      <c r="M538" s="5">
        <v>0</v>
      </c>
      <c r="N538" s="5">
        <v>24</v>
      </c>
      <c r="O538" s="5">
        <v>38</v>
      </c>
      <c r="P538" s="5">
        <v>19</v>
      </c>
      <c r="Q538" s="5">
        <v>21</v>
      </c>
      <c r="R538" s="5">
        <v>8</v>
      </c>
      <c r="S538" s="5">
        <v>0</v>
      </c>
      <c r="T538" s="5">
        <v>0</v>
      </c>
      <c r="U538" s="6">
        <v>110</v>
      </c>
    </row>
    <row r="539" spans="1:21">
      <c r="A539" s="4" t="s">
        <v>21</v>
      </c>
      <c r="B539" s="5" t="s">
        <v>22</v>
      </c>
      <c r="C539" s="5" t="s">
        <v>207</v>
      </c>
      <c r="D539" s="5">
        <v>14498</v>
      </c>
      <c r="E539" s="5" t="s">
        <v>24</v>
      </c>
      <c r="F539" s="5" t="s">
        <v>25</v>
      </c>
      <c r="G539" s="5" t="s">
        <v>52</v>
      </c>
      <c r="H539" s="5" t="s">
        <v>53</v>
      </c>
      <c r="I539" s="5" t="s">
        <v>61</v>
      </c>
      <c r="J539" s="5">
        <v>46</v>
      </c>
      <c r="K539" s="5" t="s">
        <v>62</v>
      </c>
      <c r="L539" s="5">
        <v>0</v>
      </c>
      <c r="M539" s="5">
        <v>0</v>
      </c>
      <c r="N539" s="5">
        <v>24</v>
      </c>
      <c r="O539" s="5">
        <v>38</v>
      </c>
      <c r="P539" s="5">
        <v>19</v>
      </c>
      <c r="Q539" s="5">
        <v>21</v>
      </c>
      <c r="R539" s="5">
        <v>8</v>
      </c>
      <c r="S539" s="5">
        <v>0</v>
      </c>
      <c r="T539" s="5">
        <v>0</v>
      </c>
      <c r="U539" s="6">
        <v>110</v>
      </c>
    </row>
    <row r="540" spans="1:21">
      <c r="A540" s="4" t="s">
        <v>21</v>
      </c>
      <c r="B540" s="5" t="s">
        <v>22</v>
      </c>
      <c r="C540" s="5" t="s">
        <v>207</v>
      </c>
      <c r="D540" s="5">
        <v>14498</v>
      </c>
      <c r="E540" s="5" t="s">
        <v>24</v>
      </c>
      <c r="F540" s="5" t="s">
        <v>25</v>
      </c>
      <c r="G540" s="5" t="s">
        <v>26</v>
      </c>
      <c r="H540" s="5" t="s">
        <v>63</v>
      </c>
      <c r="I540" s="5" t="s">
        <v>64</v>
      </c>
      <c r="J540" s="5">
        <v>56</v>
      </c>
      <c r="K540" s="5" t="s">
        <v>65</v>
      </c>
      <c r="L540" s="5">
        <v>0</v>
      </c>
      <c r="M540" s="5">
        <v>0</v>
      </c>
      <c r="N540" s="5">
        <v>24</v>
      </c>
      <c r="O540" s="5">
        <v>38</v>
      </c>
      <c r="P540" s="5">
        <v>19</v>
      </c>
      <c r="Q540" s="5">
        <v>21</v>
      </c>
      <c r="R540" s="5">
        <v>8</v>
      </c>
      <c r="S540" s="5">
        <v>0</v>
      </c>
      <c r="T540" s="5">
        <v>0</v>
      </c>
      <c r="U540" s="6">
        <v>110</v>
      </c>
    </row>
    <row r="541" spans="1:21">
      <c r="A541" s="4" t="s">
        <v>21</v>
      </c>
      <c r="B541" s="5" t="s">
        <v>22</v>
      </c>
      <c r="C541" s="5" t="s">
        <v>208</v>
      </c>
      <c r="D541" s="5">
        <v>14733</v>
      </c>
      <c r="E541" s="5" t="s">
        <v>24</v>
      </c>
      <c r="F541" s="5" t="s">
        <v>25</v>
      </c>
      <c r="G541" s="5" t="s">
        <v>26</v>
      </c>
      <c r="H541" s="5" t="s">
        <v>27</v>
      </c>
      <c r="I541" s="5" t="s">
        <v>28</v>
      </c>
      <c r="J541" s="5">
        <v>1</v>
      </c>
      <c r="K541" s="5" t="s">
        <v>29</v>
      </c>
      <c r="L541" s="5">
        <v>0</v>
      </c>
      <c r="M541" s="5">
        <v>11</v>
      </c>
      <c r="N541" s="5">
        <v>120</v>
      </c>
      <c r="O541" s="5">
        <v>114</v>
      </c>
      <c r="P541" s="5">
        <v>72</v>
      </c>
      <c r="Q541" s="5">
        <v>46</v>
      </c>
      <c r="R541" s="5">
        <v>22</v>
      </c>
      <c r="S541" s="5">
        <v>7</v>
      </c>
      <c r="T541" s="5">
        <v>2</v>
      </c>
      <c r="U541" s="6">
        <v>394</v>
      </c>
    </row>
    <row r="542" spans="1:21">
      <c r="A542" s="4" t="s">
        <v>21</v>
      </c>
      <c r="B542" s="5" t="s">
        <v>22</v>
      </c>
      <c r="C542" s="5" t="s">
        <v>208</v>
      </c>
      <c r="D542" s="5">
        <v>14733</v>
      </c>
      <c r="E542" s="5" t="s">
        <v>24</v>
      </c>
      <c r="F542" s="5" t="s">
        <v>25</v>
      </c>
      <c r="G542" s="5" t="s">
        <v>26</v>
      </c>
      <c r="H542" s="5" t="s">
        <v>30</v>
      </c>
      <c r="I542" s="5" t="s">
        <v>31</v>
      </c>
      <c r="J542" s="5">
        <v>10</v>
      </c>
      <c r="K542" s="5" t="s">
        <v>32</v>
      </c>
      <c r="L542" s="5">
        <v>0</v>
      </c>
      <c r="M542" s="5">
        <v>2</v>
      </c>
      <c r="N542" s="5">
        <v>38</v>
      </c>
      <c r="O542" s="5">
        <v>42</v>
      </c>
      <c r="P542" s="5">
        <v>37</v>
      </c>
      <c r="Q542" s="5">
        <v>23</v>
      </c>
      <c r="R542" s="5">
        <v>7</v>
      </c>
      <c r="S542" s="5">
        <v>3</v>
      </c>
      <c r="T542" s="5">
        <v>0</v>
      </c>
      <c r="U542" s="6">
        <v>152</v>
      </c>
    </row>
    <row r="543" spans="1:21">
      <c r="A543" s="4" t="s">
        <v>21</v>
      </c>
      <c r="B543" s="5" t="s">
        <v>22</v>
      </c>
      <c r="C543" s="5" t="s">
        <v>208</v>
      </c>
      <c r="D543" s="5">
        <v>14733</v>
      </c>
      <c r="E543" s="5" t="s">
        <v>24</v>
      </c>
      <c r="F543" s="5" t="s">
        <v>25</v>
      </c>
      <c r="G543" s="5" t="s">
        <v>26</v>
      </c>
      <c r="H543" s="5" t="s">
        <v>33</v>
      </c>
      <c r="I543" s="5" t="s">
        <v>34</v>
      </c>
      <c r="J543" s="5">
        <v>13</v>
      </c>
      <c r="K543" s="5" t="s">
        <v>35</v>
      </c>
      <c r="L543" s="5">
        <v>0</v>
      </c>
      <c r="M543" s="5">
        <v>0</v>
      </c>
      <c r="N543" s="5">
        <v>2</v>
      </c>
      <c r="O543" s="5">
        <v>3</v>
      </c>
      <c r="P543" s="5">
        <v>2</v>
      </c>
      <c r="Q543" s="5">
        <v>2</v>
      </c>
      <c r="R543" s="5">
        <v>0</v>
      </c>
      <c r="S543" s="5">
        <v>1</v>
      </c>
      <c r="T543" s="5">
        <v>1</v>
      </c>
      <c r="U543" s="6">
        <v>11</v>
      </c>
    </row>
    <row r="544" spans="1:21">
      <c r="A544" s="4" t="s">
        <v>21</v>
      </c>
      <c r="B544" s="5" t="s">
        <v>22</v>
      </c>
      <c r="C544" s="5" t="s">
        <v>208</v>
      </c>
      <c r="D544" s="5">
        <v>14733</v>
      </c>
      <c r="E544" s="5" t="s">
        <v>24</v>
      </c>
      <c r="F544" s="5" t="s">
        <v>25</v>
      </c>
      <c r="G544" s="5" t="s">
        <v>26</v>
      </c>
      <c r="H544" s="5" t="s">
        <v>33</v>
      </c>
      <c r="I544" s="5" t="s">
        <v>71</v>
      </c>
      <c r="J544" s="5">
        <v>14</v>
      </c>
      <c r="K544" s="5" t="s">
        <v>72</v>
      </c>
      <c r="L544" s="5">
        <v>0</v>
      </c>
      <c r="M544" s="5">
        <v>0</v>
      </c>
      <c r="N544" s="5">
        <v>2</v>
      </c>
      <c r="O544" s="5">
        <v>3</v>
      </c>
      <c r="P544" s="5">
        <v>2</v>
      </c>
      <c r="Q544" s="5">
        <v>2</v>
      </c>
      <c r="R544" s="5">
        <v>0</v>
      </c>
      <c r="S544" s="5">
        <v>1</v>
      </c>
      <c r="T544" s="5">
        <v>1</v>
      </c>
      <c r="U544" s="6">
        <v>11</v>
      </c>
    </row>
    <row r="545" spans="1:21">
      <c r="A545" s="4" t="s">
        <v>21</v>
      </c>
      <c r="B545" s="5" t="s">
        <v>22</v>
      </c>
      <c r="C545" s="5" t="s">
        <v>208</v>
      </c>
      <c r="D545" s="5">
        <v>14733</v>
      </c>
      <c r="E545" s="5" t="s">
        <v>24</v>
      </c>
      <c r="F545" s="5" t="s">
        <v>25</v>
      </c>
      <c r="G545" s="5" t="s">
        <v>26</v>
      </c>
      <c r="H545" s="5" t="s">
        <v>33</v>
      </c>
      <c r="I545" s="5" t="s">
        <v>73</v>
      </c>
      <c r="J545" s="5">
        <v>15</v>
      </c>
      <c r="K545" s="5" t="s">
        <v>74</v>
      </c>
      <c r="L545" s="5">
        <v>0</v>
      </c>
      <c r="M545" s="5">
        <v>0</v>
      </c>
      <c r="N545" s="5">
        <v>2</v>
      </c>
      <c r="O545" s="5">
        <v>3</v>
      </c>
      <c r="P545" s="5">
        <v>2</v>
      </c>
      <c r="Q545" s="5">
        <v>2</v>
      </c>
      <c r="R545" s="5">
        <v>0</v>
      </c>
      <c r="S545" s="5">
        <v>1</v>
      </c>
      <c r="T545" s="5">
        <v>1</v>
      </c>
      <c r="U545" s="6">
        <v>11</v>
      </c>
    </row>
    <row r="546" spans="1:21">
      <c r="A546" s="4" t="s">
        <v>21</v>
      </c>
      <c r="B546" s="5" t="s">
        <v>22</v>
      </c>
      <c r="C546" s="5" t="s">
        <v>208</v>
      </c>
      <c r="D546" s="5">
        <v>14733</v>
      </c>
      <c r="E546" s="5" t="s">
        <v>24</v>
      </c>
      <c r="F546" s="5" t="s">
        <v>25</v>
      </c>
      <c r="G546" s="5" t="s">
        <v>26</v>
      </c>
      <c r="H546" s="5" t="s">
        <v>33</v>
      </c>
      <c r="I546" s="5" t="s">
        <v>75</v>
      </c>
      <c r="J546" s="5">
        <v>16</v>
      </c>
      <c r="K546" s="5" t="s">
        <v>76</v>
      </c>
      <c r="L546" s="5">
        <v>0</v>
      </c>
      <c r="M546" s="5">
        <v>0</v>
      </c>
      <c r="N546" s="5">
        <v>2</v>
      </c>
      <c r="O546" s="5">
        <v>3</v>
      </c>
      <c r="P546" s="5">
        <v>2</v>
      </c>
      <c r="Q546" s="5">
        <v>2</v>
      </c>
      <c r="R546" s="5">
        <v>0</v>
      </c>
      <c r="S546" s="5">
        <v>1</v>
      </c>
      <c r="T546" s="5">
        <v>1</v>
      </c>
      <c r="U546" s="6">
        <v>11</v>
      </c>
    </row>
    <row r="547" spans="1:21">
      <c r="A547" s="4" t="s">
        <v>21</v>
      </c>
      <c r="B547" s="5" t="s">
        <v>22</v>
      </c>
      <c r="C547" s="5" t="s">
        <v>208</v>
      </c>
      <c r="D547" s="5">
        <v>14733</v>
      </c>
      <c r="E547" s="5" t="s">
        <v>24</v>
      </c>
      <c r="F547" s="5" t="s">
        <v>25</v>
      </c>
      <c r="G547" s="5" t="s">
        <v>26</v>
      </c>
      <c r="H547" s="5" t="s">
        <v>27</v>
      </c>
      <c r="I547" s="5" t="s">
        <v>39</v>
      </c>
      <c r="J547" s="5">
        <v>2</v>
      </c>
      <c r="K547" s="5" t="s">
        <v>40</v>
      </c>
      <c r="L547" s="5">
        <v>0</v>
      </c>
      <c r="M547" s="5">
        <v>11</v>
      </c>
      <c r="N547" s="5">
        <v>120</v>
      </c>
      <c r="O547" s="5">
        <v>114</v>
      </c>
      <c r="P547" s="5">
        <v>72</v>
      </c>
      <c r="Q547" s="5">
        <v>46</v>
      </c>
      <c r="R547" s="5">
        <v>22</v>
      </c>
      <c r="S547" s="5">
        <v>7</v>
      </c>
      <c r="T547" s="5">
        <v>2</v>
      </c>
      <c r="U547" s="6">
        <v>394</v>
      </c>
    </row>
    <row r="548" spans="1:21">
      <c r="A548" s="4" t="s">
        <v>21</v>
      </c>
      <c r="B548" s="5" t="s">
        <v>22</v>
      </c>
      <c r="C548" s="5" t="s">
        <v>208</v>
      </c>
      <c r="D548" s="5">
        <v>14733</v>
      </c>
      <c r="E548" s="5" t="s">
        <v>24</v>
      </c>
      <c r="F548" s="5" t="s">
        <v>25</v>
      </c>
      <c r="G548" s="5" t="s">
        <v>26</v>
      </c>
      <c r="H548" s="5" t="s">
        <v>41</v>
      </c>
      <c r="I548" s="5" t="s">
        <v>42</v>
      </c>
      <c r="J548" s="5">
        <v>27</v>
      </c>
      <c r="K548" s="5" t="s">
        <v>43</v>
      </c>
      <c r="L548" s="5">
        <v>0</v>
      </c>
      <c r="M548" s="5">
        <v>2</v>
      </c>
      <c r="N548" s="5">
        <v>38</v>
      </c>
      <c r="O548" s="5">
        <v>42</v>
      </c>
      <c r="P548" s="5">
        <v>37</v>
      </c>
      <c r="Q548" s="5">
        <v>23</v>
      </c>
      <c r="R548" s="5">
        <v>7</v>
      </c>
      <c r="S548" s="5">
        <v>3</v>
      </c>
      <c r="T548" s="5">
        <v>0</v>
      </c>
      <c r="U548" s="6">
        <v>152</v>
      </c>
    </row>
    <row r="549" spans="1:21">
      <c r="A549" s="4" t="s">
        <v>21</v>
      </c>
      <c r="B549" s="5" t="s">
        <v>22</v>
      </c>
      <c r="C549" s="5" t="s">
        <v>208</v>
      </c>
      <c r="D549" s="5">
        <v>14733</v>
      </c>
      <c r="E549" s="5" t="s">
        <v>24</v>
      </c>
      <c r="F549" s="5" t="s">
        <v>25</v>
      </c>
      <c r="G549" s="5" t="s">
        <v>26</v>
      </c>
      <c r="H549" s="5" t="s">
        <v>41</v>
      </c>
      <c r="I549" s="5" t="s">
        <v>78</v>
      </c>
      <c r="J549" s="5">
        <v>28</v>
      </c>
      <c r="K549" s="5" t="s">
        <v>79</v>
      </c>
      <c r="L549" s="5">
        <v>0</v>
      </c>
      <c r="M549" s="5">
        <v>0</v>
      </c>
      <c r="N549" s="5">
        <v>1</v>
      </c>
      <c r="O549" s="5">
        <v>1</v>
      </c>
      <c r="P549" s="5">
        <v>0</v>
      </c>
      <c r="Q549" s="5">
        <v>1</v>
      </c>
      <c r="R549" s="5">
        <v>0</v>
      </c>
      <c r="S549" s="5">
        <v>0</v>
      </c>
      <c r="T549" s="5">
        <v>0</v>
      </c>
      <c r="U549" s="6">
        <v>3</v>
      </c>
    </row>
    <row r="550" spans="1:21">
      <c r="A550" s="4" t="s">
        <v>21</v>
      </c>
      <c r="B550" s="5" t="s">
        <v>22</v>
      </c>
      <c r="C550" s="5" t="s">
        <v>208</v>
      </c>
      <c r="D550" s="5">
        <v>14733</v>
      </c>
      <c r="E550" s="5" t="s">
        <v>24</v>
      </c>
      <c r="F550" s="5" t="s">
        <v>25</v>
      </c>
      <c r="G550" s="5" t="s">
        <v>26</v>
      </c>
      <c r="H550" s="5" t="s">
        <v>41</v>
      </c>
      <c r="I550" s="5" t="s">
        <v>80</v>
      </c>
      <c r="J550" s="5">
        <v>30</v>
      </c>
      <c r="K550" s="5" t="s">
        <v>81</v>
      </c>
      <c r="L550" s="5">
        <v>0</v>
      </c>
      <c r="M550" s="5">
        <v>0</v>
      </c>
      <c r="N550" s="5">
        <v>1</v>
      </c>
      <c r="O550" s="5">
        <v>1</v>
      </c>
      <c r="P550" s="5">
        <v>0</v>
      </c>
      <c r="Q550" s="5">
        <v>1</v>
      </c>
      <c r="R550" s="5">
        <v>0</v>
      </c>
      <c r="S550" s="5">
        <v>0</v>
      </c>
      <c r="T550" s="5">
        <v>0</v>
      </c>
      <c r="U550" s="6">
        <v>3</v>
      </c>
    </row>
    <row r="551" spans="1:21">
      <c r="A551" s="4" t="s">
        <v>21</v>
      </c>
      <c r="B551" s="5" t="s">
        <v>22</v>
      </c>
      <c r="C551" s="5" t="s">
        <v>208</v>
      </c>
      <c r="D551" s="5">
        <v>14733</v>
      </c>
      <c r="E551" s="5" t="s">
        <v>24</v>
      </c>
      <c r="F551" s="5" t="s">
        <v>25</v>
      </c>
      <c r="G551" s="5" t="s">
        <v>26</v>
      </c>
      <c r="H551" s="5" t="s">
        <v>41</v>
      </c>
      <c r="I551" s="5" t="s">
        <v>44</v>
      </c>
      <c r="J551" s="5">
        <v>31</v>
      </c>
      <c r="K551" s="5" t="s">
        <v>45</v>
      </c>
      <c r="L551" s="5">
        <v>0</v>
      </c>
      <c r="M551" s="5">
        <v>2</v>
      </c>
      <c r="N551" s="5">
        <v>38</v>
      </c>
      <c r="O551" s="5">
        <v>42</v>
      </c>
      <c r="P551" s="5">
        <v>37</v>
      </c>
      <c r="Q551" s="5">
        <v>23</v>
      </c>
      <c r="R551" s="5">
        <v>7</v>
      </c>
      <c r="S551" s="5">
        <v>3</v>
      </c>
      <c r="T551" s="5">
        <v>0</v>
      </c>
      <c r="U551" s="6">
        <v>152</v>
      </c>
    </row>
    <row r="552" spans="1:21">
      <c r="A552" s="4" t="s">
        <v>21</v>
      </c>
      <c r="B552" s="5" t="s">
        <v>22</v>
      </c>
      <c r="C552" s="5" t="s">
        <v>208</v>
      </c>
      <c r="D552" s="5">
        <v>14733</v>
      </c>
      <c r="E552" s="5" t="s">
        <v>24</v>
      </c>
      <c r="F552" s="5" t="s">
        <v>25</v>
      </c>
      <c r="G552" s="5" t="s">
        <v>26</v>
      </c>
      <c r="H552" s="5" t="s">
        <v>27</v>
      </c>
      <c r="I552" s="5" t="s">
        <v>46</v>
      </c>
      <c r="J552" s="5">
        <v>4</v>
      </c>
      <c r="K552" s="5" t="s">
        <v>47</v>
      </c>
      <c r="L552" s="5">
        <v>0</v>
      </c>
      <c r="M552" s="5">
        <v>0</v>
      </c>
      <c r="N552" s="5">
        <v>2</v>
      </c>
      <c r="O552" s="5">
        <v>3</v>
      </c>
      <c r="P552" s="5">
        <v>3</v>
      </c>
      <c r="Q552" s="5">
        <v>2</v>
      </c>
      <c r="R552" s="5">
        <v>3</v>
      </c>
      <c r="S552" s="5">
        <v>2</v>
      </c>
      <c r="T552" s="5">
        <v>1</v>
      </c>
      <c r="U552" s="6">
        <v>16</v>
      </c>
    </row>
    <row r="553" spans="1:21">
      <c r="A553" s="4" t="s">
        <v>21</v>
      </c>
      <c r="B553" s="5" t="s">
        <v>22</v>
      </c>
      <c r="C553" s="5" t="s">
        <v>208</v>
      </c>
      <c r="D553" s="5">
        <v>14733</v>
      </c>
      <c r="E553" s="5" t="s">
        <v>24</v>
      </c>
      <c r="F553" s="5" t="s">
        <v>25</v>
      </c>
      <c r="G553" s="5" t="s">
        <v>26</v>
      </c>
      <c r="H553" s="5" t="s">
        <v>41</v>
      </c>
      <c r="I553" s="5" t="s">
        <v>48</v>
      </c>
      <c r="J553" s="5">
        <v>32</v>
      </c>
      <c r="K553" s="5" t="s">
        <v>49</v>
      </c>
      <c r="L553" s="5">
        <v>0</v>
      </c>
      <c r="M553" s="5">
        <v>0</v>
      </c>
      <c r="N553" s="5">
        <v>2</v>
      </c>
      <c r="O553" s="5">
        <v>3</v>
      </c>
      <c r="P553" s="5">
        <v>4</v>
      </c>
      <c r="Q553" s="5">
        <v>1</v>
      </c>
      <c r="R553" s="5">
        <v>0</v>
      </c>
      <c r="S553" s="5">
        <v>0</v>
      </c>
      <c r="T553" s="5">
        <v>0</v>
      </c>
      <c r="U553" s="6">
        <v>10</v>
      </c>
    </row>
    <row r="554" spans="1:21">
      <c r="A554" s="4" t="s">
        <v>21</v>
      </c>
      <c r="B554" s="5" t="s">
        <v>22</v>
      </c>
      <c r="C554" s="5" t="s">
        <v>208</v>
      </c>
      <c r="D554" s="5">
        <v>14733</v>
      </c>
      <c r="E554" s="5" t="s">
        <v>24</v>
      </c>
      <c r="F554" s="5" t="s">
        <v>25</v>
      </c>
      <c r="G554" s="5" t="s">
        <v>52</v>
      </c>
      <c r="H554" s="5" t="s">
        <v>53</v>
      </c>
      <c r="I554" s="5" t="s">
        <v>54</v>
      </c>
      <c r="J554" s="5">
        <v>41</v>
      </c>
      <c r="K554" s="5" t="s">
        <v>55</v>
      </c>
      <c r="L554" s="5">
        <v>0</v>
      </c>
      <c r="M554" s="5">
        <v>2</v>
      </c>
      <c r="N554" s="5">
        <v>38</v>
      </c>
      <c r="O554" s="5">
        <v>42</v>
      </c>
      <c r="P554" s="5">
        <v>37</v>
      </c>
      <c r="Q554" s="5">
        <v>23</v>
      </c>
      <c r="R554" s="5">
        <v>7</v>
      </c>
      <c r="S554" s="5">
        <v>3</v>
      </c>
      <c r="T554" s="5">
        <v>0</v>
      </c>
      <c r="U554" s="6">
        <v>152</v>
      </c>
    </row>
    <row r="555" spans="1:21">
      <c r="A555" s="4" t="s">
        <v>21</v>
      </c>
      <c r="B555" s="5" t="s">
        <v>22</v>
      </c>
      <c r="C555" s="5" t="s">
        <v>208</v>
      </c>
      <c r="D555" s="5">
        <v>14733</v>
      </c>
      <c r="E555" s="5" t="s">
        <v>24</v>
      </c>
      <c r="F555" s="5" t="s">
        <v>25</v>
      </c>
      <c r="G555" s="5" t="s">
        <v>52</v>
      </c>
      <c r="H555" s="5" t="s">
        <v>53</v>
      </c>
      <c r="I555" s="5" t="s">
        <v>56</v>
      </c>
      <c r="J555" s="5">
        <v>43</v>
      </c>
      <c r="K555" s="5" t="s">
        <v>57</v>
      </c>
      <c r="L555" s="5">
        <v>0</v>
      </c>
      <c r="M555" s="5">
        <v>2</v>
      </c>
      <c r="N555" s="5">
        <v>38</v>
      </c>
      <c r="O555" s="5">
        <v>42</v>
      </c>
      <c r="P555" s="5">
        <v>37</v>
      </c>
      <c r="Q555" s="5">
        <v>23</v>
      </c>
      <c r="R555" s="5">
        <v>7</v>
      </c>
      <c r="S555" s="5">
        <v>3</v>
      </c>
      <c r="T555" s="5">
        <v>0</v>
      </c>
      <c r="U555" s="6">
        <v>152</v>
      </c>
    </row>
    <row r="556" spans="1:21">
      <c r="A556" s="4" t="s">
        <v>21</v>
      </c>
      <c r="B556" s="5" t="s">
        <v>22</v>
      </c>
      <c r="C556" s="5" t="s">
        <v>208</v>
      </c>
      <c r="D556" s="5">
        <v>14733</v>
      </c>
      <c r="E556" s="5" t="s">
        <v>24</v>
      </c>
      <c r="F556" s="5" t="s">
        <v>25</v>
      </c>
      <c r="G556" s="5" t="s">
        <v>52</v>
      </c>
      <c r="H556" s="5" t="s">
        <v>53</v>
      </c>
      <c r="I556" s="5" t="s">
        <v>61</v>
      </c>
      <c r="J556" s="5">
        <v>46</v>
      </c>
      <c r="K556" s="5" t="s">
        <v>62</v>
      </c>
      <c r="L556" s="5">
        <v>0</v>
      </c>
      <c r="M556" s="5">
        <v>2</v>
      </c>
      <c r="N556" s="5">
        <v>38</v>
      </c>
      <c r="O556" s="5">
        <v>42</v>
      </c>
      <c r="P556" s="5">
        <v>37</v>
      </c>
      <c r="Q556" s="5">
        <v>23</v>
      </c>
      <c r="R556" s="5">
        <v>7</v>
      </c>
      <c r="S556" s="5">
        <v>3</v>
      </c>
      <c r="T556" s="5">
        <v>0</v>
      </c>
      <c r="U556" s="6">
        <v>152</v>
      </c>
    </row>
    <row r="557" spans="1:21">
      <c r="A557" s="4" t="s">
        <v>21</v>
      </c>
      <c r="B557" s="5" t="s">
        <v>22</v>
      </c>
      <c r="C557" s="5" t="s">
        <v>208</v>
      </c>
      <c r="D557" s="5">
        <v>14733</v>
      </c>
      <c r="E557" s="5" t="s">
        <v>24</v>
      </c>
      <c r="F557" s="5" t="s">
        <v>25</v>
      </c>
      <c r="G557" s="5" t="s">
        <v>26</v>
      </c>
      <c r="H557" s="5" t="s">
        <v>58</v>
      </c>
      <c r="I557" s="5" t="s">
        <v>67</v>
      </c>
      <c r="J557" s="5">
        <v>7</v>
      </c>
      <c r="K557" s="5" t="s">
        <v>68</v>
      </c>
      <c r="L557" s="5">
        <v>0</v>
      </c>
      <c r="M557" s="5">
        <v>0</v>
      </c>
      <c r="N557" s="5">
        <v>34</v>
      </c>
      <c r="O557" s="5">
        <v>33</v>
      </c>
      <c r="P557" s="5">
        <v>29</v>
      </c>
      <c r="Q557" s="5">
        <v>15</v>
      </c>
      <c r="R557" s="5">
        <v>7</v>
      </c>
      <c r="S557" s="5">
        <v>2</v>
      </c>
      <c r="T557" s="5">
        <v>0</v>
      </c>
      <c r="U557" s="6">
        <v>120</v>
      </c>
    </row>
    <row r="558" spans="1:21">
      <c r="A558" s="4" t="s">
        <v>21</v>
      </c>
      <c r="B558" s="5" t="s">
        <v>22</v>
      </c>
      <c r="C558" s="5" t="s">
        <v>208</v>
      </c>
      <c r="D558" s="5">
        <v>14733</v>
      </c>
      <c r="E558" s="5" t="s">
        <v>24</v>
      </c>
      <c r="F558" s="5" t="s">
        <v>25</v>
      </c>
      <c r="G558" s="5" t="s">
        <v>26</v>
      </c>
      <c r="H558" s="5" t="s">
        <v>63</v>
      </c>
      <c r="I558" s="5" t="s">
        <v>64</v>
      </c>
      <c r="J558" s="5">
        <v>56</v>
      </c>
      <c r="K558" s="5" t="s">
        <v>65</v>
      </c>
      <c r="L558" s="5">
        <v>0</v>
      </c>
      <c r="M558" s="5">
        <v>2</v>
      </c>
      <c r="N558" s="5">
        <v>38</v>
      </c>
      <c r="O558" s="5">
        <v>42</v>
      </c>
      <c r="P558" s="5">
        <v>37</v>
      </c>
      <c r="Q558" s="5">
        <v>23</v>
      </c>
      <c r="R558" s="5">
        <v>7</v>
      </c>
      <c r="S558" s="5">
        <v>3</v>
      </c>
      <c r="T558" s="5">
        <v>0</v>
      </c>
      <c r="U558" s="6">
        <v>152</v>
      </c>
    </row>
    <row r="559" spans="1:21">
      <c r="A559" s="4" t="s">
        <v>21</v>
      </c>
      <c r="B559" s="5" t="s">
        <v>22</v>
      </c>
      <c r="C559" s="5" t="s">
        <v>209</v>
      </c>
      <c r="D559" s="5">
        <v>20137</v>
      </c>
      <c r="E559" s="5" t="s">
        <v>24</v>
      </c>
      <c r="F559" s="5" t="s">
        <v>25</v>
      </c>
      <c r="G559" s="5" t="s">
        <v>26</v>
      </c>
      <c r="H559" s="5" t="s">
        <v>27</v>
      </c>
      <c r="I559" s="5" t="s">
        <v>28</v>
      </c>
      <c r="J559" s="5">
        <v>1</v>
      </c>
      <c r="K559" s="5" t="s">
        <v>29</v>
      </c>
      <c r="L559" s="5">
        <v>0</v>
      </c>
      <c r="M559" s="5">
        <v>3</v>
      </c>
      <c r="N559" s="5">
        <v>96</v>
      </c>
      <c r="O559" s="5">
        <v>115</v>
      </c>
      <c r="P559" s="5">
        <v>111</v>
      </c>
      <c r="Q559" s="5">
        <v>91</v>
      </c>
      <c r="R559" s="5">
        <v>57</v>
      </c>
      <c r="S559" s="5">
        <v>1</v>
      </c>
      <c r="T559" s="5">
        <v>1</v>
      </c>
      <c r="U559" s="6">
        <v>475</v>
      </c>
    </row>
    <row r="560" spans="1:21">
      <c r="A560" s="4" t="s">
        <v>21</v>
      </c>
      <c r="B560" s="5" t="s">
        <v>22</v>
      </c>
      <c r="C560" s="5" t="s">
        <v>209</v>
      </c>
      <c r="D560" s="5">
        <v>20137</v>
      </c>
      <c r="E560" s="5" t="s">
        <v>24</v>
      </c>
      <c r="F560" s="5" t="s">
        <v>25</v>
      </c>
      <c r="G560" s="5" t="s">
        <v>26</v>
      </c>
      <c r="H560" s="5" t="s">
        <v>30</v>
      </c>
      <c r="I560" s="5" t="s">
        <v>31</v>
      </c>
      <c r="J560" s="5">
        <v>10</v>
      </c>
      <c r="K560" s="5" t="s">
        <v>32</v>
      </c>
      <c r="L560" s="5">
        <v>0</v>
      </c>
      <c r="M560" s="5">
        <v>0</v>
      </c>
      <c r="N560" s="5">
        <v>1</v>
      </c>
      <c r="O560" s="5">
        <v>30</v>
      </c>
      <c r="P560" s="5">
        <v>44</v>
      </c>
      <c r="Q560" s="5">
        <v>35</v>
      </c>
      <c r="R560" s="5">
        <v>30</v>
      </c>
      <c r="S560" s="5">
        <v>0</v>
      </c>
      <c r="T560" s="5">
        <v>0</v>
      </c>
      <c r="U560" s="6">
        <v>140</v>
      </c>
    </row>
    <row r="561" spans="1:21">
      <c r="A561" s="4" t="s">
        <v>21</v>
      </c>
      <c r="B561" s="5" t="s">
        <v>22</v>
      </c>
      <c r="C561" s="5" t="s">
        <v>209</v>
      </c>
      <c r="D561" s="5">
        <v>20137</v>
      </c>
      <c r="E561" s="5" t="s">
        <v>24</v>
      </c>
      <c r="F561" s="5" t="s">
        <v>25</v>
      </c>
      <c r="G561" s="5" t="s">
        <v>26</v>
      </c>
      <c r="H561" s="5" t="s">
        <v>33</v>
      </c>
      <c r="I561" s="5" t="s">
        <v>34</v>
      </c>
      <c r="J561" s="5">
        <v>13</v>
      </c>
      <c r="K561" s="5" t="s">
        <v>35</v>
      </c>
      <c r="L561" s="5">
        <v>0</v>
      </c>
      <c r="M561" s="5">
        <v>0</v>
      </c>
      <c r="N561" s="5">
        <v>0</v>
      </c>
      <c r="O561" s="5">
        <v>3</v>
      </c>
      <c r="P561" s="5">
        <v>1</v>
      </c>
      <c r="Q561" s="5">
        <v>1</v>
      </c>
      <c r="R561" s="5">
        <v>0</v>
      </c>
      <c r="S561" s="5">
        <v>0</v>
      </c>
      <c r="T561" s="5">
        <v>1</v>
      </c>
      <c r="U561" s="6">
        <v>6</v>
      </c>
    </row>
    <row r="562" spans="1:21">
      <c r="A562" s="4" t="s">
        <v>21</v>
      </c>
      <c r="B562" s="5" t="s">
        <v>22</v>
      </c>
      <c r="C562" s="5" t="s">
        <v>209</v>
      </c>
      <c r="D562" s="5">
        <v>20137</v>
      </c>
      <c r="E562" s="5" t="s">
        <v>24</v>
      </c>
      <c r="F562" s="5" t="s">
        <v>25</v>
      </c>
      <c r="G562" s="5" t="s">
        <v>26</v>
      </c>
      <c r="H562" s="5" t="s">
        <v>33</v>
      </c>
      <c r="I562" s="5" t="s">
        <v>71</v>
      </c>
      <c r="J562" s="5">
        <v>14</v>
      </c>
      <c r="K562" s="5" t="s">
        <v>72</v>
      </c>
      <c r="L562" s="5">
        <v>0</v>
      </c>
      <c r="M562" s="5">
        <v>0</v>
      </c>
      <c r="N562" s="5">
        <v>0</v>
      </c>
      <c r="O562" s="5">
        <v>1</v>
      </c>
      <c r="P562" s="5">
        <v>1</v>
      </c>
      <c r="Q562" s="5">
        <v>1</v>
      </c>
      <c r="R562" s="5">
        <v>0</v>
      </c>
      <c r="S562" s="5">
        <v>0</v>
      </c>
      <c r="T562" s="5">
        <v>1</v>
      </c>
      <c r="U562" s="6">
        <v>4</v>
      </c>
    </row>
    <row r="563" spans="1:21">
      <c r="A563" s="4" t="s">
        <v>21</v>
      </c>
      <c r="B563" s="5" t="s">
        <v>22</v>
      </c>
      <c r="C563" s="5" t="s">
        <v>209</v>
      </c>
      <c r="D563" s="5">
        <v>20137</v>
      </c>
      <c r="E563" s="5" t="s">
        <v>24</v>
      </c>
      <c r="F563" s="5" t="s">
        <v>25</v>
      </c>
      <c r="G563" s="5" t="s">
        <v>26</v>
      </c>
      <c r="H563" s="5" t="s">
        <v>33</v>
      </c>
      <c r="I563" s="5" t="s">
        <v>73</v>
      </c>
      <c r="J563" s="5">
        <v>15</v>
      </c>
      <c r="K563" s="5" t="s">
        <v>74</v>
      </c>
      <c r="L563" s="5">
        <v>0</v>
      </c>
      <c r="M563" s="5">
        <v>0</v>
      </c>
      <c r="N563" s="5">
        <v>0</v>
      </c>
      <c r="O563" s="5">
        <v>1</v>
      </c>
      <c r="P563" s="5">
        <v>1</v>
      </c>
      <c r="Q563" s="5">
        <v>1</v>
      </c>
      <c r="R563" s="5">
        <v>0</v>
      </c>
      <c r="S563" s="5">
        <v>0</v>
      </c>
      <c r="T563" s="5">
        <v>1</v>
      </c>
      <c r="U563" s="6">
        <v>4</v>
      </c>
    </row>
    <row r="564" spans="1:21">
      <c r="A564" s="4" t="s">
        <v>21</v>
      </c>
      <c r="B564" s="5" t="s">
        <v>22</v>
      </c>
      <c r="C564" s="5" t="s">
        <v>209</v>
      </c>
      <c r="D564" s="5">
        <v>20137</v>
      </c>
      <c r="E564" s="5" t="s">
        <v>24</v>
      </c>
      <c r="F564" s="5" t="s">
        <v>25</v>
      </c>
      <c r="G564" s="5" t="s">
        <v>26</v>
      </c>
      <c r="H564" s="5" t="s">
        <v>33</v>
      </c>
      <c r="I564" s="5" t="s">
        <v>75</v>
      </c>
      <c r="J564" s="5">
        <v>16</v>
      </c>
      <c r="K564" s="5" t="s">
        <v>76</v>
      </c>
      <c r="L564" s="5">
        <v>0</v>
      </c>
      <c r="M564" s="5">
        <v>0</v>
      </c>
      <c r="N564" s="5">
        <v>0</v>
      </c>
      <c r="O564" s="5">
        <v>1</v>
      </c>
      <c r="P564" s="5">
        <v>1</v>
      </c>
      <c r="Q564" s="5">
        <v>1</v>
      </c>
      <c r="R564" s="5">
        <v>0</v>
      </c>
      <c r="S564" s="5">
        <v>0</v>
      </c>
      <c r="T564" s="5">
        <v>1</v>
      </c>
      <c r="U564" s="6">
        <v>4</v>
      </c>
    </row>
    <row r="565" spans="1:21">
      <c r="A565" s="4" t="s">
        <v>21</v>
      </c>
      <c r="B565" s="5" t="s">
        <v>22</v>
      </c>
      <c r="C565" s="5" t="s">
        <v>209</v>
      </c>
      <c r="D565" s="5">
        <v>20137</v>
      </c>
      <c r="E565" s="5" t="s">
        <v>24</v>
      </c>
      <c r="F565" s="5" t="s">
        <v>25</v>
      </c>
      <c r="G565" s="5" t="s">
        <v>26</v>
      </c>
      <c r="H565" s="5" t="s">
        <v>27</v>
      </c>
      <c r="I565" s="5" t="s">
        <v>39</v>
      </c>
      <c r="J565" s="5">
        <v>2</v>
      </c>
      <c r="K565" s="5" t="s">
        <v>40</v>
      </c>
      <c r="L565" s="5">
        <v>0</v>
      </c>
      <c r="M565" s="5">
        <v>3</v>
      </c>
      <c r="N565" s="5">
        <v>96</v>
      </c>
      <c r="O565" s="5">
        <v>115</v>
      </c>
      <c r="P565" s="5">
        <v>111</v>
      </c>
      <c r="Q565" s="5">
        <v>91</v>
      </c>
      <c r="R565" s="5">
        <v>57</v>
      </c>
      <c r="S565" s="5">
        <v>1</v>
      </c>
      <c r="T565" s="5">
        <v>1</v>
      </c>
      <c r="U565" s="6">
        <v>475</v>
      </c>
    </row>
    <row r="566" spans="1:21">
      <c r="A566" s="4" t="s">
        <v>21</v>
      </c>
      <c r="B566" s="5" t="s">
        <v>22</v>
      </c>
      <c r="C566" s="5" t="s">
        <v>209</v>
      </c>
      <c r="D566" s="5">
        <v>20137</v>
      </c>
      <c r="E566" s="5" t="s">
        <v>24</v>
      </c>
      <c r="F566" s="5" t="s">
        <v>25</v>
      </c>
      <c r="G566" s="5" t="s">
        <v>26</v>
      </c>
      <c r="H566" s="5" t="s">
        <v>41</v>
      </c>
      <c r="I566" s="5" t="s">
        <v>42</v>
      </c>
      <c r="J566" s="5">
        <v>27</v>
      </c>
      <c r="K566" s="5" t="s">
        <v>43</v>
      </c>
      <c r="L566" s="5">
        <v>0</v>
      </c>
      <c r="M566" s="5">
        <v>0</v>
      </c>
      <c r="N566" s="5">
        <v>1</v>
      </c>
      <c r="O566" s="5">
        <v>90</v>
      </c>
      <c r="P566" s="5">
        <v>78</v>
      </c>
      <c r="Q566" s="5">
        <v>48</v>
      </c>
      <c r="R566" s="5">
        <v>25</v>
      </c>
      <c r="S566" s="5">
        <v>0</v>
      </c>
      <c r="T566" s="5">
        <v>0</v>
      </c>
      <c r="U566" s="6">
        <v>242</v>
      </c>
    </row>
    <row r="567" spans="1:21">
      <c r="A567" s="4" t="s">
        <v>21</v>
      </c>
      <c r="B567" s="5" t="s">
        <v>22</v>
      </c>
      <c r="C567" s="5" t="s">
        <v>209</v>
      </c>
      <c r="D567" s="5">
        <v>20137</v>
      </c>
      <c r="E567" s="5" t="s">
        <v>24</v>
      </c>
      <c r="F567" s="5" t="s">
        <v>25</v>
      </c>
      <c r="G567" s="5" t="s">
        <v>26</v>
      </c>
      <c r="H567" s="5" t="s">
        <v>41</v>
      </c>
      <c r="I567" s="5" t="s">
        <v>78</v>
      </c>
      <c r="J567" s="5">
        <v>28</v>
      </c>
      <c r="K567" s="5" t="s">
        <v>79</v>
      </c>
      <c r="L567" s="5">
        <v>0</v>
      </c>
      <c r="M567" s="5">
        <v>0</v>
      </c>
      <c r="N567" s="5">
        <v>0</v>
      </c>
      <c r="O567" s="5">
        <v>1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6">
        <v>1</v>
      </c>
    </row>
    <row r="568" spans="1:21">
      <c r="A568" s="4" t="s">
        <v>21</v>
      </c>
      <c r="B568" s="5" t="s">
        <v>22</v>
      </c>
      <c r="C568" s="5" t="s">
        <v>209</v>
      </c>
      <c r="D568" s="5">
        <v>20137</v>
      </c>
      <c r="E568" s="5" t="s">
        <v>24</v>
      </c>
      <c r="F568" s="5" t="s">
        <v>25</v>
      </c>
      <c r="G568" s="5" t="s">
        <v>26</v>
      </c>
      <c r="H568" s="5" t="s">
        <v>41</v>
      </c>
      <c r="I568" s="5" t="s">
        <v>80</v>
      </c>
      <c r="J568" s="5">
        <v>30</v>
      </c>
      <c r="K568" s="5" t="s">
        <v>81</v>
      </c>
      <c r="L568" s="5">
        <v>0</v>
      </c>
      <c r="M568" s="5">
        <v>0</v>
      </c>
      <c r="N568" s="5">
        <v>0</v>
      </c>
      <c r="O568" s="5">
        <v>1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6">
        <v>1</v>
      </c>
    </row>
    <row r="569" spans="1:21">
      <c r="A569" s="4" t="s">
        <v>21</v>
      </c>
      <c r="B569" s="5" t="s">
        <v>22</v>
      </c>
      <c r="C569" s="5" t="s">
        <v>209</v>
      </c>
      <c r="D569" s="5">
        <v>20137</v>
      </c>
      <c r="E569" s="5" t="s">
        <v>24</v>
      </c>
      <c r="F569" s="5" t="s">
        <v>25</v>
      </c>
      <c r="G569" s="5" t="s">
        <v>26</v>
      </c>
      <c r="H569" s="5" t="s">
        <v>41</v>
      </c>
      <c r="I569" s="5" t="s">
        <v>44</v>
      </c>
      <c r="J569" s="5">
        <v>31</v>
      </c>
      <c r="K569" s="5" t="s">
        <v>45</v>
      </c>
      <c r="L569" s="5">
        <v>0</v>
      </c>
      <c r="M569" s="5">
        <v>0</v>
      </c>
      <c r="N569" s="5">
        <v>1</v>
      </c>
      <c r="O569" s="5">
        <v>90</v>
      </c>
      <c r="P569" s="5">
        <v>78</v>
      </c>
      <c r="Q569" s="5">
        <v>48</v>
      </c>
      <c r="R569" s="5">
        <v>25</v>
      </c>
      <c r="S569" s="5">
        <v>0</v>
      </c>
      <c r="T569" s="5">
        <v>1</v>
      </c>
      <c r="U569" s="6">
        <v>243</v>
      </c>
    </row>
    <row r="570" spans="1:21">
      <c r="A570" s="4" t="s">
        <v>21</v>
      </c>
      <c r="B570" s="5" t="s">
        <v>22</v>
      </c>
      <c r="C570" s="5" t="s">
        <v>209</v>
      </c>
      <c r="D570" s="5">
        <v>20137</v>
      </c>
      <c r="E570" s="5" t="s">
        <v>24</v>
      </c>
      <c r="F570" s="5" t="s">
        <v>25</v>
      </c>
      <c r="G570" s="5" t="s">
        <v>26</v>
      </c>
      <c r="H570" s="5" t="s">
        <v>27</v>
      </c>
      <c r="I570" s="5" t="s">
        <v>46</v>
      </c>
      <c r="J570" s="5">
        <v>4</v>
      </c>
      <c r="K570" s="5" t="s">
        <v>47</v>
      </c>
      <c r="L570" s="5">
        <v>0</v>
      </c>
      <c r="M570" s="5">
        <v>0</v>
      </c>
      <c r="N570" s="5">
        <v>0</v>
      </c>
      <c r="O570" s="5">
        <v>3</v>
      </c>
      <c r="P570" s="5">
        <v>1</v>
      </c>
      <c r="Q570" s="5">
        <v>1</v>
      </c>
      <c r="R570" s="5">
        <v>0</v>
      </c>
      <c r="S570" s="5">
        <v>0</v>
      </c>
      <c r="T570" s="5">
        <v>1</v>
      </c>
      <c r="U570" s="6">
        <v>6</v>
      </c>
    </row>
    <row r="571" spans="1:21">
      <c r="A571" s="4" t="s">
        <v>21</v>
      </c>
      <c r="B571" s="5" t="s">
        <v>22</v>
      </c>
      <c r="C571" s="5" t="s">
        <v>209</v>
      </c>
      <c r="D571" s="5">
        <v>20137</v>
      </c>
      <c r="E571" s="5" t="s">
        <v>24</v>
      </c>
      <c r="F571" s="5" t="s">
        <v>25</v>
      </c>
      <c r="G571" s="5" t="s">
        <v>26</v>
      </c>
      <c r="H571" s="5" t="s">
        <v>41</v>
      </c>
      <c r="I571" s="5" t="s">
        <v>48</v>
      </c>
      <c r="J571" s="5">
        <v>32</v>
      </c>
      <c r="K571" s="5" t="s">
        <v>49</v>
      </c>
      <c r="L571" s="5">
        <v>0</v>
      </c>
      <c r="M571" s="5">
        <v>0</v>
      </c>
      <c r="N571" s="5">
        <v>1</v>
      </c>
      <c r="O571" s="5">
        <v>5</v>
      </c>
      <c r="P571" s="5">
        <v>12</v>
      </c>
      <c r="Q571" s="5">
        <v>3</v>
      </c>
      <c r="R571" s="5">
        <v>2</v>
      </c>
      <c r="S571" s="5">
        <v>0</v>
      </c>
      <c r="T571" s="5">
        <v>0</v>
      </c>
      <c r="U571" s="6">
        <v>23</v>
      </c>
    </row>
    <row r="572" spans="1:21">
      <c r="A572" s="4" t="s">
        <v>21</v>
      </c>
      <c r="B572" s="5" t="s">
        <v>22</v>
      </c>
      <c r="C572" s="5" t="s">
        <v>209</v>
      </c>
      <c r="D572" s="5">
        <v>20137</v>
      </c>
      <c r="E572" s="5" t="s">
        <v>24</v>
      </c>
      <c r="F572" s="5" t="s">
        <v>25</v>
      </c>
      <c r="G572" s="5" t="s">
        <v>26</v>
      </c>
      <c r="H572" s="5" t="s">
        <v>41</v>
      </c>
      <c r="I572" s="5" t="s">
        <v>50</v>
      </c>
      <c r="J572" s="5">
        <v>33</v>
      </c>
      <c r="K572" s="5" t="s">
        <v>51</v>
      </c>
      <c r="L572" s="5">
        <v>0</v>
      </c>
      <c r="M572" s="5">
        <v>0</v>
      </c>
      <c r="N572" s="5">
        <v>0</v>
      </c>
      <c r="O572" s="5">
        <v>3</v>
      </c>
      <c r="P572" s="5">
        <v>2</v>
      </c>
      <c r="Q572" s="5">
        <v>2</v>
      </c>
      <c r="R572" s="5">
        <v>3</v>
      </c>
      <c r="S572" s="5">
        <v>0</v>
      </c>
      <c r="T572" s="5">
        <v>0</v>
      </c>
      <c r="U572" s="6">
        <v>10</v>
      </c>
    </row>
    <row r="573" spans="1:21">
      <c r="A573" s="4" t="s">
        <v>21</v>
      </c>
      <c r="B573" s="5" t="s">
        <v>22</v>
      </c>
      <c r="C573" s="5" t="s">
        <v>209</v>
      </c>
      <c r="D573" s="5">
        <v>20137</v>
      </c>
      <c r="E573" s="5" t="s">
        <v>24</v>
      </c>
      <c r="F573" s="5" t="s">
        <v>25</v>
      </c>
      <c r="G573" s="5" t="s">
        <v>52</v>
      </c>
      <c r="H573" s="5" t="s">
        <v>53</v>
      </c>
      <c r="I573" s="5" t="s">
        <v>54</v>
      </c>
      <c r="J573" s="5">
        <v>41</v>
      </c>
      <c r="K573" s="5" t="s">
        <v>55</v>
      </c>
      <c r="L573" s="5">
        <v>0</v>
      </c>
      <c r="M573" s="5">
        <v>0</v>
      </c>
      <c r="N573" s="5">
        <v>1</v>
      </c>
      <c r="O573" s="5">
        <v>90</v>
      </c>
      <c r="P573" s="5">
        <v>78</v>
      </c>
      <c r="Q573" s="5">
        <v>48</v>
      </c>
      <c r="R573" s="5">
        <v>25</v>
      </c>
      <c r="S573" s="5">
        <v>0</v>
      </c>
      <c r="T573" s="5">
        <v>1</v>
      </c>
      <c r="U573" s="6">
        <v>243</v>
      </c>
    </row>
    <row r="574" spans="1:21">
      <c r="A574" s="4" t="s">
        <v>21</v>
      </c>
      <c r="B574" s="5" t="s">
        <v>22</v>
      </c>
      <c r="C574" s="5" t="s">
        <v>209</v>
      </c>
      <c r="D574" s="5">
        <v>20137</v>
      </c>
      <c r="E574" s="5" t="s">
        <v>24</v>
      </c>
      <c r="F574" s="5" t="s">
        <v>25</v>
      </c>
      <c r="G574" s="5" t="s">
        <v>52</v>
      </c>
      <c r="H574" s="5" t="s">
        <v>53</v>
      </c>
      <c r="I574" s="5" t="s">
        <v>56</v>
      </c>
      <c r="J574" s="5">
        <v>43</v>
      </c>
      <c r="K574" s="5" t="s">
        <v>57</v>
      </c>
      <c r="L574" s="5">
        <v>0</v>
      </c>
      <c r="M574" s="5">
        <v>0</v>
      </c>
      <c r="N574" s="5">
        <v>1</v>
      </c>
      <c r="O574" s="5">
        <v>90</v>
      </c>
      <c r="P574" s="5">
        <v>78</v>
      </c>
      <c r="Q574" s="5">
        <v>48</v>
      </c>
      <c r="R574" s="5">
        <v>25</v>
      </c>
      <c r="S574" s="5">
        <v>0</v>
      </c>
      <c r="T574" s="5">
        <v>1</v>
      </c>
      <c r="U574" s="6">
        <v>243</v>
      </c>
    </row>
    <row r="575" spans="1:21">
      <c r="A575" s="4" t="s">
        <v>21</v>
      </c>
      <c r="B575" s="5" t="s">
        <v>22</v>
      </c>
      <c r="C575" s="5" t="s">
        <v>209</v>
      </c>
      <c r="D575" s="5">
        <v>20137</v>
      </c>
      <c r="E575" s="5" t="s">
        <v>24</v>
      </c>
      <c r="F575" s="5" t="s">
        <v>25</v>
      </c>
      <c r="G575" s="5" t="s">
        <v>26</v>
      </c>
      <c r="H575" s="5" t="s">
        <v>58</v>
      </c>
      <c r="I575" s="5" t="s">
        <v>59</v>
      </c>
      <c r="J575" s="5">
        <v>6</v>
      </c>
      <c r="K575" s="5" t="s">
        <v>60</v>
      </c>
      <c r="L575" s="5">
        <v>0</v>
      </c>
      <c r="M575" s="5">
        <v>0</v>
      </c>
      <c r="N575" s="5">
        <v>1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6">
        <v>1</v>
      </c>
    </row>
    <row r="576" spans="1:21">
      <c r="A576" s="4" t="s">
        <v>21</v>
      </c>
      <c r="B576" s="5" t="s">
        <v>22</v>
      </c>
      <c r="C576" s="5" t="s">
        <v>209</v>
      </c>
      <c r="D576" s="5">
        <v>20137</v>
      </c>
      <c r="E576" s="5" t="s">
        <v>24</v>
      </c>
      <c r="F576" s="5" t="s">
        <v>25</v>
      </c>
      <c r="G576" s="5" t="s">
        <v>52</v>
      </c>
      <c r="H576" s="5" t="s">
        <v>53</v>
      </c>
      <c r="I576" s="5" t="s">
        <v>61</v>
      </c>
      <c r="J576" s="5">
        <v>46</v>
      </c>
      <c r="K576" s="5" t="s">
        <v>62</v>
      </c>
      <c r="L576" s="5">
        <v>0</v>
      </c>
      <c r="M576" s="5">
        <v>0</v>
      </c>
      <c r="N576" s="5">
        <v>1</v>
      </c>
      <c r="O576" s="5">
        <v>90</v>
      </c>
      <c r="P576" s="5">
        <v>78</v>
      </c>
      <c r="Q576" s="5">
        <v>48</v>
      </c>
      <c r="R576" s="5">
        <v>25</v>
      </c>
      <c r="S576" s="5">
        <v>0</v>
      </c>
      <c r="T576" s="5">
        <v>1</v>
      </c>
      <c r="U576" s="6">
        <v>243</v>
      </c>
    </row>
    <row r="577" spans="1:21">
      <c r="A577" s="4" t="s">
        <v>21</v>
      </c>
      <c r="B577" s="5" t="s">
        <v>22</v>
      </c>
      <c r="C577" s="5" t="s">
        <v>209</v>
      </c>
      <c r="D577" s="5">
        <v>20137</v>
      </c>
      <c r="E577" s="5" t="s">
        <v>24</v>
      </c>
      <c r="F577" s="5" t="s">
        <v>25</v>
      </c>
      <c r="G577" s="5" t="s">
        <v>26</v>
      </c>
      <c r="H577" s="5" t="s">
        <v>58</v>
      </c>
      <c r="I577" s="5" t="s">
        <v>67</v>
      </c>
      <c r="J577" s="5">
        <v>7</v>
      </c>
      <c r="K577" s="5" t="s">
        <v>68</v>
      </c>
      <c r="L577" s="5">
        <v>0</v>
      </c>
      <c r="M577" s="5">
        <v>0</v>
      </c>
      <c r="N577" s="5">
        <v>0</v>
      </c>
      <c r="O577" s="5">
        <v>30</v>
      </c>
      <c r="P577" s="5">
        <v>20</v>
      </c>
      <c r="Q577" s="5">
        <v>25</v>
      </c>
      <c r="R577" s="5">
        <v>12</v>
      </c>
      <c r="S577" s="5">
        <v>0</v>
      </c>
      <c r="T577" s="5">
        <v>0</v>
      </c>
      <c r="U577" s="6">
        <v>87</v>
      </c>
    </row>
    <row r="578" spans="1:21">
      <c r="A578" s="4" t="s">
        <v>21</v>
      </c>
      <c r="B578" s="5" t="s">
        <v>22</v>
      </c>
      <c r="C578" s="5" t="s">
        <v>209</v>
      </c>
      <c r="D578" s="5">
        <v>20137</v>
      </c>
      <c r="E578" s="5" t="s">
        <v>24</v>
      </c>
      <c r="F578" s="5" t="s">
        <v>25</v>
      </c>
      <c r="G578" s="5" t="s">
        <v>26</v>
      </c>
      <c r="H578" s="5" t="s">
        <v>63</v>
      </c>
      <c r="I578" s="5" t="s">
        <v>64</v>
      </c>
      <c r="J578" s="5">
        <v>56</v>
      </c>
      <c r="K578" s="5" t="s">
        <v>65</v>
      </c>
      <c r="L578" s="5">
        <v>0</v>
      </c>
      <c r="M578" s="5">
        <v>0</v>
      </c>
      <c r="N578" s="5">
        <v>1</v>
      </c>
      <c r="O578" s="5">
        <v>90</v>
      </c>
      <c r="P578" s="5">
        <v>78</v>
      </c>
      <c r="Q578" s="5">
        <v>48</v>
      </c>
      <c r="R578" s="5">
        <v>25</v>
      </c>
      <c r="S578" s="5">
        <v>0</v>
      </c>
      <c r="T578" s="5">
        <v>1</v>
      </c>
      <c r="U578" s="6">
        <v>243</v>
      </c>
    </row>
    <row r="579" spans="1:21">
      <c r="A579" s="4" t="s">
        <v>210</v>
      </c>
      <c r="B579" s="5" t="s">
        <v>22</v>
      </c>
      <c r="C579" s="5" t="s">
        <v>211</v>
      </c>
      <c r="D579" s="5">
        <v>30678</v>
      </c>
      <c r="E579" s="5" t="s">
        <v>24</v>
      </c>
      <c r="F579" s="5" t="s">
        <v>212</v>
      </c>
      <c r="G579" s="5" t="s">
        <v>26</v>
      </c>
      <c r="H579" s="5" t="s">
        <v>27</v>
      </c>
      <c r="I579" s="5" t="s">
        <v>28</v>
      </c>
      <c r="J579" s="5">
        <v>1</v>
      </c>
      <c r="K579" s="5" t="s">
        <v>29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4772</v>
      </c>
      <c r="U579" s="6">
        <v>4772</v>
      </c>
    </row>
    <row r="580" spans="1:21">
      <c r="A580" s="4" t="s">
        <v>210</v>
      </c>
      <c r="B580" s="5" t="s">
        <v>22</v>
      </c>
      <c r="C580" s="5" t="s">
        <v>211</v>
      </c>
      <c r="D580" s="5">
        <v>30678</v>
      </c>
      <c r="E580" s="5" t="s">
        <v>24</v>
      </c>
      <c r="F580" s="5" t="s">
        <v>212</v>
      </c>
      <c r="G580" s="5" t="s">
        <v>26</v>
      </c>
      <c r="H580" s="5" t="s">
        <v>63</v>
      </c>
      <c r="I580" s="5" t="s">
        <v>98</v>
      </c>
      <c r="J580" s="5">
        <v>58</v>
      </c>
      <c r="K580" s="5" t="s">
        <v>99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6">
        <v>0</v>
      </c>
    </row>
    <row r="581" spans="1:21">
      <c r="A581" s="4" t="s">
        <v>210</v>
      </c>
      <c r="B581" s="5" t="s">
        <v>22</v>
      </c>
      <c r="C581" s="5" t="s">
        <v>211</v>
      </c>
      <c r="D581" s="5">
        <v>30678</v>
      </c>
      <c r="E581" s="5" t="s">
        <v>24</v>
      </c>
      <c r="F581" s="5" t="s">
        <v>212</v>
      </c>
      <c r="G581" s="5" t="s">
        <v>26</v>
      </c>
      <c r="H581" s="5" t="s">
        <v>30</v>
      </c>
      <c r="I581" s="5" t="s">
        <v>31</v>
      </c>
      <c r="J581" s="5">
        <v>10</v>
      </c>
      <c r="K581" s="5" t="s">
        <v>32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150</v>
      </c>
      <c r="U581" s="6">
        <v>150</v>
      </c>
    </row>
    <row r="582" spans="1:21">
      <c r="A582" s="4" t="s">
        <v>210</v>
      </c>
      <c r="B582" s="5" t="s">
        <v>22</v>
      </c>
      <c r="C582" s="5" t="s">
        <v>211</v>
      </c>
      <c r="D582" s="5">
        <v>30678</v>
      </c>
      <c r="E582" s="5" t="s">
        <v>24</v>
      </c>
      <c r="F582" s="5" t="s">
        <v>212</v>
      </c>
      <c r="G582" s="5" t="s">
        <v>26</v>
      </c>
      <c r="H582" s="5" t="s">
        <v>30</v>
      </c>
      <c r="I582" s="5" t="s">
        <v>140</v>
      </c>
      <c r="J582" s="5">
        <v>11</v>
      </c>
      <c r="K582" s="5" t="s">
        <v>141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3</v>
      </c>
      <c r="U582" s="6">
        <v>3</v>
      </c>
    </row>
    <row r="583" spans="1:21">
      <c r="A583" s="4" t="s">
        <v>210</v>
      </c>
      <c r="B583" s="5" t="s">
        <v>22</v>
      </c>
      <c r="C583" s="5" t="s">
        <v>211</v>
      </c>
      <c r="D583" s="5">
        <v>30678</v>
      </c>
      <c r="E583" s="5" t="s">
        <v>24</v>
      </c>
      <c r="F583" s="5" t="s">
        <v>212</v>
      </c>
      <c r="G583" s="5" t="s">
        <v>26</v>
      </c>
      <c r="H583" s="5" t="s">
        <v>33</v>
      </c>
      <c r="I583" s="5" t="s">
        <v>142</v>
      </c>
      <c r="J583" s="5">
        <v>12</v>
      </c>
      <c r="K583" s="5" t="s">
        <v>143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3</v>
      </c>
      <c r="U583" s="6">
        <v>3</v>
      </c>
    </row>
    <row r="584" spans="1:21">
      <c r="A584" s="4" t="s">
        <v>210</v>
      </c>
      <c r="B584" s="5" t="s">
        <v>22</v>
      </c>
      <c r="C584" s="5" t="s">
        <v>211</v>
      </c>
      <c r="D584" s="5">
        <v>30678</v>
      </c>
      <c r="E584" s="5" t="s">
        <v>24</v>
      </c>
      <c r="F584" s="5" t="s">
        <v>212</v>
      </c>
      <c r="G584" s="5" t="s">
        <v>26</v>
      </c>
      <c r="H584" s="5" t="s">
        <v>33</v>
      </c>
      <c r="I584" s="5" t="s">
        <v>34</v>
      </c>
      <c r="J584" s="5">
        <v>13</v>
      </c>
      <c r="K584" s="5" t="s">
        <v>35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52</v>
      </c>
      <c r="U584" s="6">
        <v>52</v>
      </c>
    </row>
    <row r="585" spans="1:21">
      <c r="A585" s="4" t="s">
        <v>210</v>
      </c>
      <c r="B585" s="5" t="s">
        <v>22</v>
      </c>
      <c r="C585" s="5" t="s">
        <v>211</v>
      </c>
      <c r="D585" s="5">
        <v>30678</v>
      </c>
      <c r="E585" s="5" t="s">
        <v>24</v>
      </c>
      <c r="F585" s="5" t="s">
        <v>212</v>
      </c>
      <c r="G585" s="5" t="s">
        <v>26</v>
      </c>
      <c r="H585" s="5" t="s">
        <v>33</v>
      </c>
      <c r="I585" s="5" t="s">
        <v>71</v>
      </c>
      <c r="J585" s="5">
        <v>14</v>
      </c>
      <c r="K585" s="5" t="s">
        <v>72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6">
        <v>0</v>
      </c>
    </row>
    <row r="586" spans="1:21">
      <c r="A586" s="4" t="s">
        <v>210</v>
      </c>
      <c r="B586" s="5" t="s">
        <v>22</v>
      </c>
      <c r="C586" s="5" t="s">
        <v>211</v>
      </c>
      <c r="D586" s="5">
        <v>30678</v>
      </c>
      <c r="E586" s="5" t="s">
        <v>24</v>
      </c>
      <c r="F586" s="5" t="s">
        <v>212</v>
      </c>
      <c r="G586" s="5" t="s">
        <v>26</v>
      </c>
      <c r="H586" s="5" t="s">
        <v>33</v>
      </c>
      <c r="I586" s="5" t="s">
        <v>73</v>
      </c>
      <c r="J586" s="5">
        <v>15</v>
      </c>
      <c r="K586" s="5" t="s">
        <v>74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6">
        <v>0</v>
      </c>
    </row>
    <row r="587" spans="1:21">
      <c r="A587" s="4" t="s">
        <v>210</v>
      </c>
      <c r="B587" s="5" t="s">
        <v>22</v>
      </c>
      <c r="C587" s="5" t="s">
        <v>211</v>
      </c>
      <c r="D587" s="5">
        <v>30678</v>
      </c>
      <c r="E587" s="5" t="s">
        <v>24</v>
      </c>
      <c r="F587" s="5" t="s">
        <v>212</v>
      </c>
      <c r="G587" s="5" t="s">
        <v>26</v>
      </c>
      <c r="H587" s="5" t="s">
        <v>33</v>
      </c>
      <c r="I587" s="5" t="s">
        <v>75</v>
      </c>
      <c r="J587" s="5">
        <v>16</v>
      </c>
      <c r="K587" s="5" t="s">
        <v>76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6">
        <v>0</v>
      </c>
    </row>
    <row r="588" spans="1:21">
      <c r="A588" s="4" t="s">
        <v>210</v>
      </c>
      <c r="B588" s="5" t="s">
        <v>22</v>
      </c>
      <c r="C588" s="5" t="s">
        <v>211</v>
      </c>
      <c r="D588" s="5">
        <v>30678</v>
      </c>
      <c r="E588" s="5" t="s">
        <v>24</v>
      </c>
      <c r="F588" s="5" t="s">
        <v>212</v>
      </c>
      <c r="G588" s="5" t="s">
        <v>26</v>
      </c>
      <c r="H588" s="5" t="s">
        <v>36</v>
      </c>
      <c r="I588" s="5" t="s">
        <v>37</v>
      </c>
      <c r="J588" s="5">
        <v>17</v>
      </c>
      <c r="K588" s="5" t="s">
        <v>38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1</v>
      </c>
      <c r="U588" s="6">
        <v>1</v>
      </c>
    </row>
    <row r="589" spans="1:21">
      <c r="A589" s="4" t="s">
        <v>210</v>
      </c>
      <c r="B589" s="5" t="s">
        <v>22</v>
      </c>
      <c r="C589" s="5" t="s">
        <v>211</v>
      </c>
      <c r="D589" s="5">
        <v>30678</v>
      </c>
      <c r="E589" s="5" t="s">
        <v>24</v>
      </c>
      <c r="F589" s="5" t="s">
        <v>212</v>
      </c>
      <c r="G589" s="5" t="s">
        <v>26</v>
      </c>
      <c r="H589" s="5" t="s">
        <v>36</v>
      </c>
      <c r="I589" s="5" t="s">
        <v>110</v>
      </c>
      <c r="J589" s="5">
        <v>18</v>
      </c>
      <c r="K589" s="5" t="s">
        <v>111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6">
        <v>0</v>
      </c>
    </row>
    <row r="590" spans="1:21">
      <c r="A590" s="4" t="s">
        <v>210</v>
      </c>
      <c r="B590" s="5" t="s">
        <v>22</v>
      </c>
      <c r="C590" s="5" t="s">
        <v>211</v>
      </c>
      <c r="D590" s="5">
        <v>30678</v>
      </c>
      <c r="E590" s="5" t="s">
        <v>24</v>
      </c>
      <c r="F590" s="5" t="s">
        <v>212</v>
      </c>
      <c r="G590" s="5" t="s">
        <v>26</v>
      </c>
      <c r="H590" s="5" t="s">
        <v>27</v>
      </c>
      <c r="I590" s="5" t="s">
        <v>39</v>
      </c>
      <c r="J590" s="5">
        <v>2</v>
      </c>
      <c r="K590" s="5" t="s">
        <v>40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2166</v>
      </c>
      <c r="U590" s="6">
        <v>2166</v>
      </c>
    </row>
    <row r="591" spans="1:21">
      <c r="A591" s="4" t="s">
        <v>210</v>
      </c>
      <c r="B591" s="5" t="s">
        <v>22</v>
      </c>
      <c r="C591" s="5" t="s">
        <v>211</v>
      </c>
      <c r="D591" s="5">
        <v>30678</v>
      </c>
      <c r="E591" s="5" t="s">
        <v>24</v>
      </c>
      <c r="F591" s="5" t="s">
        <v>212</v>
      </c>
      <c r="G591" s="5" t="s">
        <v>26</v>
      </c>
      <c r="H591" s="5" t="s">
        <v>36</v>
      </c>
      <c r="I591" s="5" t="s">
        <v>112</v>
      </c>
      <c r="J591" s="5">
        <v>19</v>
      </c>
      <c r="K591" s="5" t="s">
        <v>113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6">
        <v>0</v>
      </c>
    </row>
    <row r="592" spans="1:21">
      <c r="A592" s="4" t="s">
        <v>210</v>
      </c>
      <c r="B592" s="5" t="s">
        <v>22</v>
      </c>
      <c r="C592" s="5" t="s">
        <v>211</v>
      </c>
      <c r="D592" s="5">
        <v>30678</v>
      </c>
      <c r="E592" s="5" t="s">
        <v>24</v>
      </c>
      <c r="F592" s="5" t="s">
        <v>212</v>
      </c>
      <c r="G592" s="5" t="s">
        <v>26</v>
      </c>
      <c r="H592" s="5" t="s">
        <v>36</v>
      </c>
      <c r="I592" s="5" t="s">
        <v>114</v>
      </c>
      <c r="J592" s="5">
        <v>20</v>
      </c>
      <c r="K592" s="5" t="s">
        <v>115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6">
        <v>0</v>
      </c>
    </row>
    <row r="593" spans="1:21">
      <c r="A593" s="4" t="s">
        <v>210</v>
      </c>
      <c r="B593" s="5" t="s">
        <v>22</v>
      </c>
      <c r="C593" s="5" t="s">
        <v>211</v>
      </c>
      <c r="D593" s="5">
        <v>30678</v>
      </c>
      <c r="E593" s="5" t="s">
        <v>24</v>
      </c>
      <c r="F593" s="5" t="s">
        <v>212</v>
      </c>
      <c r="G593" s="5" t="s">
        <v>26</v>
      </c>
      <c r="H593" s="5" t="s">
        <v>36</v>
      </c>
      <c r="I593" s="5" t="s">
        <v>116</v>
      </c>
      <c r="J593" s="5">
        <v>21</v>
      </c>
      <c r="K593" s="5" t="s">
        <v>117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6">
        <v>0</v>
      </c>
    </row>
    <row r="594" spans="1:21">
      <c r="A594" s="4" t="s">
        <v>210</v>
      </c>
      <c r="B594" s="5" t="s">
        <v>22</v>
      </c>
      <c r="C594" s="5" t="s">
        <v>211</v>
      </c>
      <c r="D594" s="5">
        <v>30678</v>
      </c>
      <c r="E594" s="5" t="s">
        <v>24</v>
      </c>
      <c r="F594" s="5" t="s">
        <v>212</v>
      </c>
      <c r="G594" s="5" t="s">
        <v>26</v>
      </c>
      <c r="H594" s="5" t="s">
        <v>36</v>
      </c>
      <c r="I594" s="5" t="s">
        <v>118</v>
      </c>
      <c r="J594" s="5">
        <v>22</v>
      </c>
      <c r="K594" s="5" t="s">
        <v>119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6">
        <v>0</v>
      </c>
    </row>
    <row r="595" spans="1:21">
      <c r="A595" s="4" t="s">
        <v>210</v>
      </c>
      <c r="B595" s="5" t="s">
        <v>22</v>
      </c>
      <c r="C595" s="5" t="s">
        <v>211</v>
      </c>
      <c r="D595" s="5">
        <v>30678</v>
      </c>
      <c r="E595" s="5" t="s">
        <v>24</v>
      </c>
      <c r="F595" s="5" t="s">
        <v>212</v>
      </c>
      <c r="G595" s="5" t="s">
        <v>26</v>
      </c>
      <c r="H595" s="5" t="s">
        <v>36</v>
      </c>
      <c r="I595" s="5" t="s">
        <v>120</v>
      </c>
      <c r="J595" s="5">
        <v>23</v>
      </c>
      <c r="K595" s="5" t="s">
        <v>121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6">
        <v>0</v>
      </c>
    </row>
    <row r="596" spans="1:21">
      <c r="A596" s="4" t="s">
        <v>210</v>
      </c>
      <c r="B596" s="5" t="s">
        <v>22</v>
      </c>
      <c r="C596" s="5" t="s">
        <v>211</v>
      </c>
      <c r="D596" s="5">
        <v>30678</v>
      </c>
      <c r="E596" s="5" t="s">
        <v>24</v>
      </c>
      <c r="F596" s="5" t="s">
        <v>212</v>
      </c>
      <c r="G596" s="5" t="s">
        <v>26</v>
      </c>
      <c r="H596" s="5" t="s">
        <v>41</v>
      </c>
      <c r="I596" s="5" t="s">
        <v>42</v>
      </c>
      <c r="J596" s="5">
        <v>27</v>
      </c>
      <c r="K596" s="5" t="s">
        <v>43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161</v>
      </c>
      <c r="U596" s="6">
        <v>161</v>
      </c>
    </row>
    <row r="597" spans="1:21">
      <c r="A597" s="4" t="s">
        <v>210</v>
      </c>
      <c r="B597" s="5" t="s">
        <v>22</v>
      </c>
      <c r="C597" s="5" t="s">
        <v>211</v>
      </c>
      <c r="D597" s="5">
        <v>30678</v>
      </c>
      <c r="E597" s="5" t="s">
        <v>24</v>
      </c>
      <c r="F597" s="5" t="s">
        <v>212</v>
      </c>
      <c r="G597" s="5" t="s">
        <v>26</v>
      </c>
      <c r="H597" s="5" t="s">
        <v>41</v>
      </c>
      <c r="I597" s="5" t="s">
        <v>78</v>
      </c>
      <c r="J597" s="5">
        <v>28</v>
      </c>
      <c r="K597" s="5" t="s">
        <v>79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10</v>
      </c>
      <c r="U597" s="6">
        <v>10</v>
      </c>
    </row>
    <row r="598" spans="1:21">
      <c r="A598" s="4" t="s">
        <v>210</v>
      </c>
      <c r="B598" s="5" t="s">
        <v>22</v>
      </c>
      <c r="C598" s="5" t="s">
        <v>211</v>
      </c>
      <c r="D598" s="5">
        <v>30678</v>
      </c>
      <c r="E598" s="5" t="s">
        <v>24</v>
      </c>
      <c r="F598" s="5" t="s">
        <v>212</v>
      </c>
      <c r="G598" s="5" t="s">
        <v>26</v>
      </c>
      <c r="H598" s="5" t="s">
        <v>41</v>
      </c>
      <c r="I598" s="5" t="s">
        <v>144</v>
      </c>
      <c r="J598" s="5">
        <v>29</v>
      </c>
      <c r="K598" s="5" t="s">
        <v>145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6">
        <v>0</v>
      </c>
    </row>
    <row r="599" spans="1:21">
      <c r="A599" s="4" t="s">
        <v>210</v>
      </c>
      <c r="B599" s="5" t="s">
        <v>22</v>
      </c>
      <c r="C599" s="5" t="s">
        <v>211</v>
      </c>
      <c r="D599" s="5">
        <v>30678</v>
      </c>
      <c r="E599" s="5" t="s">
        <v>24</v>
      </c>
      <c r="F599" s="5" t="s">
        <v>212</v>
      </c>
      <c r="G599" s="5" t="s">
        <v>26</v>
      </c>
      <c r="H599" s="5" t="s">
        <v>41</v>
      </c>
      <c r="I599" s="5" t="s">
        <v>80</v>
      </c>
      <c r="J599" s="5">
        <v>30</v>
      </c>
      <c r="K599" s="5" t="s">
        <v>81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10</v>
      </c>
      <c r="U599" s="6">
        <v>10</v>
      </c>
    </row>
    <row r="600" spans="1:21">
      <c r="A600" s="4" t="s">
        <v>210</v>
      </c>
      <c r="B600" s="5" t="s">
        <v>22</v>
      </c>
      <c r="C600" s="5" t="s">
        <v>211</v>
      </c>
      <c r="D600" s="5">
        <v>30678</v>
      </c>
      <c r="E600" s="5" t="s">
        <v>24</v>
      </c>
      <c r="F600" s="5" t="s">
        <v>212</v>
      </c>
      <c r="G600" s="5" t="s">
        <v>26</v>
      </c>
      <c r="H600" s="5" t="s">
        <v>41</v>
      </c>
      <c r="I600" s="5" t="s">
        <v>44</v>
      </c>
      <c r="J600" s="5">
        <v>31</v>
      </c>
      <c r="K600" s="5" t="s">
        <v>45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161</v>
      </c>
      <c r="U600" s="6">
        <v>161</v>
      </c>
    </row>
    <row r="601" spans="1:21">
      <c r="A601" s="4" t="s">
        <v>210</v>
      </c>
      <c r="B601" s="5" t="s">
        <v>22</v>
      </c>
      <c r="C601" s="5" t="s">
        <v>211</v>
      </c>
      <c r="D601" s="5">
        <v>30678</v>
      </c>
      <c r="E601" s="5" t="s">
        <v>24</v>
      </c>
      <c r="F601" s="5" t="s">
        <v>212</v>
      </c>
      <c r="G601" s="5" t="s">
        <v>26</v>
      </c>
      <c r="H601" s="5" t="s">
        <v>27</v>
      </c>
      <c r="I601" s="5" t="s">
        <v>46</v>
      </c>
      <c r="J601" s="5">
        <v>4</v>
      </c>
      <c r="K601" s="5" t="s">
        <v>47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49</v>
      </c>
      <c r="U601" s="6">
        <v>49</v>
      </c>
    </row>
    <row r="602" spans="1:21">
      <c r="A602" s="4" t="s">
        <v>210</v>
      </c>
      <c r="B602" s="5" t="s">
        <v>22</v>
      </c>
      <c r="C602" s="5" t="s">
        <v>211</v>
      </c>
      <c r="D602" s="5">
        <v>30678</v>
      </c>
      <c r="E602" s="5" t="s">
        <v>24</v>
      </c>
      <c r="F602" s="5" t="s">
        <v>212</v>
      </c>
      <c r="G602" s="5" t="s">
        <v>52</v>
      </c>
      <c r="H602" s="5" t="s">
        <v>100</v>
      </c>
      <c r="I602" s="5" t="s">
        <v>101</v>
      </c>
      <c r="J602" s="5">
        <v>37</v>
      </c>
      <c r="K602" s="5" t="s">
        <v>102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6">
        <v>0</v>
      </c>
    </row>
    <row r="603" spans="1:21">
      <c r="A603" s="4" t="s">
        <v>210</v>
      </c>
      <c r="B603" s="5" t="s">
        <v>22</v>
      </c>
      <c r="C603" s="5" t="s">
        <v>211</v>
      </c>
      <c r="D603" s="5">
        <v>30678</v>
      </c>
      <c r="E603" s="5" t="s">
        <v>24</v>
      </c>
      <c r="F603" s="5" t="s">
        <v>212</v>
      </c>
      <c r="G603" s="5" t="s">
        <v>52</v>
      </c>
      <c r="H603" s="5" t="s">
        <v>100</v>
      </c>
      <c r="I603" s="5" t="s">
        <v>146</v>
      </c>
      <c r="J603" s="5">
        <v>38</v>
      </c>
      <c r="K603" s="5" t="s">
        <v>147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6">
        <v>0</v>
      </c>
    </row>
    <row r="604" spans="1:21">
      <c r="A604" s="4" t="s">
        <v>210</v>
      </c>
      <c r="B604" s="5" t="s">
        <v>22</v>
      </c>
      <c r="C604" s="5" t="s">
        <v>211</v>
      </c>
      <c r="D604" s="5">
        <v>30678</v>
      </c>
      <c r="E604" s="5" t="s">
        <v>24</v>
      </c>
      <c r="F604" s="5" t="s">
        <v>212</v>
      </c>
      <c r="G604" s="5" t="s">
        <v>52</v>
      </c>
      <c r="H604" s="5" t="s">
        <v>100</v>
      </c>
      <c r="I604" s="5" t="s">
        <v>148</v>
      </c>
      <c r="J604" s="5">
        <v>39</v>
      </c>
      <c r="K604" s="5" t="s">
        <v>149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6">
        <v>0</v>
      </c>
    </row>
    <row r="605" spans="1:21">
      <c r="A605" s="4" t="s">
        <v>210</v>
      </c>
      <c r="B605" s="5" t="s">
        <v>22</v>
      </c>
      <c r="C605" s="5" t="s">
        <v>211</v>
      </c>
      <c r="D605" s="5">
        <v>30678</v>
      </c>
      <c r="E605" s="5" t="s">
        <v>24</v>
      </c>
      <c r="F605" s="5" t="s">
        <v>212</v>
      </c>
      <c r="G605" s="5" t="s">
        <v>52</v>
      </c>
      <c r="H605" s="5" t="s">
        <v>100</v>
      </c>
      <c r="I605" s="5" t="s">
        <v>150</v>
      </c>
      <c r="J605" s="5">
        <v>40</v>
      </c>
      <c r="K605" s="5" t="s">
        <v>151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6">
        <v>0</v>
      </c>
    </row>
    <row r="606" spans="1:21">
      <c r="A606" s="4" t="s">
        <v>210</v>
      </c>
      <c r="B606" s="5" t="s">
        <v>22</v>
      </c>
      <c r="C606" s="5" t="s">
        <v>211</v>
      </c>
      <c r="D606" s="5">
        <v>30678</v>
      </c>
      <c r="E606" s="5" t="s">
        <v>24</v>
      </c>
      <c r="F606" s="5" t="s">
        <v>212</v>
      </c>
      <c r="G606" s="5" t="s">
        <v>52</v>
      </c>
      <c r="H606" s="5" t="s">
        <v>53</v>
      </c>
      <c r="I606" s="5" t="s">
        <v>54</v>
      </c>
      <c r="J606" s="5">
        <v>41</v>
      </c>
      <c r="K606" s="5" t="s">
        <v>55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79</v>
      </c>
      <c r="U606" s="6">
        <v>79</v>
      </c>
    </row>
    <row r="607" spans="1:21">
      <c r="A607" s="4" t="s">
        <v>210</v>
      </c>
      <c r="B607" s="5" t="s">
        <v>22</v>
      </c>
      <c r="C607" s="5" t="s">
        <v>211</v>
      </c>
      <c r="D607" s="5">
        <v>30678</v>
      </c>
      <c r="E607" s="5" t="s">
        <v>24</v>
      </c>
      <c r="F607" s="5" t="s">
        <v>212</v>
      </c>
      <c r="G607" s="5" t="s">
        <v>52</v>
      </c>
      <c r="H607" s="5" t="s">
        <v>53</v>
      </c>
      <c r="I607" s="5" t="s">
        <v>122</v>
      </c>
      <c r="J607" s="5">
        <v>42</v>
      </c>
      <c r="K607" s="5" t="s">
        <v>123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6">
        <v>0</v>
      </c>
    </row>
    <row r="608" spans="1:21">
      <c r="A608" s="4" t="s">
        <v>210</v>
      </c>
      <c r="B608" s="5" t="s">
        <v>22</v>
      </c>
      <c r="C608" s="5" t="s">
        <v>211</v>
      </c>
      <c r="D608" s="5">
        <v>30678</v>
      </c>
      <c r="E608" s="5" t="s">
        <v>24</v>
      </c>
      <c r="F608" s="5" t="s">
        <v>212</v>
      </c>
      <c r="G608" s="5" t="s">
        <v>52</v>
      </c>
      <c r="H608" s="5" t="s">
        <v>53</v>
      </c>
      <c r="I608" s="5" t="s">
        <v>56</v>
      </c>
      <c r="J608" s="5">
        <v>43</v>
      </c>
      <c r="K608" s="5" t="s">
        <v>57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79</v>
      </c>
      <c r="U608" s="6">
        <v>79</v>
      </c>
    </row>
    <row r="609" spans="1:21">
      <c r="A609" s="4" t="s">
        <v>210</v>
      </c>
      <c r="B609" s="5" t="s">
        <v>22</v>
      </c>
      <c r="C609" s="5" t="s">
        <v>211</v>
      </c>
      <c r="D609" s="5">
        <v>30678</v>
      </c>
      <c r="E609" s="5" t="s">
        <v>24</v>
      </c>
      <c r="F609" s="5" t="s">
        <v>212</v>
      </c>
      <c r="G609" s="5" t="s">
        <v>26</v>
      </c>
      <c r="H609" s="5" t="s">
        <v>58</v>
      </c>
      <c r="I609" s="5" t="s">
        <v>59</v>
      </c>
      <c r="J609" s="5">
        <v>6</v>
      </c>
      <c r="K609" s="5" t="s">
        <v>60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13</v>
      </c>
      <c r="U609" s="6">
        <v>13</v>
      </c>
    </row>
    <row r="610" spans="1:21">
      <c r="A610" s="4" t="s">
        <v>210</v>
      </c>
      <c r="B610" s="5" t="s">
        <v>22</v>
      </c>
      <c r="C610" s="5" t="s">
        <v>211</v>
      </c>
      <c r="D610" s="5">
        <v>30678</v>
      </c>
      <c r="E610" s="5" t="s">
        <v>24</v>
      </c>
      <c r="F610" s="5" t="s">
        <v>212</v>
      </c>
      <c r="G610" s="5" t="s">
        <v>52</v>
      </c>
      <c r="H610" s="5" t="s">
        <v>53</v>
      </c>
      <c r="I610" s="5" t="s">
        <v>152</v>
      </c>
      <c r="J610" s="5">
        <v>44</v>
      </c>
      <c r="K610" s="5" t="s">
        <v>153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6">
        <v>0</v>
      </c>
    </row>
    <row r="611" spans="1:21">
      <c r="A611" s="4" t="s">
        <v>210</v>
      </c>
      <c r="B611" s="5" t="s">
        <v>22</v>
      </c>
      <c r="C611" s="5" t="s">
        <v>211</v>
      </c>
      <c r="D611" s="5">
        <v>30678</v>
      </c>
      <c r="E611" s="5" t="s">
        <v>24</v>
      </c>
      <c r="F611" s="5" t="s">
        <v>212</v>
      </c>
      <c r="G611" s="5" t="s">
        <v>52</v>
      </c>
      <c r="H611" s="5" t="s">
        <v>53</v>
      </c>
      <c r="I611" s="5" t="s">
        <v>87</v>
      </c>
      <c r="J611" s="5">
        <v>45</v>
      </c>
      <c r="K611" s="5" t="s">
        <v>88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6">
        <v>0</v>
      </c>
    </row>
    <row r="612" spans="1:21">
      <c r="A612" s="4" t="s">
        <v>210</v>
      </c>
      <c r="B612" s="5" t="s">
        <v>22</v>
      </c>
      <c r="C612" s="5" t="s">
        <v>211</v>
      </c>
      <c r="D612" s="5">
        <v>30678</v>
      </c>
      <c r="E612" s="5" t="s">
        <v>24</v>
      </c>
      <c r="F612" s="5" t="s">
        <v>212</v>
      </c>
      <c r="G612" s="5" t="s">
        <v>52</v>
      </c>
      <c r="H612" s="5" t="s">
        <v>53</v>
      </c>
      <c r="I612" s="5" t="s">
        <v>61</v>
      </c>
      <c r="J612" s="5">
        <v>46</v>
      </c>
      <c r="K612" s="5" t="s">
        <v>62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79</v>
      </c>
      <c r="U612" s="6">
        <v>79</v>
      </c>
    </row>
    <row r="613" spans="1:21">
      <c r="A613" s="4" t="s">
        <v>210</v>
      </c>
      <c r="B613" s="5" t="s">
        <v>22</v>
      </c>
      <c r="C613" s="5" t="s">
        <v>211</v>
      </c>
      <c r="D613" s="5">
        <v>30678</v>
      </c>
      <c r="E613" s="5" t="s">
        <v>24</v>
      </c>
      <c r="F613" s="5" t="s">
        <v>212</v>
      </c>
      <c r="G613" s="5" t="s">
        <v>52</v>
      </c>
      <c r="H613" s="5" t="s">
        <v>53</v>
      </c>
      <c r="I613" s="5" t="s">
        <v>89</v>
      </c>
      <c r="J613" s="5">
        <v>47</v>
      </c>
      <c r="K613" s="5" t="s">
        <v>90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6">
        <v>0</v>
      </c>
    </row>
    <row r="614" spans="1:21">
      <c r="A614" s="4" t="s">
        <v>210</v>
      </c>
      <c r="B614" s="5" t="s">
        <v>22</v>
      </c>
      <c r="C614" s="5" t="s">
        <v>211</v>
      </c>
      <c r="D614" s="5">
        <v>30678</v>
      </c>
      <c r="E614" s="5" t="s">
        <v>24</v>
      </c>
      <c r="F614" s="5" t="s">
        <v>212</v>
      </c>
      <c r="G614" s="5" t="s">
        <v>52</v>
      </c>
      <c r="H614" s="5" t="s">
        <v>53</v>
      </c>
      <c r="I614" s="5" t="s">
        <v>154</v>
      </c>
      <c r="J614" s="5">
        <v>48</v>
      </c>
      <c r="K614" s="5" t="s">
        <v>155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6">
        <v>0</v>
      </c>
    </row>
    <row r="615" spans="1:21">
      <c r="A615" s="4" t="s">
        <v>210</v>
      </c>
      <c r="B615" s="5" t="s">
        <v>22</v>
      </c>
      <c r="C615" s="5" t="s">
        <v>211</v>
      </c>
      <c r="D615" s="5">
        <v>30678</v>
      </c>
      <c r="E615" s="5" t="s">
        <v>24</v>
      </c>
      <c r="F615" s="5" t="s">
        <v>212</v>
      </c>
      <c r="G615" s="5" t="s">
        <v>52</v>
      </c>
      <c r="H615" s="5" t="s">
        <v>53</v>
      </c>
      <c r="I615" s="5" t="s">
        <v>156</v>
      </c>
      <c r="J615" s="5">
        <v>49</v>
      </c>
      <c r="K615" s="5" t="s">
        <v>157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6">
        <v>0</v>
      </c>
    </row>
    <row r="616" spans="1:21">
      <c r="A616" s="4" t="s">
        <v>210</v>
      </c>
      <c r="B616" s="5" t="s">
        <v>22</v>
      </c>
      <c r="C616" s="5" t="s">
        <v>211</v>
      </c>
      <c r="D616" s="5">
        <v>30678</v>
      </c>
      <c r="E616" s="5" t="s">
        <v>24</v>
      </c>
      <c r="F616" s="5" t="s">
        <v>212</v>
      </c>
      <c r="G616" s="5" t="s">
        <v>52</v>
      </c>
      <c r="H616" s="5" t="s">
        <v>53</v>
      </c>
      <c r="I616" s="5" t="s">
        <v>103</v>
      </c>
      <c r="J616" s="5">
        <v>50</v>
      </c>
      <c r="K616" s="5" t="s">
        <v>104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6">
        <v>0</v>
      </c>
    </row>
    <row r="617" spans="1:21">
      <c r="A617" s="4" t="s">
        <v>210</v>
      </c>
      <c r="B617" s="5" t="s">
        <v>22</v>
      </c>
      <c r="C617" s="5" t="s">
        <v>211</v>
      </c>
      <c r="D617" s="5">
        <v>30678</v>
      </c>
      <c r="E617" s="5" t="s">
        <v>24</v>
      </c>
      <c r="F617" s="5" t="s">
        <v>212</v>
      </c>
      <c r="G617" s="5" t="s">
        <v>52</v>
      </c>
      <c r="H617" s="5" t="s">
        <v>53</v>
      </c>
      <c r="I617" s="5" t="s">
        <v>158</v>
      </c>
      <c r="J617" s="5">
        <v>51</v>
      </c>
      <c r="K617" s="5" t="s">
        <v>159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6">
        <v>0</v>
      </c>
    </row>
    <row r="618" spans="1:21">
      <c r="A618" s="4" t="s">
        <v>210</v>
      </c>
      <c r="B618" s="5" t="s">
        <v>22</v>
      </c>
      <c r="C618" s="5" t="s">
        <v>211</v>
      </c>
      <c r="D618" s="5">
        <v>30678</v>
      </c>
      <c r="E618" s="5" t="s">
        <v>24</v>
      </c>
      <c r="F618" s="5" t="s">
        <v>212</v>
      </c>
      <c r="G618" s="5" t="s">
        <v>52</v>
      </c>
      <c r="H618" s="5" t="s">
        <v>53</v>
      </c>
      <c r="I618" s="5" t="s">
        <v>160</v>
      </c>
      <c r="J618" s="5">
        <v>52</v>
      </c>
      <c r="K618" s="5" t="s">
        <v>161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6">
        <v>0</v>
      </c>
    </row>
    <row r="619" spans="1:21">
      <c r="A619" s="4" t="s">
        <v>210</v>
      </c>
      <c r="B619" s="5" t="s">
        <v>22</v>
      </c>
      <c r="C619" s="5" t="s">
        <v>211</v>
      </c>
      <c r="D619" s="5">
        <v>30678</v>
      </c>
      <c r="E619" s="5" t="s">
        <v>24</v>
      </c>
      <c r="F619" s="5" t="s">
        <v>212</v>
      </c>
      <c r="G619" s="5" t="s">
        <v>52</v>
      </c>
      <c r="H619" s="5" t="s">
        <v>53</v>
      </c>
      <c r="I619" s="5" t="s">
        <v>162</v>
      </c>
      <c r="J619" s="5">
        <v>53</v>
      </c>
      <c r="K619" s="5" t="s">
        <v>163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6">
        <v>0</v>
      </c>
    </row>
    <row r="620" spans="1:21">
      <c r="A620" s="4" t="s">
        <v>210</v>
      </c>
      <c r="B620" s="5" t="s">
        <v>22</v>
      </c>
      <c r="C620" s="5" t="s">
        <v>211</v>
      </c>
      <c r="D620" s="5">
        <v>30678</v>
      </c>
      <c r="E620" s="5" t="s">
        <v>24</v>
      </c>
      <c r="F620" s="5" t="s">
        <v>212</v>
      </c>
      <c r="G620" s="5" t="s">
        <v>26</v>
      </c>
      <c r="H620" s="5" t="s">
        <v>58</v>
      </c>
      <c r="I620" s="5" t="s">
        <v>67</v>
      </c>
      <c r="J620" s="5">
        <v>7</v>
      </c>
      <c r="K620" s="5" t="s">
        <v>68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22</v>
      </c>
      <c r="U620" s="6">
        <v>22</v>
      </c>
    </row>
    <row r="621" spans="1:21">
      <c r="A621" s="4" t="s">
        <v>210</v>
      </c>
      <c r="B621" s="5" t="s">
        <v>22</v>
      </c>
      <c r="C621" s="5" t="s">
        <v>211</v>
      </c>
      <c r="D621" s="5">
        <v>30678</v>
      </c>
      <c r="E621" s="5" t="s">
        <v>24</v>
      </c>
      <c r="F621" s="5" t="s">
        <v>212</v>
      </c>
      <c r="G621" s="5" t="s">
        <v>52</v>
      </c>
      <c r="H621" s="5" t="s">
        <v>53</v>
      </c>
      <c r="I621" s="5" t="s">
        <v>164</v>
      </c>
      <c r="J621" s="5">
        <v>54</v>
      </c>
      <c r="K621" s="5" t="s">
        <v>165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6">
        <v>0</v>
      </c>
    </row>
    <row r="622" spans="1:21">
      <c r="A622" s="4" t="s">
        <v>210</v>
      </c>
      <c r="B622" s="5" t="s">
        <v>22</v>
      </c>
      <c r="C622" s="5" t="s">
        <v>211</v>
      </c>
      <c r="D622" s="5">
        <v>30678</v>
      </c>
      <c r="E622" s="5" t="s">
        <v>24</v>
      </c>
      <c r="F622" s="5" t="s">
        <v>212</v>
      </c>
      <c r="G622" s="5" t="s">
        <v>52</v>
      </c>
      <c r="H622" s="5" t="s">
        <v>53</v>
      </c>
      <c r="I622" s="5" t="s">
        <v>166</v>
      </c>
      <c r="J622" s="5">
        <v>55</v>
      </c>
      <c r="K622" s="5" t="s">
        <v>167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6">
        <v>0</v>
      </c>
    </row>
    <row r="623" spans="1:21">
      <c r="A623" s="4" t="s">
        <v>210</v>
      </c>
      <c r="B623" s="5" t="s">
        <v>22</v>
      </c>
      <c r="C623" s="5" t="s">
        <v>211</v>
      </c>
      <c r="D623" s="5">
        <v>30678</v>
      </c>
      <c r="E623" s="5" t="s">
        <v>24</v>
      </c>
      <c r="F623" s="5" t="s">
        <v>212</v>
      </c>
      <c r="G623" s="5" t="s">
        <v>52</v>
      </c>
      <c r="H623" s="5" t="s">
        <v>82</v>
      </c>
      <c r="I623" s="5" t="s">
        <v>124</v>
      </c>
      <c r="J623" s="5">
        <v>59</v>
      </c>
      <c r="K623" s="5" t="s">
        <v>125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6">
        <v>0</v>
      </c>
    </row>
    <row r="624" spans="1:21">
      <c r="A624" s="4" t="s">
        <v>210</v>
      </c>
      <c r="B624" s="5" t="s">
        <v>22</v>
      </c>
      <c r="C624" s="5" t="s">
        <v>211</v>
      </c>
      <c r="D624" s="5">
        <v>30678</v>
      </c>
      <c r="E624" s="5" t="s">
        <v>24</v>
      </c>
      <c r="F624" s="5" t="s">
        <v>212</v>
      </c>
      <c r="G624" s="5" t="s">
        <v>52</v>
      </c>
      <c r="H624" s="5" t="s">
        <v>82</v>
      </c>
      <c r="I624" s="5" t="s">
        <v>126</v>
      </c>
      <c r="J624" s="5">
        <v>60</v>
      </c>
      <c r="K624" s="5" t="s">
        <v>127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6">
        <v>0</v>
      </c>
    </row>
    <row r="625" spans="1:21">
      <c r="A625" s="4" t="s">
        <v>210</v>
      </c>
      <c r="B625" s="5" t="s">
        <v>22</v>
      </c>
      <c r="C625" s="5" t="s">
        <v>211</v>
      </c>
      <c r="D625" s="5">
        <v>30678</v>
      </c>
      <c r="E625" s="5" t="s">
        <v>24</v>
      </c>
      <c r="F625" s="5" t="s">
        <v>212</v>
      </c>
      <c r="G625" s="5" t="s">
        <v>26</v>
      </c>
      <c r="H625" s="5" t="s">
        <v>82</v>
      </c>
      <c r="I625" s="5" t="s">
        <v>91</v>
      </c>
      <c r="J625" s="5">
        <v>61</v>
      </c>
      <c r="K625" s="5" t="s">
        <v>92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6">
        <v>0</v>
      </c>
    </row>
    <row r="626" spans="1:21">
      <c r="A626" s="4" t="s">
        <v>210</v>
      </c>
      <c r="B626" s="5" t="s">
        <v>22</v>
      </c>
      <c r="C626" s="5" t="s">
        <v>211</v>
      </c>
      <c r="D626" s="5">
        <v>30678</v>
      </c>
      <c r="E626" s="5" t="s">
        <v>24</v>
      </c>
      <c r="F626" s="5" t="s">
        <v>212</v>
      </c>
      <c r="G626" s="5" t="s">
        <v>26</v>
      </c>
      <c r="H626" s="5" t="s">
        <v>82</v>
      </c>
      <c r="I626" s="5" t="s">
        <v>105</v>
      </c>
      <c r="J626" s="5">
        <v>62</v>
      </c>
      <c r="K626" s="5" t="s">
        <v>106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6">
        <v>0</v>
      </c>
    </row>
    <row r="627" spans="1:21">
      <c r="A627" s="4" t="s">
        <v>210</v>
      </c>
      <c r="B627" s="5" t="s">
        <v>22</v>
      </c>
      <c r="C627" s="5" t="s">
        <v>211</v>
      </c>
      <c r="D627" s="5">
        <v>30678</v>
      </c>
      <c r="E627" s="5" t="s">
        <v>24</v>
      </c>
      <c r="F627" s="5" t="s">
        <v>212</v>
      </c>
      <c r="G627" s="5" t="s">
        <v>26</v>
      </c>
      <c r="H627" s="5" t="s">
        <v>82</v>
      </c>
      <c r="I627" s="5" t="s">
        <v>107</v>
      </c>
      <c r="J627" s="5">
        <v>63</v>
      </c>
      <c r="K627" s="5" t="s">
        <v>108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54</v>
      </c>
      <c r="U627" s="6">
        <v>54</v>
      </c>
    </row>
    <row r="628" spans="1:21">
      <c r="A628" s="4" t="s">
        <v>210</v>
      </c>
      <c r="B628" s="5" t="s">
        <v>22</v>
      </c>
      <c r="C628" s="5" t="s">
        <v>211</v>
      </c>
      <c r="D628" s="5">
        <v>30678</v>
      </c>
      <c r="E628" s="5" t="s">
        <v>24</v>
      </c>
      <c r="F628" s="5" t="s">
        <v>212</v>
      </c>
      <c r="G628" s="5" t="s">
        <v>26</v>
      </c>
      <c r="H628" s="5" t="s">
        <v>82</v>
      </c>
      <c r="I628" s="5" t="s">
        <v>168</v>
      </c>
      <c r="J628" s="5">
        <v>64</v>
      </c>
      <c r="K628" s="5" t="s">
        <v>169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6">
        <v>0</v>
      </c>
    </row>
    <row r="629" spans="1:21">
      <c r="A629" s="4" t="s">
        <v>210</v>
      </c>
      <c r="B629" s="5" t="s">
        <v>22</v>
      </c>
      <c r="C629" s="5" t="s">
        <v>211</v>
      </c>
      <c r="D629" s="5">
        <v>30678</v>
      </c>
      <c r="E629" s="5" t="s">
        <v>24</v>
      </c>
      <c r="F629" s="5" t="s">
        <v>212</v>
      </c>
      <c r="G629" s="5" t="s">
        <v>52</v>
      </c>
      <c r="H629" s="5" t="s">
        <v>82</v>
      </c>
      <c r="I629" s="5" t="s">
        <v>83</v>
      </c>
      <c r="J629" s="5">
        <v>65</v>
      </c>
      <c r="K629" s="5" t="s">
        <v>84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6">
        <v>0</v>
      </c>
    </row>
    <row r="630" spans="1:21">
      <c r="A630" s="4" t="s">
        <v>210</v>
      </c>
      <c r="B630" s="5" t="s">
        <v>22</v>
      </c>
      <c r="C630" s="5" t="s">
        <v>211</v>
      </c>
      <c r="D630" s="5">
        <v>30678</v>
      </c>
      <c r="E630" s="5" t="s">
        <v>24</v>
      </c>
      <c r="F630" s="5" t="s">
        <v>212</v>
      </c>
      <c r="G630" s="5" t="s">
        <v>52</v>
      </c>
      <c r="H630" s="5" t="s">
        <v>82</v>
      </c>
      <c r="I630" s="5" t="s">
        <v>170</v>
      </c>
      <c r="J630" s="5">
        <v>66</v>
      </c>
      <c r="K630" s="5" t="s">
        <v>171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6">
        <v>0</v>
      </c>
    </row>
    <row r="631" spans="1:21">
      <c r="A631" s="4" t="s">
        <v>210</v>
      </c>
      <c r="B631" s="5" t="s">
        <v>22</v>
      </c>
      <c r="C631" s="5" t="s">
        <v>211</v>
      </c>
      <c r="D631" s="5">
        <v>30678</v>
      </c>
      <c r="E631" s="5" t="s">
        <v>24</v>
      </c>
      <c r="F631" s="5" t="s">
        <v>212</v>
      </c>
      <c r="G631" s="5" t="s">
        <v>52</v>
      </c>
      <c r="H631" s="5" t="s">
        <v>82</v>
      </c>
      <c r="I631" s="5" t="s">
        <v>172</v>
      </c>
      <c r="J631" s="5">
        <v>67</v>
      </c>
      <c r="K631" s="5" t="s">
        <v>173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6">
        <v>0</v>
      </c>
    </row>
    <row r="632" spans="1:21">
      <c r="A632" s="4" t="s">
        <v>210</v>
      </c>
      <c r="B632" s="5" t="s">
        <v>22</v>
      </c>
      <c r="C632" s="5" t="s">
        <v>211</v>
      </c>
      <c r="D632" s="5">
        <v>30678</v>
      </c>
      <c r="E632" s="5" t="s">
        <v>24</v>
      </c>
      <c r="F632" s="5" t="s">
        <v>212</v>
      </c>
      <c r="G632" s="5" t="s">
        <v>52</v>
      </c>
      <c r="H632" s="5" t="s">
        <v>82</v>
      </c>
      <c r="I632" s="5" t="s">
        <v>174</v>
      </c>
      <c r="J632" s="5">
        <v>68</v>
      </c>
      <c r="K632" s="5" t="s">
        <v>175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6">
        <v>0</v>
      </c>
    </row>
    <row r="633" spans="1:21">
      <c r="A633" s="4" t="s">
        <v>210</v>
      </c>
      <c r="B633" s="5" t="s">
        <v>22</v>
      </c>
      <c r="C633" s="5" t="s">
        <v>211</v>
      </c>
      <c r="D633" s="5">
        <v>30678</v>
      </c>
      <c r="E633" s="5" t="s">
        <v>24</v>
      </c>
      <c r="F633" s="5" t="s">
        <v>212</v>
      </c>
      <c r="G633" s="5" t="s">
        <v>52</v>
      </c>
      <c r="H633" s="5" t="s">
        <v>82</v>
      </c>
      <c r="I633" s="5" t="s">
        <v>176</v>
      </c>
      <c r="J633" s="5">
        <v>69</v>
      </c>
      <c r="K633" s="5" t="s">
        <v>177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6">
        <v>0</v>
      </c>
    </row>
    <row r="634" spans="1:21">
      <c r="A634" s="4" t="s">
        <v>210</v>
      </c>
      <c r="B634" s="5" t="s">
        <v>22</v>
      </c>
      <c r="C634" s="5" t="s">
        <v>211</v>
      </c>
      <c r="D634" s="5">
        <v>30678</v>
      </c>
      <c r="E634" s="5" t="s">
        <v>24</v>
      </c>
      <c r="F634" s="5" t="s">
        <v>212</v>
      </c>
      <c r="G634" s="5" t="s">
        <v>52</v>
      </c>
      <c r="H634" s="5" t="s">
        <v>82</v>
      </c>
      <c r="I634" s="5" t="s">
        <v>178</v>
      </c>
      <c r="J634" s="5">
        <v>70</v>
      </c>
      <c r="K634" s="5" t="s">
        <v>179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6">
        <v>0</v>
      </c>
    </row>
    <row r="635" spans="1:21">
      <c r="A635" s="4" t="s">
        <v>210</v>
      </c>
      <c r="B635" s="5" t="s">
        <v>22</v>
      </c>
      <c r="C635" s="5" t="s">
        <v>211</v>
      </c>
      <c r="D635" s="5">
        <v>30678</v>
      </c>
      <c r="E635" s="5" t="s">
        <v>24</v>
      </c>
      <c r="F635" s="5" t="s">
        <v>212</v>
      </c>
      <c r="G635" s="5" t="s">
        <v>52</v>
      </c>
      <c r="H635" s="5" t="s">
        <v>82</v>
      </c>
      <c r="I635" s="5" t="s">
        <v>180</v>
      </c>
      <c r="J635" s="5">
        <v>71</v>
      </c>
      <c r="K635" s="5" t="s">
        <v>181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6">
        <v>0</v>
      </c>
    </row>
    <row r="636" spans="1:21">
      <c r="A636" s="4" t="s">
        <v>210</v>
      </c>
      <c r="B636" s="5" t="s">
        <v>22</v>
      </c>
      <c r="C636" s="5" t="s">
        <v>211</v>
      </c>
      <c r="D636" s="5">
        <v>30678</v>
      </c>
      <c r="E636" s="5" t="s">
        <v>24</v>
      </c>
      <c r="F636" s="5" t="s">
        <v>212</v>
      </c>
      <c r="G636" s="5" t="s">
        <v>52</v>
      </c>
      <c r="H636" s="5" t="s">
        <v>82</v>
      </c>
      <c r="I636" s="5" t="s">
        <v>182</v>
      </c>
      <c r="J636" s="5">
        <v>72</v>
      </c>
      <c r="K636" s="5" t="s">
        <v>183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6">
        <v>0</v>
      </c>
    </row>
    <row r="637" spans="1:21">
      <c r="A637" s="4" t="s">
        <v>210</v>
      </c>
      <c r="B637" s="5" t="s">
        <v>22</v>
      </c>
      <c r="C637" s="5" t="s">
        <v>211</v>
      </c>
      <c r="D637" s="5">
        <v>30678</v>
      </c>
      <c r="E637" s="5" t="s">
        <v>24</v>
      </c>
      <c r="F637" s="5" t="s">
        <v>212</v>
      </c>
      <c r="G637" s="5" t="s">
        <v>52</v>
      </c>
      <c r="H637" s="5" t="s">
        <v>82</v>
      </c>
      <c r="I637" s="5" t="s">
        <v>172</v>
      </c>
      <c r="J637" s="5">
        <v>73</v>
      </c>
      <c r="K637" s="5" t="s">
        <v>184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6">
        <v>0</v>
      </c>
    </row>
    <row r="638" spans="1:21">
      <c r="A638" s="4" t="s">
        <v>210</v>
      </c>
      <c r="B638" s="5" t="s">
        <v>22</v>
      </c>
      <c r="C638" s="5" t="s">
        <v>211</v>
      </c>
      <c r="D638" s="5">
        <v>30678</v>
      </c>
      <c r="E638" s="5" t="s">
        <v>24</v>
      </c>
      <c r="F638" s="5" t="s">
        <v>212</v>
      </c>
      <c r="G638" s="5" t="s">
        <v>52</v>
      </c>
      <c r="H638" s="5" t="s">
        <v>82</v>
      </c>
      <c r="I638" s="5" t="s">
        <v>185</v>
      </c>
      <c r="J638" s="5">
        <v>74</v>
      </c>
      <c r="K638" s="5" t="s">
        <v>186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6">
        <v>0</v>
      </c>
    </row>
    <row r="639" spans="1:21">
      <c r="A639" s="4" t="s">
        <v>210</v>
      </c>
      <c r="B639" s="5" t="s">
        <v>22</v>
      </c>
      <c r="C639" s="5" t="s">
        <v>211</v>
      </c>
      <c r="D639" s="5">
        <v>30678</v>
      </c>
      <c r="E639" s="5" t="s">
        <v>24</v>
      </c>
      <c r="F639" s="5" t="s">
        <v>212</v>
      </c>
      <c r="G639" s="5" t="s">
        <v>52</v>
      </c>
      <c r="H639" s="5" t="s">
        <v>82</v>
      </c>
      <c r="I639" s="5" t="s">
        <v>187</v>
      </c>
      <c r="J639" s="5">
        <v>75</v>
      </c>
      <c r="K639" s="5" t="s">
        <v>188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6">
        <v>0</v>
      </c>
    </row>
    <row r="640" spans="1:21">
      <c r="A640" s="4" t="s">
        <v>210</v>
      </c>
      <c r="B640" s="5" t="s">
        <v>22</v>
      </c>
      <c r="C640" s="5" t="s">
        <v>211</v>
      </c>
      <c r="D640" s="5">
        <v>30678</v>
      </c>
      <c r="E640" s="5" t="s">
        <v>24</v>
      </c>
      <c r="F640" s="5" t="s">
        <v>212</v>
      </c>
      <c r="G640" s="5" t="s">
        <v>52</v>
      </c>
      <c r="H640" s="5" t="s">
        <v>82</v>
      </c>
      <c r="I640" s="5" t="s">
        <v>178</v>
      </c>
      <c r="J640" s="5">
        <v>76</v>
      </c>
      <c r="K640" s="5" t="s">
        <v>189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6">
        <v>0</v>
      </c>
    </row>
    <row r="641" spans="1:21">
      <c r="A641" s="4" t="s">
        <v>210</v>
      </c>
      <c r="B641" s="5" t="s">
        <v>22</v>
      </c>
      <c r="C641" s="5" t="s">
        <v>211</v>
      </c>
      <c r="D641" s="5">
        <v>30678</v>
      </c>
      <c r="E641" s="5" t="s">
        <v>24</v>
      </c>
      <c r="F641" s="5" t="s">
        <v>212</v>
      </c>
      <c r="G641" s="5" t="s">
        <v>52</v>
      </c>
      <c r="H641" s="5" t="s">
        <v>82</v>
      </c>
      <c r="I641" s="5" t="s">
        <v>190</v>
      </c>
      <c r="J641" s="5">
        <v>77</v>
      </c>
      <c r="K641" s="5" t="s">
        <v>191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6">
        <v>0</v>
      </c>
    </row>
    <row r="642" spans="1:21">
      <c r="A642" s="4" t="s">
        <v>210</v>
      </c>
      <c r="B642" s="5" t="s">
        <v>22</v>
      </c>
      <c r="C642" s="5" t="s">
        <v>211</v>
      </c>
      <c r="D642" s="5">
        <v>30678</v>
      </c>
      <c r="E642" s="5" t="s">
        <v>24</v>
      </c>
      <c r="F642" s="5" t="s">
        <v>212</v>
      </c>
      <c r="G642" s="5" t="s">
        <v>26</v>
      </c>
      <c r="H642" s="5" t="s">
        <v>63</v>
      </c>
      <c r="I642" s="5" t="s">
        <v>64</v>
      </c>
      <c r="J642" s="5">
        <v>56</v>
      </c>
      <c r="K642" s="5" t="s">
        <v>65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79</v>
      </c>
      <c r="U642" s="6">
        <v>79</v>
      </c>
    </row>
    <row r="643" spans="1:21">
      <c r="A643" s="4" t="s">
        <v>210</v>
      </c>
      <c r="B643" s="5" t="s">
        <v>22</v>
      </c>
      <c r="C643" s="5" t="s">
        <v>211</v>
      </c>
      <c r="D643" s="5">
        <v>30678</v>
      </c>
      <c r="E643" s="5" t="s">
        <v>24</v>
      </c>
      <c r="F643" s="5" t="s">
        <v>212</v>
      </c>
      <c r="G643" s="5" t="s">
        <v>26</v>
      </c>
      <c r="H643" s="5" t="s">
        <v>36</v>
      </c>
      <c r="I643" s="5" t="s">
        <v>128</v>
      </c>
      <c r="J643" s="5">
        <v>24</v>
      </c>
      <c r="K643" s="5" t="s">
        <v>129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6">
        <v>0</v>
      </c>
    </row>
    <row r="644" spans="1:21">
      <c r="A644" s="4" t="s">
        <v>210</v>
      </c>
      <c r="B644" s="5" t="s">
        <v>22</v>
      </c>
      <c r="C644" s="5" t="s">
        <v>211</v>
      </c>
      <c r="D644" s="5">
        <v>30678</v>
      </c>
      <c r="E644" s="5" t="s">
        <v>24</v>
      </c>
      <c r="F644" s="5" t="s">
        <v>212</v>
      </c>
      <c r="G644" s="5" t="s">
        <v>26</v>
      </c>
      <c r="H644" s="5" t="s">
        <v>36</v>
      </c>
      <c r="I644" s="5" t="s">
        <v>130</v>
      </c>
      <c r="J644" s="5">
        <v>25</v>
      </c>
      <c r="K644" s="5" t="s">
        <v>131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6">
        <v>0</v>
      </c>
    </row>
    <row r="645" spans="1:21">
      <c r="A645" s="4" t="s">
        <v>210</v>
      </c>
      <c r="B645" s="5" t="s">
        <v>22</v>
      </c>
      <c r="C645" s="5" t="s">
        <v>211</v>
      </c>
      <c r="D645" s="5">
        <v>30678</v>
      </c>
      <c r="E645" s="5" t="s">
        <v>24</v>
      </c>
      <c r="F645" s="5" t="s">
        <v>212</v>
      </c>
      <c r="G645" s="5" t="s">
        <v>26</v>
      </c>
      <c r="H645" s="5" t="s">
        <v>36</v>
      </c>
      <c r="I645" s="5" t="s">
        <v>194</v>
      </c>
      <c r="J645" s="5">
        <v>26</v>
      </c>
      <c r="K645" s="5" t="s">
        <v>195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6">
        <v>0</v>
      </c>
    </row>
    <row r="646" spans="1:21">
      <c r="A646" s="4" t="s">
        <v>210</v>
      </c>
      <c r="B646" s="5" t="s">
        <v>22</v>
      </c>
      <c r="C646" s="5" t="s">
        <v>211</v>
      </c>
      <c r="D646" s="5">
        <v>30678</v>
      </c>
      <c r="E646" s="5" t="s">
        <v>24</v>
      </c>
      <c r="F646" s="5" t="s">
        <v>212</v>
      </c>
      <c r="G646" s="5" t="s">
        <v>26</v>
      </c>
      <c r="H646" s="5" t="s">
        <v>27</v>
      </c>
      <c r="I646" s="5" t="s">
        <v>39</v>
      </c>
      <c r="J646" s="5">
        <v>3</v>
      </c>
      <c r="K646" s="5" t="s">
        <v>93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94</v>
      </c>
      <c r="U646" s="6">
        <v>94</v>
      </c>
    </row>
    <row r="647" spans="1:21">
      <c r="A647" s="4" t="s">
        <v>210</v>
      </c>
      <c r="B647" s="5" t="s">
        <v>22</v>
      </c>
      <c r="C647" s="5" t="s">
        <v>211</v>
      </c>
      <c r="D647" s="5">
        <v>30678</v>
      </c>
      <c r="E647" s="5" t="s">
        <v>24</v>
      </c>
      <c r="F647" s="5" t="s">
        <v>212</v>
      </c>
      <c r="G647" s="5" t="s">
        <v>26</v>
      </c>
      <c r="H647" s="5" t="s">
        <v>27</v>
      </c>
      <c r="I647" s="5" t="s">
        <v>46</v>
      </c>
      <c r="J647" s="5">
        <v>5</v>
      </c>
      <c r="K647" s="5" t="s">
        <v>138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3</v>
      </c>
      <c r="U647" s="6">
        <v>3</v>
      </c>
    </row>
    <row r="648" spans="1:21">
      <c r="A648" s="4" t="s">
        <v>210</v>
      </c>
      <c r="B648" s="5" t="s">
        <v>22</v>
      </c>
      <c r="C648" s="5" t="s">
        <v>211</v>
      </c>
      <c r="D648" s="5">
        <v>30678</v>
      </c>
      <c r="E648" s="5" t="s">
        <v>24</v>
      </c>
      <c r="F648" s="5" t="s">
        <v>212</v>
      </c>
      <c r="G648" s="5" t="s">
        <v>26</v>
      </c>
      <c r="H648" s="5" t="s">
        <v>63</v>
      </c>
      <c r="I648" s="5" t="s">
        <v>94</v>
      </c>
      <c r="J648" s="5">
        <v>57</v>
      </c>
      <c r="K648" s="5" t="s">
        <v>95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6">
        <v>0</v>
      </c>
    </row>
    <row r="649" spans="1:21">
      <c r="A649" s="4" t="s">
        <v>210</v>
      </c>
      <c r="B649" s="5" t="s">
        <v>22</v>
      </c>
      <c r="C649" s="5" t="s">
        <v>97</v>
      </c>
      <c r="D649" s="5">
        <v>15280</v>
      </c>
      <c r="E649" s="5" t="s">
        <v>24</v>
      </c>
      <c r="F649" s="5" t="s">
        <v>212</v>
      </c>
      <c r="G649" s="5" t="s">
        <v>26</v>
      </c>
      <c r="H649" s="5" t="s">
        <v>27</v>
      </c>
      <c r="I649" s="5" t="s">
        <v>28</v>
      </c>
      <c r="J649" s="5">
        <v>1</v>
      </c>
      <c r="K649" s="5" t="s">
        <v>29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2125</v>
      </c>
      <c r="U649" s="6">
        <v>2125</v>
      </c>
    </row>
    <row r="650" spans="1:21">
      <c r="A650" s="4" t="s">
        <v>210</v>
      </c>
      <c r="B650" s="5" t="s">
        <v>22</v>
      </c>
      <c r="C650" s="5" t="s">
        <v>97</v>
      </c>
      <c r="D650" s="5">
        <v>15280</v>
      </c>
      <c r="E650" s="5" t="s">
        <v>24</v>
      </c>
      <c r="F650" s="5" t="s">
        <v>212</v>
      </c>
      <c r="G650" s="5" t="s">
        <v>26</v>
      </c>
      <c r="H650" s="5" t="s">
        <v>63</v>
      </c>
      <c r="I650" s="5" t="s">
        <v>98</v>
      </c>
      <c r="J650" s="5">
        <v>58</v>
      </c>
      <c r="K650" s="5" t="s">
        <v>99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6">
        <v>0</v>
      </c>
    </row>
    <row r="651" spans="1:21">
      <c r="A651" s="4" t="s">
        <v>210</v>
      </c>
      <c r="B651" s="5" t="s">
        <v>22</v>
      </c>
      <c r="C651" s="5" t="s">
        <v>97</v>
      </c>
      <c r="D651" s="5">
        <v>15280</v>
      </c>
      <c r="E651" s="5" t="s">
        <v>24</v>
      </c>
      <c r="F651" s="5" t="s">
        <v>212</v>
      </c>
      <c r="G651" s="5" t="s">
        <v>26</v>
      </c>
      <c r="H651" s="5" t="s">
        <v>30</v>
      </c>
      <c r="I651" s="5" t="s">
        <v>31</v>
      </c>
      <c r="J651" s="5">
        <v>10</v>
      </c>
      <c r="K651" s="5" t="s">
        <v>32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32</v>
      </c>
      <c r="U651" s="6">
        <v>32</v>
      </c>
    </row>
    <row r="652" spans="1:21">
      <c r="A652" s="4" t="s">
        <v>210</v>
      </c>
      <c r="B652" s="5" t="s">
        <v>22</v>
      </c>
      <c r="C652" s="5" t="s">
        <v>97</v>
      </c>
      <c r="D652" s="5">
        <v>15280</v>
      </c>
      <c r="E652" s="5" t="s">
        <v>24</v>
      </c>
      <c r="F652" s="5" t="s">
        <v>212</v>
      </c>
      <c r="G652" s="5" t="s">
        <v>26</v>
      </c>
      <c r="H652" s="5" t="s">
        <v>30</v>
      </c>
      <c r="I652" s="5" t="s">
        <v>140</v>
      </c>
      <c r="J652" s="5">
        <v>11</v>
      </c>
      <c r="K652" s="5" t="s">
        <v>141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1</v>
      </c>
      <c r="U652" s="6">
        <v>1</v>
      </c>
    </row>
    <row r="653" spans="1:21">
      <c r="A653" s="4" t="s">
        <v>210</v>
      </c>
      <c r="B653" s="5" t="s">
        <v>22</v>
      </c>
      <c r="C653" s="5" t="s">
        <v>97</v>
      </c>
      <c r="D653" s="5">
        <v>15280</v>
      </c>
      <c r="E653" s="5" t="s">
        <v>24</v>
      </c>
      <c r="F653" s="5" t="s">
        <v>212</v>
      </c>
      <c r="G653" s="5" t="s">
        <v>26</v>
      </c>
      <c r="H653" s="5" t="s">
        <v>33</v>
      </c>
      <c r="I653" s="5" t="s">
        <v>142</v>
      </c>
      <c r="J653" s="5">
        <v>12</v>
      </c>
      <c r="K653" s="5" t="s">
        <v>143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1</v>
      </c>
      <c r="U653" s="6">
        <v>1</v>
      </c>
    </row>
    <row r="654" spans="1:21">
      <c r="A654" s="4" t="s">
        <v>210</v>
      </c>
      <c r="B654" s="5" t="s">
        <v>22</v>
      </c>
      <c r="C654" s="5" t="s">
        <v>97</v>
      </c>
      <c r="D654" s="5">
        <v>15280</v>
      </c>
      <c r="E654" s="5" t="s">
        <v>24</v>
      </c>
      <c r="F654" s="5" t="s">
        <v>212</v>
      </c>
      <c r="G654" s="5" t="s">
        <v>26</v>
      </c>
      <c r="H654" s="5" t="s">
        <v>33</v>
      </c>
      <c r="I654" s="5" t="s">
        <v>34</v>
      </c>
      <c r="J654" s="5">
        <v>13</v>
      </c>
      <c r="K654" s="5" t="s">
        <v>35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18</v>
      </c>
      <c r="U654" s="6">
        <v>18</v>
      </c>
    </row>
    <row r="655" spans="1:21">
      <c r="A655" s="4" t="s">
        <v>210</v>
      </c>
      <c r="B655" s="5" t="s">
        <v>22</v>
      </c>
      <c r="C655" s="5" t="s">
        <v>97</v>
      </c>
      <c r="D655" s="5">
        <v>15280</v>
      </c>
      <c r="E655" s="5" t="s">
        <v>24</v>
      </c>
      <c r="F655" s="5" t="s">
        <v>212</v>
      </c>
      <c r="G655" s="5" t="s">
        <v>26</v>
      </c>
      <c r="H655" s="5" t="s">
        <v>33</v>
      </c>
      <c r="I655" s="5" t="s">
        <v>71</v>
      </c>
      <c r="J655" s="5">
        <v>14</v>
      </c>
      <c r="K655" s="5" t="s">
        <v>72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6">
        <v>0</v>
      </c>
    </row>
    <row r="656" spans="1:21">
      <c r="A656" s="4" t="s">
        <v>210</v>
      </c>
      <c r="B656" s="5" t="s">
        <v>22</v>
      </c>
      <c r="C656" s="5" t="s">
        <v>97</v>
      </c>
      <c r="D656" s="5">
        <v>15280</v>
      </c>
      <c r="E656" s="5" t="s">
        <v>24</v>
      </c>
      <c r="F656" s="5" t="s">
        <v>212</v>
      </c>
      <c r="G656" s="5" t="s">
        <v>26</v>
      </c>
      <c r="H656" s="5" t="s">
        <v>33</v>
      </c>
      <c r="I656" s="5" t="s">
        <v>73</v>
      </c>
      <c r="J656" s="5">
        <v>15</v>
      </c>
      <c r="K656" s="5" t="s">
        <v>74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6">
        <v>0</v>
      </c>
    </row>
    <row r="657" spans="1:21">
      <c r="A657" s="4" t="s">
        <v>210</v>
      </c>
      <c r="B657" s="5" t="s">
        <v>22</v>
      </c>
      <c r="C657" s="5" t="s">
        <v>97</v>
      </c>
      <c r="D657" s="5">
        <v>15280</v>
      </c>
      <c r="E657" s="5" t="s">
        <v>24</v>
      </c>
      <c r="F657" s="5" t="s">
        <v>212</v>
      </c>
      <c r="G657" s="5" t="s">
        <v>26</v>
      </c>
      <c r="H657" s="5" t="s">
        <v>33</v>
      </c>
      <c r="I657" s="5" t="s">
        <v>75</v>
      </c>
      <c r="J657" s="5">
        <v>16</v>
      </c>
      <c r="K657" s="5" t="s">
        <v>76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6">
        <v>0</v>
      </c>
    </row>
    <row r="658" spans="1:21">
      <c r="A658" s="4" t="s">
        <v>210</v>
      </c>
      <c r="B658" s="5" t="s">
        <v>22</v>
      </c>
      <c r="C658" s="5" t="s">
        <v>97</v>
      </c>
      <c r="D658" s="5">
        <v>15280</v>
      </c>
      <c r="E658" s="5" t="s">
        <v>24</v>
      </c>
      <c r="F658" s="5" t="s">
        <v>212</v>
      </c>
      <c r="G658" s="5" t="s">
        <v>26</v>
      </c>
      <c r="H658" s="5" t="s">
        <v>36</v>
      </c>
      <c r="I658" s="5" t="s">
        <v>37</v>
      </c>
      <c r="J658" s="5">
        <v>17</v>
      </c>
      <c r="K658" s="5" t="s">
        <v>38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6">
        <v>0</v>
      </c>
    </row>
    <row r="659" spans="1:21">
      <c r="A659" s="4" t="s">
        <v>210</v>
      </c>
      <c r="B659" s="5" t="s">
        <v>22</v>
      </c>
      <c r="C659" s="5" t="s">
        <v>97</v>
      </c>
      <c r="D659" s="5">
        <v>15280</v>
      </c>
      <c r="E659" s="5" t="s">
        <v>24</v>
      </c>
      <c r="F659" s="5" t="s">
        <v>212</v>
      </c>
      <c r="G659" s="5" t="s">
        <v>26</v>
      </c>
      <c r="H659" s="5" t="s">
        <v>36</v>
      </c>
      <c r="I659" s="5" t="s">
        <v>110</v>
      </c>
      <c r="J659" s="5">
        <v>18</v>
      </c>
      <c r="K659" s="5" t="s">
        <v>111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6">
        <v>0</v>
      </c>
    </row>
    <row r="660" spans="1:21">
      <c r="A660" s="4" t="s">
        <v>210</v>
      </c>
      <c r="B660" s="5" t="s">
        <v>22</v>
      </c>
      <c r="C660" s="5" t="s">
        <v>97</v>
      </c>
      <c r="D660" s="5">
        <v>15280</v>
      </c>
      <c r="E660" s="5" t="s">
        <v>24</v>
      </c>
      <c r="F660" s="5" t="s">
        <v>212</v>
      </c>
      <c r="G660" s="5" t="s">
        <v>26</v>
      </c>
      <c r="H660" s="5" t="s">
        <v>27</v>
      </c>
      <c r="I660" s="5" t="s">
        <v>39</v>
      </c>
      <c r="J660" s="5">
        <v>2</v>
      </c>
      <c r="K660" s="5" t="s">
        <v>40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904</v>
      </c>
      <c r="U660" s="6">
        <v>904</v>
      </c>
    </row>
    <row r="661" spans="1:21">
      <c r="A661" s="4" t="s">
        <v>210</v>
      </c>
      <c r="B661" s="5" t="s">
        <v>22</v>
      </c>
      <c r="C661" s="5" t="s">
        <v>97</v>
      </c>
      <c r="D661" s="5">
        <v>15280</v>
      </c>
      <c r="E661" s="5" t="s">
        <v>24</v>
      </c>
      <c r="F661" s="5" t="s">
        <v>212</v>
      </c>
      <c r="G661" s="5" t="s">
        <v>26</v>
      </c>
      <c r="H661" s="5" t="s">
        <v>36</v>
      </c>
      <c r="I661" s="5" t="s">
        <v>112</v>
      </c>
      <c r="J661" s="5">
        <v>19</v>
      </c>
      <c r="K661" s="5" t="s">
        <v>113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6">
        <v>0</v>
      </c>
    </row>
    <row r="662" spans="1:21">
      <c r="A662" s="4" t="s">
        <v>210</v>
      </c>
      <c r="B662" s="5" t="s">
        <v>22</v>
      </c>
      <c r="C662" s="5" t="s">
        <v>97</v>
      </c>
      <c r="D662" s="5">
        <v>15280</v>
      </c>
      <c r="E662" s="5" t="s">
        <v>24</v>
      </c>
      <c r="F662" s="5" t="s">
        <v>212</v>
      </c>
      <c r="G662" s="5" t="s">
        <v>26</v>
      </c>
      <c r="H662" s="5" t="s">
        <v>36</v>
      </c>
      <c r="I662" s="5" t="s">
        <v>114</v>
      </c>
      <c r="J662" s="5">
        <v>20</v>
      </c>
      <c r="K662" s="5" t="s">
        <v>115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6">
        <v>0</v>
      </c>
    </row>
    <row r="663" spans="1:21">
      <c r="A663" s="4" t="s">
        <v>210</v>
      </c>
      <c r="B663" s="5" t="s">
        <v>22</v>
      </c>
      <c r="C663" s="5" t="s">
        <v>97</v>
      </c>
      <c r="D663" s="5">
        <v>15280</v>
      </c>
      <c r="E663" s="5" t="s">
        <v>24</v>
      </c>
      <c r="F663" s="5" t="s">
        <v>212</v>
      </c>
      <c r="G663" s="5" t="s">
        <v>26</v>
      </c>
      <c r="H663" s="5" t="s">
        <v>36</v>
      </c>
      <c r="I663" s="5" t="s">
        <v>116</v>
      </c>
      <c r="J663" s="5">
        <v>21</v>
      </c>
      <c r="K663" s="5" t="s">
        <v>117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6">
        <v>0</v>
      </c>
    </row>
    <row r="664" spans="1:21">
      <c r="A664" s="4" t="s">
        <v>210</v>
      </c>
      <c r="B664" s="5" t="s">
        <v>22</v>
      </c>
      <c r="C664" s="5" t="s">
        <v>97</v>
      </c>
      <c r="D664" s="5">
        <v>15280</v>
      </c>
      <c r="E664" s="5" t="s">
        <v>24</v>
      </c>
      <c r="F664" s="5" t="s">
        <v>212</v>
      </c>
      <c r="G664" s="5" t="s">
        <v>26</v>
      </c>
      <c r="H664" s="5" t="s">
        <v>36</v>
      </c>
      <c r="I664" s="5" t="s">
        <v>118</v>
      </c>
      <c r="J664" s="5">
        <v>22</v>
      </c>
      <c r="K664" s="5" t="s">
        <v>119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6">
        <v>0</v>
      </c>
    </row>
    <row r="665" spans="1:21">
      <c r="A665" s="4" t="s">
        <v>210</v>
      </c>
      <c r="B665" s="5" t="s">
        <v>22</v>
      </c>
      <c r="C665" s="5" t="s">
        <v>97</v>
      </c>
      <c r="D665" s="5">
        <v>15280</v>
      </c>
      <c r="E665" s="5" t="s">
        <v>24</v>
      </c>
      <c r="F665" s="5" t="s">
        <v>212</v>
      </c>
      <c r="G665" s="5" t="s">
        <v>26</v>
      </c>
      <c r="H665" s="5" t="s">
        <v>36</v>
      </c>
      <c r="I665" s="5" t="s">
        <v>120</v>
      </c>
      <c r="J665" s="5">
        <v>23</v>
      </c>
      <c r="K665" s="5" t="s">
        <v>121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6">
        <v>0</v>
      </c>
    </row>
    <row r="666" spans="1:21">
      <c r="A666" s="4" t="s">
        <v>210</v>
      </c>
      <c r="B666" s="5" t="s">
        <v>22</v>
      </c>
      <c r="C666" s="5" t="s">
        <v>97</v>
      </c>
      <c r="D666" s="5">
        <v>15280</v>
      </c>
      <c r="E666" s="5" t="s">
        <v>24</v>
      </c>
      <c r="F666" s="5" t="s">
        <v>212</v>
      </c>
      <c r="G666" s="5" t="s">
        <v>26</v>
      </c>
      <c r="H666" s="5" t="s">
        <v>41</v>
      </c>
      <c r="I666" s="5" t="s">
        <v>42</v>
      </c>
      <c r="J666" s="5">
        <v>27</v>
      </c>
      <c r="K666" s="5" t="s">
        <v>43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32</v>
      </c>
      <c r="U666" s="6">
        <v>32</v>
      </c>
    </row>
    <row r="667" spans="1:21">
      <c r="A667" s="4" t="s">
        <v>210</v>
      </c>
      <c r="B667" s="5" t="s">
        <v>22</v>
      </c>
      <c r="C667" s="5" t="s">
        <v>97</v>
      </c>
      <c r="D667" s="5">
        <v>15280</v>
      </c>
      <c r="E667" s="5" t="s">
        <v>24</v>
      </c>
      <c r="F667" s="5" t="s">
        <v>212</v>
      </c>
      <c r="G667" s="5" t="s">
        <v>26</v>
      </c>
      <c r="H667" s="5" t="s">
        <v>41</v>
      </c>
      <c r="I667" s="5" t="s">
        <v>78</v>
      </c>
      <c r="J667" s="5">
        <v>28</v>
      </c>
      <c r="K667" s="5" t="s">
        <v>79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1</v>
      </c>
      <c r="U667" s="6">
        <v>1</v>
      </c>
    </row>
    <row r="668" spans="1:21">
      <c r="A668" s="4" t="s">
        <v>210</v>
      </c>
      <c r="B668" s="5" t="s">
        <v>22</v>
      </c>
      <c r="C668" s="5" t="s">
        <v>97</v>
      </c>
      <c r="D668" s="5">
        <v>15280</v>
      </c>
      <c r="E668" s="5" t="s">
        <v>24</v>
      </c>
      <c r="F668" s="5" t="s">
        <v>212</v>
      </c>
      <c r="G668" s="5" t="s">
        <v>26</v>
      </c>
      <c r="H668" s="5" t="s">
        <v>41</v>
      </c>
      <c r="I668" s="5" t="s">
        <v>144</v>
      </c>
      <c r="J668" s="5">
        <v>29</v>
      </c>
      <c r="K668" s="5" t="s">
        <v>145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6">
        <v>0</v>
      </c>
    </row>
    <row r="669" spans="1:21">
      <c r="A669" s="4" t="s">
        <v>210</v>
      </c>
      <c r="B669" s="5" t="s">
        <v>22</v>
      </c>
      <c r="C669" s="5" t="s">
        <v>97</v>
      </c>
      <c r="D669" s="5">
        <v>15280</v>
      </c>
      <c r="E669" s="5" t="s">
        <v>24</v>
      </c>
      <c r="F669" s="5" t="s">
        <v>212</v>
      </c>
      <c r="G669" s="5" t="s">
        <v>26</v>
      </c>
      <c r="H669" s="5" t="s">
        <v>41</v>
      </c>
      <c r="I669" s="5" t="s">
        <v>80</v>
      </c>
      <c r="J669" s="5">
        <v>30</v>
      </c>
      <c r="K669" s="5" t="s">
        <v>81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1</v>
      </c>
      <c r="U669" s="6">
        <v>1</v>
      </c>
    </row>
    <row r="670" spans="1:21">
      <c r="A670" s="4" t="s">
        <v>210</v>
      </c>
      <c r="B670" s="5" t="s">
        <v>22</v>
      </c>
      <c r="C670" s="5" t="s">
        <v>97</v>
      </c>
      <c r="D670" s="5">
        <v>15280</v>
      </c>
      <c r="E670" s="5" t="s">
        <v>24</v>
      </c>
      <c r="F670" s="5" t="s">
        <v>212</v>
      </c>
      <c r="G670" s="5" t="s">
        <v>26</v>
      </c>
      <c r="H670" s="5" t="s">
        <v>41</v>
      </c>
      <c r="I670" s="5" t="s">
        <v>44</v>
      </c>
      <c r="J670" s="5">
        <v>31</v>
      </c>
      <c r="K670" s="5" t="s">
        <v>45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32</v>
      </c>
      <c r="U670" s="6">
        <v>32</v>
      </c>
    </row>
    <row r="671" spans="1:21">
      <c r="A671" s="4" t="s">
        <v>210</v>
      </c>
      <c r="B671" s="5" t="s">
        <v>22</v>
      </c>
      <c r="C671" s="5" t="s">
        <v>97</v>
      </c>
      <c r="D671" s="5">
        <v>15280</v>
      </c>
      <c r="E671" s="5" t="s">
        <v>24</v>
      </c>
      <c r="F671" s="5" t="s">
        <v>212</v>
      </c>
      <c r="G671" s="5" t="s">
        <v>26</v>
      </c>
      <c r="H671" s="5" t="s">
        <v>27</v>
      </c>
      <c r="I671" s="5" t="s">
        <v>46</v>
      </c>
      <c r="J671" s="5">
        <v>4</v>
      </c>
      <c r="K671" s="5" t="s">
        <v>47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17</v>
      </c>
      <c r="U671" s="6">
        <v>17</v>
      </c>
    </row>
    <row r="672" spans="1:21">
      <c r="A672" s="4" t="s">
        <v>210</v>
      </c>
      <c r="B672" s="5" t="s">
        <v>22</v>
      </c>
      <c r="C672" s="5" t="s">
        <v>97</v>
      </c>
      <c r="D672" s="5">
        <v>15280</v>
      </c>
      <c r="E672" s="5" t="s">
        <v>24</v>
      </c>
      <c r="F672" s="5" t="s">
        <v>212</v>
      </c>
      <c r="G672" s="5" t="s">
        <v>52</v>
      </c>
      <c r="H672" s="5" t="s">
        <v>100</v>
      </c>
      <c r="I672" s="5" t="s">
        <v>101</v>
      </c>
      <c r="J672" s="5">
        <v>37</v>
      </c>
      <c r="K672" s="5" t="s">
        <v>102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6">
        <v>0</v>
      </c>
    </row>
    <row r="673" spans="1:21">
      <c r="A673" s="4" t="s">
        <v>210</v>
      </c>
      <c r="B673" s="5" t="s">
        <v>22</v>
      </c>
      <c r="C673" s="5" t="s">
        <v>97</v>
      </c>
      <c r="D673" s="5">
        <v>15280</v>
      </c>
      <c r="E673" s="5" t="s">
        <v>24</v>
      </c>
      <c r="F673" s="5" t="s">
        <v>212</v>
      </c>
      <c r="G673" s="5" t="s">
        <v>52</v>
      </c>
      <c r="H673" s="5" t="s">
        <v>100</v>
      </c>
      <c r="I673" s="5" t="s">
        <v>146</v>
      </c>
      <c r="J673" s="5">
        <v>38</v>
      </c>
      <c r="K673" s="5" t="s">
        <v>147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6">
        <v>0</v>
      </c>
    </row>
    <row r="674" spans="1:21">
      <c r="A674" s="4" t="s">
        <v>210</v>
      </c>
      <c r="B674" s="5" t="s">
        <v>22</v>
      </c>
      <c r="C674" s="5" t="s">
        <v>97</v>
      </c>
      <c r="D674" s="5">
        <v>15280</v>
      </c>
      <c r="E674" s="5" t="s">
        <v>24</v>
      </c>
      <c r="F674" s="5" t="s">
        <v>212</v>
      </c>
      <c r="G674" s="5" t="s">
        <v>52</v>
      </c>
      <c r="H674" s="5" t="s">
        <v>100</v>
      </c>
      <c r="I674" s="5" t="s">
        <v>148</v>
      </c>
      <c r="J674" s="5">
        <v>39</v>
      </c>
      <c r="K674" s="5" t="s">
        <v>149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6">
        <v>0</v>
      </c>
    </row>
    <row r="675" spans="1:21">
      <c r="A675" s="4" t="s">
        <v>210</v>
      </c>
      <c r="B675" s="5" t="s">
        <v>22</v>
      </c>
      <c r="C675" s="5" t="s">
        <v>97</v>
      </c>
      <c r="D675" s="5">
        <v>15280</v>
      </c>
      <c r="E675" s="5" t="s">
        <v>24</v>
      </c>
      <c r="F675" s="5" t="s">
        <v>212</v>
      </c>
      <c r="G675" s="5" t="s">
        <v>52</v>
      </c>
      <c r="H675" s="5" t="s">
        <v>100</v>
      </c>
      <c r="I675" s="5" t="s">
        <v>150</v>
      </c>
      <c r="J675" s="5">
        <v>40</v>
      </c>
      <c r="K675" s="5" t="s">
        <v>151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6">
        <v>0</v>
      </c>
    </row>
    <row r="676" spans="1:21">
      <c r="A676" s="4" t="s">
        <v>210</v>
      </c>
      <c r="B676" s="5" t="s">
        <v>22</v>
      </c>
      <c r="C676" s="5" t="s">
        <v>97</v>
      </c>
      <c r="D676" s="5">
        <v>15280</v>
      </c>
      <c r="E676" s="5" t="s">
        <v>24</v>
      </c>
      <c r="F676" s="5" t="s">
        <v>212</v>
      </c>
      <c r="G676" s="5" t="s">
        <v>52</v>
      </c>
      <c r="H676" s="5" t="s">
        <v>53</v>
      </c>
      <c r="I676" s="5" t="s">
        <v>54</v>
      </c>
      <c r="J676" s="5">
        <v>41</v>
      </c>
      <c r="K676" s="5" t="s">
        <v>55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12</v>
      </c>
      <c r="U676" s="6">
        <v>12</v>
      </c>
    </row>
    <row r="677" spans="1:21">
      <c r="A677" s="4" t="s">
        <v>210</v>
      </c>
      <c r="B677" s="5" t="s">
        <v>22</v>
      </c>
      <c r="C677" s="5" t="s">
        <v>97</v>
      </c>
      <c r="D677" s="5">
        <v>15280</v>
      </c>
      <c r="E677" s="5" t="s">
        <v>24</v>
      </c>
      <c r="F677" s="5" t="s">
        <v>212</v>
      </c>
      <c r="G677" s="5" t="s">
        <v>52</v>
      </c>
      <c r="H677" s="5" t="s">
        <v>53</v>
      </c>
      <c r="I677" s="5" t="s">
        <v>122</v>
      </c>
      <c r="J677" s="5">
        <v>42</v>
      </c>
      <c r="K677" s="5" t="s">
        <v>123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6">
        <v>0</v>
      </c>
    </row>
    <row r="678" spans="1:21">
      <c r="A678" s="4" t="s">
        <v>210</v>
      </c>
      <c r="B678" s="5" t="s">
        <v>22</v>
      </c>
      <c r="C678" s="5" t="s">
        <v>97</v>
      </c>
      <c r="D678" s="5">
        <v>15280</v>
      </c>
      <c r="E678" s="5" t="s">
        <v>24</v>
      </c>
      <c r="F678" s="5" t="s">
        <v>212</v>
      </c>
      <c r="G678" s="5" t="s">
        <v>52</v>
      </c>
      <c r="H678" s="5" t="s">
        <v>53</v>
      </c>
      <c r="I678" s="5" t="s">
        <v>56</v>
      </c>
      <c r="J678" s="5">
        <v>43</v>
      </c>
      <c r="K678" s="5" t="s">
        <v>57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12</v>
      </c>
      <c r="U678" s="6">
        <v>12</v>
      </c>
    </row>
    <row r="679" spans="1:21">
      <c r="A679" s="4" t="s">
        <v>210</v>
      </c>
      <c r="B679" s="5" t="s">
        <v>22</v>
      </c>
      <c r="C679" s="5" t="s">
        <v>97</v>
      </c>
      <c r="D679" s="5">
        <v>15280</v>
      </c>
      <c r="E679" s="5" t="s">
        <v>24</v>
      </c>
      <c r="F679" s="5" t="s">
        <v>212</v>
      </c>
      <c r="G679" s="5" t="s">
        <v>26</v>
      </c>
      <c r="H679" s="5" t="s">
        <v>58</v>
      </c>
      <c r="I679" s="5" t="s">
        <v>59</v>
      </c>
      <c r="J679" s="5">
        <v>6</v>
      </c>
      <c r="K679" s="5" t="s">
        <v>60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3</v>
      </c>
      <c r="U679" s="6">
        <v>3</v>
      </c>
    </row>
    <row r="680" spans="1:21">
      <c r="A680" s="4" t="s">
        <v>210</v>
      </c>
      <c r="B680" s="5" t="s">
        <v>22</v>
      </c>
      <c r="C680" s="5" t="s">
        <v>97</v>
      </c>
      <c r="D680" s="5">
        <v>15280</v>
      </c>
      <c r="E680" s="5" t="s">
        <v>24</v>
      </c>
      <c r="F680" s="5" t="s">
        <v>212</v>
      </c>
      <c r="G680" s="5" t="s">
        <v>52</v>
      </c>
      <c r="H680" s="5" t="s">
        <v>53</v>
      </c>
      <c r="I680" s="5" t="s">
        <v>152</v>
      </c>
      <c r="J680" s="5">
        <v>44</v>
      </c>
      <c r="K680" s="5" t="s">
        <v>153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6">
        <v>0</v>
      </c>
    </row>
    <row r="681" spans="1:21">
      <c r="A681" s="4" t="s">
        <v>210</v>
      </c>
      <c r="B681" s="5" t="s">
        <v>22</v>
      </c>
      <c r="C681" s="5" t="s">
        <v>97</v>
      </c>
      <c r="D681" s="5">
        <v>15280</v>
      </c>
      <c r="E681" s="5" t="s">
        <v>24</v>
      </c>
      <c r="F681" s="5" t="s">
        <v>212</v>
      </c>
      <c r="G681" s="5" t="s">
        <v>52</v>
      </c>
      <c r="H681" s="5" t="s">
        <v>53</v>
      </c>
      <c r="I681" s="5" t="s">
        <v>87</v>
      </c>
      <c r="J681" s="5">
        <v>45</v>
      </c>
      <c r="K681" s="5" t="s">
        <v>88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6">
        <v>0</v>
      </c>
    </row>
    <row r="682" spans="1:21">
      <c r="A682" s="4" t="s">
        <v>210</v>
      </c>
      <c r="B682" s="5" t="s">
        <v>22</v>
      </c>
      <c r="C682" s="5" t="s">
        <v>97</v>
      </c>
      <c r="D682" s="5">
        <v>15280</v>
      </c>
      <c r="E682" s="5" t="s">
        <v>24</v>
      </c>
      <c r="F682" s="5" t="s">
        <v>212</v>
      </c>
      <c r="G682" s="5" t="s">
        <v>52</v>
      </c>
      <c r="H682" s="5" t="s">
        <v>53</v>
      </c>
      <c r="I682" s="5" t="s">
        <v>61</v>
      </c>
      <c r="J682" s="5">
        <v>46</v>
      </c>
      <c r="K682" s="5" t="s">
        <v>62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12</v>
      </c>
      <c r="U682" s="6">
        <v>12</v>
      </c>
    </row>
    <row r="683" spans="1:21">
      <c r="A683" s="4" t="s">
        <v>210</v>
      </c>
      <c r="B683" s="5" t="s">
        <v>22</v>
      </c>
      <c r="C683" s="5" t="s">
        <v>97</v>
      </c>
      <c r="D683" s="5">
        <v>15280</v>
      </c>
      <c r="E683" s="5" t="s">
        <v>24</v>
      </c>
      <c r="F683" s="5" t="s">
        <v>212</v>
      </c>
      <c r="G683" s="5" t="s">
        <v>52</v>
      </c>
      <c r="H683" s="5" t="s">
        <v>53</v>
      </c>
      <c r="I683" s="5" t="s">
        <v>89</v>
      </c>
      <c r="J683" s="5">
        <v>47</v>
      </c>
      <c r="K683" s="5" t="s">
        <v>90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6">
        <v>0</v>
      </c>
    </row>
    <row r="684" spans="1:21">
      <c r="A684" s="4" t="s">
        <v>210</v>
      </c>
      <c r="B684" s="5" t="s">
        <v>22</v>
      </c>
      <c r="C684" s="5" t="s">
        <v>97</v>
      </c>
      <c r="D684" s="5">
        <v>15280</v>
      </c>
      <c r="E684" s="5" t="s">
        <v>24</v>
      </c>
      <c r="F684" s="5" t="s">
        <v>212</v>
      </c>
      <c r="G684" s="5" t="s">
        <v>52</v>
      </c>
      <c r="H684" s="5" t="s">
        <v>53</v>
      </c>
      <c r="I684" s="5" t="s">
        <v>154</v>
      </c>
      <c r="J684" s="5">
        <v>48</v>
      </c>
      <c r="K684" s="5" t="s">
        <v>155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6">
        <v>0</v>
      </c>
    </row>
    <row r="685" spans="1:21">
      <c r="A685" s="4" t="s">
        <v>210</v>
      </c>
      <c r="B685" s="5" t="s">
        <v>22</v>
      </c>
      <c r="C685" s="5" t="s">
        <v>97</v>
      </c>
      <c r="D685" s="5">
        <v>15280</v>
      </c>
      <c r="E685" s="5" t="s">
        <v>24</v>
      </c>
      <c r="F685" s="5" t="s">
        <v>212</v>
      </c>
      <c r="G685" s="5" t="s">
        <v>52</v>
      </c>
      <c r="H685" s="5" t="s">
        <v>53</v>
      </c>
      <c r="I685" s="5" t="s">
        <v>156</v>
      </c>
      <c r="J685" s="5">
        <v>49</v>
      </c>
      <c r="K685" s="5" t="s">
        <v>157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6">
        <v>0</v>
      </c>
    </row>
    <row r="686" spans="1:21">
      <c r="A686" s="4" t="s">
        <v>210</v>
      </c>
      <c r="B686" s="5" t="s">
        <v>22</v>
      </c>
      <c r="C686" s="5" t="s">
        <v>97</v>
      </c>
      <c r="D686" s="5">
        <v>15280</v>
      </c>
      <c r="E686" s="5" t="s">
        <v>24</v>
      </c>
      <c r="F686" s="5" t="s">
        <v>212</v>
      </c>
      <c r="G686" s="5" t="s">
        <v>52</v>
      </c>
      <c r="H686" s="5" t="s">
        <v>53</v>
      </c>
      <c r="I686" s="5" t="s">
        <v>103</v>
      </c>
      <c r="J686" s="5">
        <v>50</v>
      </c>
      <c r="K686" s="5" t="s">
        <v>104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6">
        <v>0</v>
      </c>
    </row>
    <row r="687" spans="1:21">
      <c r="A687" s="4" t="s">
        <v>210</v>
      </c>
      <c r="B687" s="5" t="s">
        <v>22</v>
      </c>
      <c r="C687" s="5" t="s">
        <v>97</v>
      </c>
      <c r="D687" s="5">
        <v>15280</v>
      </c>
      <c r="E687" s="5" t="s">
        <v>24</v>
      </c>
      <c r="F687" s="5" t="s">
        <v>212</v>
      </c>
      <c r="G687" s="5" t="s">
        <v>52</v>
      </c>
      <c r="H687" s="5" t="s">
        <v>53</v>
      </c>
      <c r="I687" s="5" t="s">
        <v>158</v>
      </c>
      <c r="J687" s="5">
        <v>51</v>
      </c>
      <c r="K687" s="5" t="s">
        <v>159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6">
        <v>0</v>
      </c>
    </row>
    <row r="688" spans="1:21">
      <c r="A688" s="4" t="s">
        <v>210</v>
      </c>
      <c r="B688" s="5" t="s">
        <v>22</v>
      </c>
      <c r="C688" s="5" t="s">
        <v>97</v>
      </c>
      <c r="D688" s="5">
        <v>15280</v>
      </c>
      <c r="E688" s="5" t="s">
        <v>24</v>
      </c>
      <c r="F688" s="5" t="s">
        <v>212</v>
      </c>
      <c r="G688" s="5" t="s">
        <v>52</v>
      </c>
      <c r="H688" s="5" t="s">
        <v>53</v>
      </c>
      <c r="I688" s="5" t="s">
        <v>160</v>
      </c>
      <c r="J688" s="5">
        <v>52</v>
      </c>
      <c r="K688" s="5" t="s">
        <v>161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6">
        <v>0</v>
      </c>
    </row>
    <row r="689" spans="1:21">
      <c r="A689" s="4" t="s">
        <v>210</v>
      </c>
      <c r="B689" s="5" t="s">
        <v>22</v>
      </c>
      <c r="C689" s="5" t="s">
        <v>97</v>
      </c>
      <c r="D689" s="5">
        <v>15280</v>
      </c>
      <c r="E689" s="5" t="s">
        <v>24</v>
      </c>
      <c r="F689" s="5" t="s">
        <v>212</v>
      </c>
      <c r="G689" s="5" t="s">
        <v>52</v>
      </c>
      <c r="H689" s="5" t="s">
        <v>53</v>
      </c>
      <c r="I689" s="5" t="s">
        <v>162</v>
      </c>
      <c r="J689" s="5">
        <v>53</v>
      </c>
      <c r="K689" s="5" t="s">
        <v>163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6">
        <v>0</v>
      </c>
    </row>
    <row r="690" spans="1:21">
      <c r="A690" s="4" t="s">
        <v>210</v>
      </c>
      <c r="B690" s="5" t="s">
        <v>22</v>
      </c>
      <c r="C690" s="5" t="s">
        <v>97</v>
      </c>
      <c r="D690" s="5">
        <v>15280</v>
      </c>
      <c r="E690" s="5" t="s">
        <v>24</v>
      </c>
      <c r="F690" s="5" t="s">
        <v>212</v>
      </c>
      <c r="G690" s="5" t="s">
        <v>26</v>
      </c>
      <c r="H690" s="5" t="s">
        <v>58</v>
      </c>
      <c r="I690" s="5" t="s">
        <v>67</v>
      </c>
      <c r="J690" s="5">
        <v>7</v>
      </c>
      <c r="K690" s="5" t="s">
        <v>68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5</v>
      </c>
      <c r="U690" s="6">
        <v>5</v>
      </c>
    </row>
    <row r="691" spans="1:21">
      <c r="A691" s="4" t="s">
        <v>210</v>
      </c>
      <c r="B691" s="5" t="s">
        <v>22</v>
      </c>
      <c r="C691" s="5" t="s">
        <v>97</v>
      </c>
      <c r="D691" s="5">
        <v>15280</v>
      </c>
      <c r="E691" s="5" t="s">
        <v>24</v>
      </c>
      <c r="F691" s="5" t="s">
        <v>212</v>
      </c>
      <c r="G691" s="5" t="s">
        <v>52</v>
      </c>
      <c r="H691" s="5" t="s">
        <v>53</v>
      </c>
      <c r="I691" s="5" t="s">
        <v>164</v>
      </c>
      <c r="J691" s="5">
        <v>54</v>
      </c>
      <c r="K691" s="5" t="s">
        <v>165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6">
        <v>0</v>
      </c>
    </row>
    <row r="692" spans="1:21">
      <c r="A692" s="4" t="s">
        <v>210</v>
      </c>
      <c r="B692" s="5" t="s">
        <v>22</v>
      </c>
      <c r="C692" s="5" t="s">
        <v>97</v>
      </c>
      <c r="D692" s="5">
        <v>15280</v>
      </c>
      <c r="E692" s="5" t="s">
        <v>24</v>
      </c>
      <c r="F692" s="5" t="s">
        <v>212</v>
      </c>
      <c r="G692" s="5" t="s">
        <v>52</v>
      </c>
      <c r="H692" s="5" t="s">
        <v>53</v>
      </c>
      <c r="I692" s="5" t="s">
        <v>166</v>
      </c>
      <c r="J692" s="5">
        <v>55</v>
      </c>
      <c r="K692" s="5" t="s">
        <v>167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6">
        <v>0</v>
      </c>
    </row>
    <row r="693" spans="1:21">
      <c r="A693" s="4" t="s">
        <v>210</v>
      </c>
      <c r="B693" s="5" t="s">
        <v>22</v>
      </c>
      <c r="C693" s="5" t="s">
        <v>97</v>
      </c>
      <c r="D693" s="5">
        <v>15280</v>
      </c>
      <c r="E693" s="5" t="s">
        <v>24</v>
      </c>
      <c r="F693" s="5" t="s">
        <v>212</v>
      </c>
      <c r="G693" s="5" t="s">
        <v>52</v>
      </c>
      <c r="H693" s="5" t="s">
        <v>82</v>
      </c>
      <c r="I693" s="5" t="s">
        <v>124</v>
      </c>
      <c r="J693" s="5">
        <v>59</v>
      </c>
      <c r="K693" s="5" t="s">
        <v>125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6">
        <v>0</v>
      </c>
    </row>
    <row r="694" spans="1:21">
      <c r="A694" s="4" t="s">
        <v>210</v>
      </c>
      <c r="B694" s="5" t="s">
        <v>22</v>
      </c>
      <c r="C694" s="5" t="s">
        <v>97</v>
      </c>
      <c r="D694" s="5">
        <v>15280</v>
      </c>
      <c r="E694" s="5" t="s">
        <v>24</v>
      </c>
      <c r="F694" s="5" t="s">
        <v>212</v>
      </c>
      <c r="G694" s="5" t="s">
        <v>52</v>
      </c>
      <c r="H694" s="5" t="s">
        <v>82</v>
      </c>
      <c r="I694" s="5" t="s">
        <v>126</v>
      </c>
      <c r="J694" s="5">
        <v>60</v>
      </c>
      <c r="K694" s="5" t="s">
        <v>127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6">
        <v>0</v>
      </c>
    </row>
    <row r="695" spans="1:21">
      <c r="A695" s="4" t="s">
        <v>210</v>
      </c>
      <c r="B695" s="5" t="s">
        <v>22</v>
      </c>
      <c r="C695" s="5" t="s">
        <v>97</v>
      </c>
      <c r="D695" s="5">
        <v>15280</v>
      </c>
      <c r="E695" s="5" t="s">
        <v>24</v>
      </c>
      <c r="F695" s="5" t="s">
        <v>212</v>
      </c>
      <c r="G695" s="5" t="s">
        <v>26</v>
      </c>
      <c r="H695" s="5" t="s">
        <v>82</v>
      </c>
      <c r="I695" s="5" t="s">
        <v>91</v>
      </c>
      <c r="J695" s="5">
        <v>61</v>
      </c>
      <c r="K695" s="5" t="s">
        <v>92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6">
        <v>0</v>
      </c>
    </row>
    <row r="696" spans="1:21">
      <c r="A696" s="4" t="s">
        <v>210</v>
      </c>
      <c r="B696" s="5" t="s">
        <v>22</v>
      </c>
      <c r="C696" s="5" t="s">
        <v>97</v>
      </c>
      <c r="D696" s="5">
        <v>15280</v>
      </c>
      <c r="E696" s="5" t="s">
        <v>24</v>
      </c>
      <c r="F696" s="5" t="s">
        <v>212</v>
      </c>
      <c r="G696" s="5" t="s">
        <v>26</v>
      </c>
      <c r="H696" s="5" t="s">
        <v>82</v>
      </c>
      <c r="I696" s="5" t="s">
        <v>105</v>
      </c>
      <c r="J696" s="5">
        <v>62</v>
      </c>
      <c r="K696" s="5" t="s">
        <v>106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6">
        <v>0</v>
      </c>
    </row>
    <row r="697" spans="1:21">
      <c r="A697" s="4" t="s">
        <v>210</v>
      </c>
      <c r="B697" s="5" t="s">
        <v>22</v>
      </c>
      <c r="C697" s="5" t="s">
        <v>97</v>
      </c>
      <c r="D697" s="5">
        <v>15280</v>
      </c>
      <c r="E697" s="5" t="s">
        <v>24</v>
      </c>
      <c r="F697" s="5" t="s">
        <v>212</v>
      </c>
      <c r="G697" s="5" t="s">
        <v>26</v>
      </c>
      <c r="H697" s="5" t="s">
        <v>82</v>
      </c>
      <c r="I697" s="5" t="s">
        <v>107</v>
      </c>
      <c r="J697" s="5">
        <v>63</v>
      </c>
      <c r="K697" s="5" t="s">
        <v>108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25</v>
      </c>
      <c r="U697" s="6">
        <v>25</v>
      </c>
    </row>
    <row r="698" spans="1:21">
      <c r="A698" s="4" t="s">
        <v>210</v>
      </c>
      <c r="B698" s="5" t="s">
        <v>22</v>
      </c>
      <c r="C698" s="5" t="s">
        <v>97</v>
      </c>
      <c r="D698" s="5">
        <v>15280</v>
      </c>
      <c r="E698" s="5" t="s">
        <v>24</v>
      </c>
      <c r="F698" s="5" t="s">
        <v>212</v>
      </c>
      <c r="G698" s="5" t="s">
        <v>26</v>
      </c>
      <c r="H698" s="5" t="s">
        <v>82</v>
      </c>
      <c r="I698" s="5" t="s">
        <v>168</v>
      </c>
      <c r="J698" s="5">
        <v>64</v>
      </c>
      <c r="K698" s="5" t="s">
        <v>169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6">
        <v>0</v>
      </c>
    </row>
    <row r="699" spans="1:21">
      <c r="A699" s="4" t="s">
        <v>210</v>
      </c>
      <c r="B699" s="5" t="s">
        <v>22</v>
      </c>
      <c r="C699" s="5" t="s">
        <v>97</v>
      </c>
      <c r="D699" s="5">
        <v>15280</v>
      </c>
      <c r="E699" s="5" t="s">
        <v>24</v>
      </c>
      <c r="F699" s="5" t="s">
        <v>212</v>
      </c>
      <c r="G699" s="5" t="s">
        <v>52</v>
      </c>
      <c r="H699" s="5" t="s">
        <v>82</v>
      </c>
      <c r="I699" s="5" t="s">
        <v>83</v>
      </c>
      <c r="J699" s="5">
        <v>65</v>
      </c>
      <c r="K699" s="5" t="s">
        <v>84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6">
        <v>0</v>
      </c>
    </row>
    <row r="700" spans="1:21">
      <c r="A700" s="4" t="s">
        <v>210</v>
      </c>
      <c r="B700" s="5" t="s">
        <v>22</v>
      </c>
      <c r="C700" s="5" t="s">
        <v>97</v>
      </c>
      <c r="D700" s="5">
        <v>15280</v>
      </c>
      <c r="E700" s="5" t="s">
        <v>24</v>
      </c>
      <c r="F700" s="5" t="s">
        <v>212</v>
      </c>
      <c r="G700" s="5" t="s">
        <v>52</v>
      </c>
      <c r="H700" s="5" t="s">
        <v>82</v>
      </c>
      <c r="I700" s="5" t="s">
        <v>170</v>
      </c>
      <c r="J700" s="5">
        <v>66</v>
      </c>
      <c r="K700" s="5" t="s">
        <v>171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6">
        <v>0</v>
      </c>
    </row>
    <row r="701" spans="1:21">
      <c r="A701" s="4" t="s">
        <v>210</v>
      </c>
      <c r="B701" s="5" t="s">
        <v>22</v>
      </c>
      <c r="C701" s="5" t="s">
        <v>97</v>
      </c>
      <c r="D701" s="5">
        <v>15280</v>
      </c>
      <c r="E701" s="5" t="s">
        <v>24</v>
      </c>
      <c r="F701" s="5" t="s">
        <v>212</v>
      </c>
      <c r="G701" s="5" t="s">
        <v>52</v>
      </c>
      <c r="H701" s="5" t="s">
        <v>82</v>
      </c>
      <c r="I701" s="5" t="s">
        <v>172</v>
      </c>
      <c r="J701" s="5">
        <v>67</v>
      </c>
      <c r="K701" s="5" t="s">
        <v>173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6">
        <v>0</v>
      </c>
    </row>
    <row r="702" spans="1:21">
      <c r="A702" s="4" t="s">
        <v>210</v>
      </c>
      <c r="B702" s="5" t="s">
        <v>22</v>
      </c>
      <c r="C702" s="5" t="s">
        <v>97</v>
      </c>
      <c r="D702" s="5">
        <v>15280</v>
      </c>
      <c r="E702" s="5" t="s">
        <v>24</v>
      </c>
      <c r="F702" s="5" t="s">
        <v>212</v>
      </c>
      <c r="G702" s="5" t="s">
        <v>52</v>
      </c>
      <c r="H702" s="5" t="s">
        <v>82</v>
      </c>
      <c r="I702" s="5" t="s">
        <v>174</v>
      </c>
      <c r="J702" s="5">
        <v>68</v>
      </c>
      <c r="K702" s="5" t="s">
        <v>175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6">
        <v>0</v>
      </c>
    </row>
    <row r="703" spans="1:21">
      <c r="A703" s="4" t="s">
        <v>210</v>
      </c>
      <c r="B703" s="5" t="s">
        <v>22</v>
      </c>
      <c r="C703" s="5" t="s">
        <v>97</v>
      </c>
      <c r="D703" s="5">
        <v>15280</v>
      </c>
      <c r="E703" s="5" t="s">
        <v>24</v>
      </c>
      <c r="F703" s="5" t="s">
        <v>212</v>
      </c>
      <c r="G703" s="5" t="s">
        <v>52</v>
      </c>
      <c r="H703" s="5" t="s">
        <v>82</v>
      </c>
      <c r="I703" s="5" t="s">
        <v>176</v>
      </c>
      <c r="J703" s="5">
        <v>69</v>
      </c>
      <c r="K703" s="5" t="s">
        <v>177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6">
        <v>0</v>
      </c>
    </row>
    <row r="704" spans="1:21">
      <c r="A704" s="4" t="s">
        <v>210</v>
      </c>
      <c r="B704" s="5" t="s">
        <v>22</v>
      </c>
      <c r="C704" s="5" t="s">
        <v>97</v>
      </c>
      <c r="D704" s="5">
        <v>15280</v>
      </c>
      <c r="E704" s="5" t="s">
        <v>24</v>
      </c>
      <c r="F704" s="5" t="s">
        <v>212</v>
      </c>
      <c r="G704" s="5" t="s">
        <v>52</v>
      </c>
      <c r="H704" s="5" t="s">
        <v>82</v>
      </c>
      <c r="I704" s="5" t="s">
        <v>178</v>
      </c>
      <c r="J704" s="5">
        <v>70</v>
      </c>
      <c r="K704" s="5" t="s">
        <v>179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6">
        <v>0</v>
      </c>
    </row>
    <row r="705" spans="1:21">
      <c r="A705" s="4" t="s">
        <v>210</v>
      </c>
      <c r="B705" s="5" t="s">
        <v>22</v>
      </c>
      <c r="C705" s="5" t="s">
        <v>97</v>
      </c>
      <c r="D705" s="5">
        <v>15280</v>
      </c>
      <c r="E705" s="5" t="s">
        <v>24</v>
      </c>
      <c r="F705" s="5" t="s">
        <v>212</v>
      </c>
      <c r="G705" s="5" t="s">
        <v>52</v>
      </c>
      <c r="H705" s="5" t="s">
        <v>82</v>
      </c>
      <c r="I705" s="5" t="s">
        <v>180</v>
      </c>
      <c r="J705" s="5">
        <v>71</v>
      </c>
      <c r="K705" s="5" t="s">
        <v>181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6">
        <v>0</v>
      </c>
    </row>
    <row r="706" spans="1:21">
      <c r="A706" s="4" t="s">
        <v>210</v>
      </c>
      <c r="B706" s="5" t="s">
        <v>22</v>
      </c>
      <c r="C706" s="5" t="s">
        <v>97</v>
      </c>
      <c r="D706" s="5">
        <v>15280</v>
      </c>
      <c r="E706" s="5" t="s">
        <v>24</v>
      </c>
      <c r="F706" s="5" t="s">
        <v>212</v>
      </c>
      <c r="G706" s="5" t="s">
        <v>52</v>
      </c>
      <c r="H706" s="5" t="s">
        <v>82</v>
      </c>
      <c r="I706" s="5" t="s">
        <v>182</v>
      </c>
      <c r="J706" s="5">
        <v>72</v>
      </c>
      <c r="K706" s="5" t="s">
        <v>183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6">
        <v>0</v>
      </c>
    </row>
    <row r="707" spans="1:21">
      <c r="A707" s="4" t="s">
        <v>210</v>
      </c>
      <c r="B707" s="5" t="s">
        <v>22</v>
      </c>
      <c r="C707" s="5" t="s">
        <v>97</v>
      </c>
      <c r="D707" s="5">
        <v>15280</v>
      </c>
      <c r="E707" s="5" t="s">
        <v>24</v>
      </c>
      <c r="F707" s="5" t="s">
        <v>212</v>
      </c>
      <c r="G707" s="5" t="s">
        <v>52</v>
      </c>
      <c r="H707" s="5" t="s">
        <v>82</v>
      </c>
      <c r="I707" s="5" t="s">
        <v>172</v>
      </c>
      <c r="J707" s="5">
        <v>73</v>
      </c>
      <c r="K707" s="5" t="s">
        <v>184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6">
        <v>0</v>
      </c>
    </row>
    <row r="708" spans="1:21">
      <c r="A708" s="4" t="s">
        <v>210</v>
      </c>
      <c r="B708" s="5" t="s">
        <v>22</v>
      </c>
      <c r="C708" s="5" t="s">
        <v>97</v>
      </c>
      <c r="D708" s="5">
        <v>15280</v>
      </c>
      <c r="E708" s="5" t="s">
        <v>24</v>
      </c>
      <c r="F708" s="5" t="s">
        <v>212</v>
      </c>
      <c r="G708" s="5" t="s">
        <v>52</v>
      </c>
      <c r="H708" s="5" t="s">
        <v>82</v>
      </c>
      <c r="I708" s="5" t="s">
        <v>185</v>
      </c>
      <c r="J708" s="5">
        <v>74</v>
      </c>
      <c r="K708" s="5" t="s">
        <v>186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6">
        <v>0</v>
      </c>
    </row>
    <row r="709" spans="1:21">
      <c r="A709" s="4" t="s">
        <v>210</v>
      </c>
      <c r="B709" s="5" t="s">
        <v>22</v>
      </c>
      <c r="C709" s="5" t="s">
        <v>97</v>
      </c>
      <c r="D709" s="5">
        <v>15280</v>
      </c>
      <c r="E709" s="5" t="s">
        <v>24</v>
      </c>
      <c r="F709" s="5" t="s">
        <v>212</v>
      </c>
      <c r="G709" s="5" t="s">
        <v>52</v>
      </c>
      <c r="H709" s="5" t="s">
        <v>82</v>
      </c>
      <c r="I709" s="5" t="s">
        <v>187</v>
      </c>
      <c r="J709" s="5">
        <v>75</v>
      </c>
      <c r="K709" s="5" t="s">
        <v>188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6">
        <v>0</v>
      </c>
    </row>
    <row r="710" spans="1:21">
      <c r="A710" s="4" t="s">
        <v>210</v>
      </c>
      <c r="B710" s="5" t="s">
        <v>22</v>
      </c>
      <c r="C710" s="5" t="s">
        <v>97</v>
      </c>
      <c r="D710" s="5">
        <v>15280</v>
      </c>
      <c r="E710" s="5" t="s">
        <v>24</v>
      </c>
      <c r="F710" s="5" t="s">
        <v>212</v>
      </c>
      <c r="G710" s="5" t="s">
        <v>52</v>
      </c>
      <c r="H710" s="5" t="s">
        <v>82</v>
      </c>
      <c r="I710" s="5" t="s">
        <v>178</v>
      </c>
      <c r="J710" s="5">
        <v>76</v>
      </c>
      <c r="K710" s="5" t="s">
        <v>189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6">
        <v>0</v>
      </c>
    </row>
    <row r="711" spans="1:21">
      <c r="A711" s="4" t="s">
        <v>210</v>
      </c>
      <c r="B711" s="5" t="s">
        <v>22</v>
      </c>
      <c r="C711" s="5" t="s">
        <v>97</v>
      </c>
      <c r="D711" s="5">
        <v>15280</v>
      </c>
      <c r="E711" s="5" t="s">
        <v>24</v>
      </c>
      <c r="F711" s="5" t="s">
        <v>212</v>
      </c>
      <c r="G711" s="5" t="s">
        <v>52</v>
      </c>
      <c r="H711" s="5" t="s">
        <v>82</v>
      </c>
      <c r="I711" s="5" t="s">
        <v>190</v>
      </c>
      <c r="J711" s="5">
        <v>77</v>
      </c>
      <c r="K711" s="5" t="s">
        <v>191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6">
        <v>0</v>
      </c>
    </row>
    <row r="712" spans="1:21">
      <c r="A712" s="4" t="s">
        <v>210</v>
      </c>
      <c r="B712" s="5" t="s">
        <v>22</v>
      </c>
      <c r="C712" s="5" t="s">
        <v>97</v>
      </c>
      <c r="D712" s="5">
        <v>15280</v>
      </c>
      <c r="E712" s="5" t="s">
        <v>24</v>
      </c>
      <c r="F712" s="5" t="s">
        <v>212</v>
      </c>
      <c r="G712" s="5" t="s">
        <v>26</v>
      </c>
      <c r="H712" s="5" t="s">
        <v>63</v>
      </c>
      <c r="I712" s="5" t="s">
        <v>64</v>
      </c>
      <c r="J712" s="5">
        <v>56</v>
      </c>
      <c r="K712" s="5" t="s">
        <v>65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12</v>
      </c>
      <c r="U712" s="6">
        <v>12</v>
      </c>
    </row>
    <row r="713" spans="1:21">
      <c r="A713" s="4" t="s">
        <v>210</v>
      </c>
      <c r="B713" s="5" t="s">
        <v>22</v>
      </c>
      <c r="C713" s="5" t="s">
        <v>97</v>
      </c>
      <c r="D713" s="5">
        <v>15280</v>
      </c>
      <c r="E713" s="5" t="s">
        <v>24</v>
      </c>
      <c r="F713" s="5" t="s">
        <v>212</v>
      </c>
      <c r="G713" s="5" t="s">
        <v>26</v>
      </c>
      <c r="H713" s="5" t="s">
        <v>36</v>
      </c>
      <c r="I713" s="5" t="s">
        <v>128</v>
      </c>
      <c r="J713" s="5">
        <v>24</v>
      </c>
      <c r="K713" s="5" t="s">
        <v>129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6">
        <v>0</v>
      </c>
    </row>
    <row r="714" spans="1:21">
      <c r="A714" s="4" t="s">
        <v>210</v>
      </c>
      <c r="B714" s="5" t="s">
        <v>22</v>
      </c>
      <c r="C714" s="5" t="s">
        <v>97</v>
      </c>
      <c r="D714" s="5">
        <v>15280</v>
      </c>
      <c r="E714" s="5" t="s">
        <v>24</v>
      </c>
      <c r="F714" s="5" t="s">
        <v>212</v>
      </c>
      <c r="G714" s="5" t="s">
        <v>26</v>
      </c>
      <c r="H714" s="5" t="s">
        <v>36</v>
      </c>
      <c r="I714" s="5" t="s">
        <v>130</v>
      </c>
      <c r="J714" s="5">
        <v>25</v>
      </c>
      <c r="K714" s="5" t="s">
        <v>131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6">
        <v>0</v>
      </c>
    </row>
    <row r="715" spans="1:21">
      <c r="A715" s="4" t="s">
        <v>210</v>
      </c>
      <c r="B715" s="5" t="s">
        <v>22</v>
      </c>
      <c r="C715" s="5" t="s">
        <v>97</v>
      </c>
      <c r="D715" s="5">
        <v>15280</v>
      </c>
      <c r="E715" s="5" t="s">
        <v>24</v>
      </c>
      <c r="F715" s="5" t="s">
        <v>212</v>
      </c>
      <c r="G715" s="5" t="s">
        <v>26</v>
      </c>
      <c r="H715" s="5" t="s">
        <v>36</v>
      </c>
      <c r="I715" s="5" t="s">
        <v>194</v>
      </c>
      <c r="J715" s="5">
        <v>26</v>
      </c>
      <c r="K715" s="5" t="s">
        <v>195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6">
        <v>0</v>
      </c>
    </row>
    <row r="716" spans="1:21">
      <c r="A716" s="4" t="s">
        <v>210</v>
      </c>
      <c r="B716" s="5" t="s">
        <v>22</v>
      </c>
      <c r="C716" s="5" t="s">
        <v>97</v>
      </c>
      <c r="D716" s="5">
        <v>15280</v>
      </c>
      <c r="E716" s="5" t="s">
        <v>24</v>
      </c>
      <c r="F716" s="5" t="s">
        <v>212</v>
      </c>
      <c r="G716" s="5" t="s">
        <v>26</v>
      </c>
      <c r="H716" s="5" t="s">
        <v>27</v>
      </c>
      <c r="I716" s="5" t="s">
        <v>39</v>
      </c>
      <c r="J716" s="5">
        <v>3</v>
      </c>
      <c r="K716" s="5" t="s">
        <v>93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29</v>
      </c>
      <c r="U716" s="6">
        <v>29</v>
      </c>
    </row>
    <row r="717" spans="1:21">
      <c r="A717" s="4" t="s">
        <v>210</v>
      </c>
      <c r="B717" s="5" t="s">
        <v>22</v>
      </c>
      <c r="C717" s="5" t="s">
        <v>97</v>
      </c>
      <c r="D717" s="5">
        <v>15280</v>
      </c>
      <c r="E717" s="5" t="s">
        <v>24</v>
      </c>
      <c r="F717" s="5" t="s">
        <v>212</v>
      </c>
      <c r="G717" s="5" t="s">
        <v>26</v>
      </c>
      <c r="H717" s="5" t="s">
        <v>27</v>
      </c>
      <c r="I717" s="5" t="s">
        <v>46</v>
      </c>
      <c r="J717" s="5">
        <v>5</v>
      </c>
      <c r="K717" s="5" t="s">
        <v>138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1</v>
      </c>
      <c r="U717" s="6">
        <v>1</v>
      </c>
    </row>
    <row r="718" spans="1:21">
      <c r="A718" s="4" t="s">
        <v>210</v>
      </c>
      <c r="B718" s="5" t="s">
        <v>22</v>
      </c>
      <c r="C718" s="5" t="s">
        <v>97</v>
      </c>
      <c r="D718" s="5">
        <v>15280</v>
      </c>
      <c r="E718" s="5" t="s">
        <v>24</v>
      </c>
      <c r="F718" s="5" t="s">
        <v>212</v>
      </c>
      <c r="G718" s="5" t="s">
        <v>26</v>
      </c>
      <c r="H718" s="5" t="s">
        <v>63</v>
      </c>
      <c r="I718" s="5" t="s">
        <v>94</v>
      </c>
      <c r="J718" s="5">
        <v>57</v>
      </c>
      <c r="K718" s="5" t="s">
        <v>95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6">
        <v>0</v>
      </c>
    </row>
    <row r="719" spans="1:21">
      <c r="A719" s="4" t="s">
        <v>210</v>
      </c>
      <c r="B719" s="5" t="s">
        <v>22</v>
      </c>
      <c r="C719" s="5" t="s">
        <v>133</v>
      </c>
      <c r="D719" s="5">
        <v>18599</v>
      </c>
      <c r="E719" s="5" t="s">
        <v>24</v>
      </c>
      <c r="F719" s="5" t="s">
        <v>212</v>
      </c>
      <c r="G719" s="5" t="s">
        <v>26</v>
      </c>
      <c r="H719" s="5" t="s">
        <v>27</v>
      </c>
      <c r="I719" s="5" t="s">
        <v>28</v>
      </c>
      <c r="J719" s="5">
        <v>1</v>
      </c>
      <c r="K719" s="5" t="s">
        <v>29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690</v>
      </c>
      <c r="U719" s="6">
        <v>690</v>
      </c>
    </row>
    <row r="720" spans="1:21">
      <c r="A720" s="4" t="s">
        <v>210</v>
      </c>
      <c r="B720" s="5" t="s">
        <v>22</v>
      </c>
      <c r="C720" s="5" t="s">
        <v>133</v>
      </c>
      <c r="D720" s="5">
        <v>18599</v>
      </c>
      <c r="E720" s="5" t="s">
        <v>24</v>
      </c>
      <c r="F720" s="5" t="s">
        <v>212</v>
      </c>
      <c r="G720" s="5" t="s">
        <v>26</v>
      </c>
      <c r="H720" s="5" t="s">
        <v>63</v>
      </c>
      <c r="I720" s="5" t="s">
        <v>98</v>
      </c>
      <c r="J720" s="5">
        <v>58</v>
      </c>
      <c r="K720" s="5" t="s">
        <v>99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6">
        <v>0</v>
      </c>
    </row>
    <row r="721" spans="1:21">
      <c r="A721" s="4" t="s">
        <v>210</v>
      </c>
      <c r="B721" s="5" t="s">
        <v>22</v>
      </c>
      <c r="C721" s="5" t="s">
        <v>133</v>
      </c>
      <c r="D721" s="5">
        <v>18599</v>
      </c>
      <c r="E721" s="5" t="s">
        <v>24</v>
      </c>
      <c r="F721" s="5" t="s">
        <v>212</v>
      </c>
      <c r="G721" s="5" t="s">
        <v>26</v>
      </c>
      <c r="H721" s="5" t="s">
        <v>30</v>
      </c>
      <c r="I721" s="5" t="s">
        <v>31</v>
      </c>
      <c r="J721" s="5">
        <v>10</v>
      </c>
      <c r="K721" s="5" t="s">
        <v>32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6">
        <v>0</v>
      </c>
    </row>
    <row r="722" spans="1:21">
      <c r="A722" s="4" t="s">
        <v>210</v>
      </c>
      <c r="B722" s="5" t="s">
        <v>22</v>
      </c>
      <c r="C722" s="5" t="s">
        <v>133</v>
      </c>
      <c r="D722" s="5">
        <v>18599</v>
      </c>
      <c r="E722" s="5" t="s">
        <v>24</v>
      </c>
      <c r="F722" s="5" t="s">
        <v>212</v>
      </c>
      <c r="G722" s="5" t="s">
        <v>26</v>
      </c>
      <c r="H722" s="5" t="s">
        <v>30</v>
      </c>
      <c r="I722" s="5" t="s">
        <v>140</v>
      </c>
      <c r="J722" s="5">
        <v>11</v>
      </c>
      <c r="K722" s="5" t="s">
        <v>141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6">
        <v>0</v>
      </c>
    </row>
    <row r="723" spans="1:21">
      <c r="A723" s="4" t="s">
        <v>210</v>
      </c>
      <c r="B723" s="5" t="s">
        <v>22</v>
      </c>
      <c r="C723" s="5" t="s">
        <v>133</v>
      </c>
      <c r="D723" s="5">
        <v>18599</v>
      </c>
      <c r="E723" s="5" t="s">
        <v>24</v>
      </c>
      <c r="F723" s="5" t="s">
        <v>212</v>
      </c>
      <c r="G723" s="5" t="s">
        <v>26</v>
      </c>
      <c r="H723" s="5" t="s">
        <v>33</v>
      </c>
      <c r="I723" s="5" t="s">
        <v>142</v>
      </c>
      <c r="J723" s="5">
        <v>12</v>
      </c>
      <c r="K723" s="5" t="s">
        <v>143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6">
        <v>0</v>
      </c>
    </row>
    <row r="724" spans="1:21">
      <c r="A724" s="4" t="s">
        <v>210</v>
      </c>
      <c r="B724" s="5" t="s">
        <v>22</v>
      </c>
      <c r="C724" s="5" t="s">
        <v>133</v>
      </c>
      <c r="D724" s="5">
        <v>18599</v>
      </c>
      <c r="E724" s="5" t="s">
        <v>24</v>
      </c>
      <c r="F724" s="5" t="s">
        <v>212</v>
      </c>
      <c r="G724" s="5" t="s">
        <v>26</v>
      </c>
      <c r="H724" s="5" t="s">
        <v>33</v>
      </c>
      <c r="I724" s="5" t="s">
        <v>34</v>
      </c>
      <c r="J724" s="5">
        <v>13</v>
      </c>
      <c r="K724" s="5" t="s">
        <v>35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6">
        <v>0</v>
      </c>
    </row>
    <row r="725" spans="1:21">
      <c r="A725" s="4" t="s">
        <v>210</v>
      </c>
      <c r="B725" s="5" t="s">
        <v>22</v>
      </c>
      <c r="C725" s="5" t="s">
        <v>133</v>
      </c>
      <c r="D725" s="5">
        <v>18599</v>
      </c>
      <c r="E725" s="5" t="s">
        <v>24</v>
      </c>
      <c r="F725" s="5" t="s">
        <v>212</v>
      </c>
      <c r="G725" s="5" t="s">
        <v>26</v>
      </c>
      <c r="H725" s="5" t="s">
        <v>33</v>
      </c>
      <c r="I725" s="5" t="s">
        <v>71</v>
      </c>
      <c r="J725" s="5">
        <v>14</v>
      </c>
      <c r="K725" s="5" t="s">
        <v>72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6">
        <v>0</v>
      </c>
    </row>
    <row r="726" spans="1:21">
      <c r="A726" s="4" t="s">
        <v>210</v>
      </c>
      <c r="B726" s="5" t="s">
        <v>22</v>
      </c>
      <c r="C726" s="5" t="s">
        <v>133</v>
      </c>
      <c r="D726" s="5">
        <v>18599</v>
      </c>
      <c r="E726" s="5" t="s">
        <v>24</v>
      </c>
      <c r="F726" s="5" t="s">
        <v>212</v>
      </c>
      <c r="G726" s="5" t="s">
        <v>26</v>
      </c>
      <c r="H726" s="5" t="s">
        <v>33</v>
      </c>
      <c r="I726" s="5" t="s">
        <v>73</v>
      </c>
      <c r="J726" s="5">
        <v>15</v>
      </c>
      <c r="K726" s="5" t="s">
        <v>74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6">
        <v>0</v>
      </c>
    </row>
    <row r="727" spans="1:21">
      <c r="A727" s="4" t="s">
        <v>210</v>
      </c>
      <c r="B727" s="5" t="s">
        <v>22</v>
      </c>
      <c r="C727" s="5" t="s">
        <v>133</v>
      </c>
      <c r="D727" s="5">
        <v>18599</v>
      </c>
      <c r="E727" s="5" t="s">
        <v>24</v>
      </c>
      <c r="F727" s="5" t="s">
        <v>212</v>
      </c>
      <c r="G727" s="5" t="s">
        <v>26</v>
      </c>
      <c r="H727" s="5" t="s">
        <v>33</v>
      </c>
      <c r="I727" s="5" t="s">
        <v>75</v>
      </c>
      <c r="J727" s="5">
        <v>16</v>
      </c>
      <c r="K727" s="5" t="s">
        <v>76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6">
        <v>0</v>
      </c>
    </row>
    <row r="728" spans="1:21">
      <c r="A728" s="4" t="s">
        <v>210</v>
      </c>
      <c r="B728" s="5" t="s">
        <v>22</v>
      </c>
      <c r="C728" s="5" t="s">
        <v>133</v>
      </c>
      <c r="D728" s="5">
        <v>18599</v>
      </c>
      <c r="E728" s="5" t="s">
        <v>24</v>
      </c>
      <c r="F728" s="5" t="s">
        <v>212</v>
      </c>
      <c r="G728" s="5" t="s">
        <v>26</v>
      </c>
      <c r="H728" s="5" t="s">
        <v>36</v>
      </c>
      <c r="I728" s="5" t="s">
        <v>37</v>
      </c>
      <c r="J728" s="5">
        <v>17</v>
      </c>
      <c r="K728" s="5" t="s">
        <v>38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6">
        <v>0</v>
      </c>
    </row>
    <row r="729" spans="1:21">
      <c r="A729" s="4" t="s">
        <v>210</v>
      </c>
      <c r="B729" s="5" t="s">
        <v>22</v>
      </c>
      <c r="C729" s="5" t="s">
        <v>133</v>
      </c>
      <c r="D729" s="5">
        <v>18599</v>
      </c>
      <c r="E729" s="5" t="s">
        <v>24</v>
      </c>
      <c r="F729" s="5" t="s">
        <v>212</v>
      </c>
      <c r="G729" s="5" t="s">
        <v>26</v>
      </c>
      <c r="H729" s="5" t="s">
        <v>36</v>
      </c>
      <c r="I729" s="5" t="s">
        <v>110</v>
      </c>
      <c r="J729" s="5">
        <v>18</v>
      </c>
      <c r="K729" s="5" t="s">
        <v>111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6">
        <v>0</v>
      </c>
    </row>
    <row r="730" spans="1:21">
      <c r="A730" s="4" t="s">
        <v>210</v>
      </c>
      <c r="B730" s="5" t="s">
        <v>22</v>
      </c>
      <c r="C730" s="5" t="s">
        <v>133</v>
      </c>
      <c r="D730" s="5">
        <v>18599</v>
      </c>
      <c r="E730" s="5" t="s">
        <v>24</v>
      </c>
      <c r="F730" s="5" t="s">
        <v>212</v>
      </c>
      <c r="G730" s="5" t="s">
        <v>26</v>
      </c>
      <c r="H730" s="5" t="s">
        <v>27</v>
      </c>
      <c r="I730" s="5" t="s">
        <v>39</v>
      </c>
      <c r="J730" s="5">
        <v>2</v>
      </c>
      <c r="K730" s="5" t="s">
        <v>40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604</v>
      </c>
      <c r="U730" s="6">
        <v>604</v>
      </c>
    </row>
    <row r="731" spans="1:21">
      <c r="A731" s="4" t="s">
        <v>210</v>
      </c>
      <c r="B731" s="5" t="s">
        <v>22</v>
      </c>
      <c r="C731" s="5" t="s">
        <v>133</v>
      </c>
      <c r="D731" s="5">
        <v>18599</v>
      </c>
      <c r="E731" s="5" t="s">
        <v>24</v>
      </c>
      <c r="F731" s="5" t="s">
        <v>212</v>
      </c>
      <c r="G731" s="5" t="s">
        <v>26</v>
      </c>
      <c r="H731" s="5" t="s">
        <v>36</v>
      </c>
      <c r="I731" s="5" t="s">
        <v>112</v>
      </c>
      <c r="J731" s="5">
        <v>19</v>
      </c>
      <c r="K731" s="5" t="s">
        <v>113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6">
        <v>0</v>
      </c>
    </row>
    <row r="732" spans="1:21">
      <c r="A732" s="4" t="s">
        <v>210</v>
      </c>
      <c r="B732" s="5" t="s">
        <v>22</v>
      </c>
      <c r="C732" s="5" t="s">
        <v>133</v>
      </c>
      <c r="D732" s="5">
        <v>18599</v>
      </c>
      <c r="E732" s="5" t="s">
        <v>24</v>
      </c>
      <c r="F732" s="5" t="s">
        <v>212</v>
      </c>
      <c r="G732" s="5" t="s">
        <v>26</v>
      </c>
      <c r="H732" s="5" t="s">
        <v>36</v>
      </c>
      <c r="I732" s="5" t="s">
        <v>114</v>
      </c>
      <c r="J732" s="5">
        <v>20</v>
      </c>
      <c r="K732" s="5" t="s">
        <v>115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6">
        <v>0</v>
      </c>
    </row>
    <row r="733" spans="1:21">
      <c r="A733" s="4" t="s">
        <v>210</v>
      </c>
      <c r="B733" s="5" t="s">
        <v>22</v>
      </c>
      <c r="C733" s="5" t="s">
        <v>133</v>
      </c>
      <c r="D733" s="5">
        <v>18599</v>
      </c>
      <c r="E733" s="5" t="s">
        <v>24</v>
      </c>
      <c r="F733" s="5" t="s">
        <v>212</v>
      </c>
      <c r="G733" s="5" t="s">
        <v>26</v>
      </c>
      <c r="H733" s="5" t="s">
        <v>36</v>
      </c>
      <c r="I733" s="5" t="s">
        <v>116</v>
      </c>
      <c r="J733" s="5">
        <v>21</v>
      </c>
      <c r="K733" s="5" t="s">
        <v>117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6">
        <v>0</v>
      </c>
    </row>
    <row r="734" spans="1:21">
      <c r="A734" s="4" t="s">
        <v>210</v>
      </c>
      <c r="B734" s="5" t="s">
        <v>22</v>
      </c>
      <c r="C734" s="5" t="s">
        <v>133</v>
      </c>
      <c r="D734" s="5">
        <v>18599</v>
      </c>
      <c r="E734" s="5" t="s">
        <v>24</v>
      </c>
      <c r="F734" s="5" t="s">
        <v>212</v>
      </c>
      <c r="G734" s="5" t="s">
        <v>26</v>
      </c>
      <c r="H734" s="5" t="s">
        <v>36</v>
      </c>
      <c r="I734" s="5" t="s">
        <v>118</v>
      </c>
      <c r="J734" s="5">
        <v>22</v>
      </c>
      <c r="K734" s="5" t="s">
        <v>119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6">
        <v>0</v>
      </c>
    </row>
    <row r="735" spans="1:21">
      <c r="A735" s="4" t="s">
        <v>210</v>
      </c>
      <c r="B735" s="5" t="s">
        <v>22</v>
      </c>
      <c r="C735" s="5" t="s">
        <v>133</v>
      </c>
      <c r="D735" s="5">
        <v>18599</v>
      </c>
      <c r="E735" s="5" t="s">
        <v>24</v>
      </c>
      <c r="F735" s="5" t="s">
        <v>212</v>
      </c>
      <c r="G735" s="5" t="s">
        <v>26</v>
      </c>
      <c r="H735" s="5" t="s">
        <v>36</v>
      </c>
      <c r="I735" s="5" t="s">
        <v>120</v>
      </c>
      <c r="J735" s="5">
        <v>23</v>
      </c>
      <c r="K735" s="5" t="s">
        <v>121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6">
        <v>0</v>
      </c>
    </row>
    <row r="736" spans="1:21">
      <c r="A736" s="4" t="s">
        <v>210</v>
      </c>
      <c r="B736" s="5" t="s">
        <v>22</v>
      </c>
      <c r="C736" s="5" t="s">
        <v>133</v>
      </c>
      <c r="D736" s="5">
        <v>18599</v>
      </c>
      <c r="E736" s="5" t="s">
        <v>24</v>
      </c>
      <c r="F736" s="5" t="s">
        <v>212</v>
      </c>
      <c r="G736" s="5" t="s">
        <v>26</v>
      </c>
      <c r="H736" s="5" t="s">
        <v>41</v>
      </c>
      <c r="I736" s="5" t="s">
        <v>42</v>
      </c>
      <c r="J736" s="5">
        <v>27</v>
      </c>
      <c r="K736" s="5" t="s">
        <v>43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6">
        <v>0</v>
      </c>
    </row>
    <row r="737" spans="1:21">
      <c r="A737" s="4" t="s">
        <v>210</v>
      </c>
      <c r="B737" s="5" t="s">
        <v>22</v>
      </c>
      <c r="C737" s="5" t="s">
        <v>133</v>
      </c>
      <c r="D737" s="5">
        <v>18599</v>
      </c>
      <c r="E737" s="5" t="s">
        <v>24</v>
      </c>
      <c r="F737" s="5" t="s">
        <v>212</v>
      </c>
      <c r="G737" s="5" t="s">
        <v>26</v>
      </c>
      <c r="H737" s="5" t="s">
        <v>41</v>
      </c>
      <c r="I737" s="5" t="s">
        <v>78</v>
      </c>
      <c r="J737" s="5">
        <v>28</v>
      </c>
      <c r="K737" s="5" t="s">
        <v>79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6">
        <v>0</v>
      </c>
    </row>
    <row r="738" spans="1:21">
      <c r="A738" s="4" t="s">
        <v>210</v>
      </c>
      <c r="B738" s="5" t="s">
        <v>22</v>
      </c>
      <c r="C738" s="5" t="s">
        <v>133</v>
      </c>
      <c r="D738" s="5">
        <v>18599</v>
      </c>
      <c r="E738" s="5" t="s">
        <v>24</v>
      </c>
      <c r="F738" s="5" t="s">
        <v>212</v>
      </c>
      <c r="G738" s="5" t="s">
        <v>26</v>
      </c>
      <c r="H738" s="5" t="s">
        <v>41</v>
      </c>
      <c r="I738" s="5" t="s">
        <v>144</v>
      </c>
      <c r="J738" s="5">
        <v>29</v>
      </c>
      <c r="K738" s="5" t="s">
        <v>145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6">
        <v>0</v>
      </c>
    </row>
    <row r="739" spans="1:21">
      <c r="A739" s="4" t="s">
        <v>210</v>
      </c>
      <c r="B739" s="5" t="s">
        <v>22</v>
      </c>
      <c r="C739" s="5" t="s">
        <v>133</v>
      </c>
      <c r="D739" s="5">
        <v>18599</v>
      </c>
      <c r="E739" s="5" t="s">
        <v>24</v>
      </c>
      <c r="F739" s="5" t="s">
        <v>212</v>
      </c>
      <c r="G739" s="5" t="s">
        <v>26</v>
      </c>
      <c r="H739" s="5" t="s">
        <v>41</v>
      </c>
      <c r="I739" s="5" t="s">
        <v>80</v>
      </c>
      <c r="J739" s="5">
        <v>30</v>
      </c>
      <c r="K739" s="5" t="s">
        <v>81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6">
        <v>0</v>
      </c>
    </row>
    <row r="740" spans="1:21">
      <c r="A740" s="4" t="s">
        <v>210</v>
      </c>
      <c r="B740" s="5" t="s">
        <v>22</v>
      </c>
      <c r="C740" s="5" t="s">
        <v>133</v>
      </c>
      <c r="D740" s="5">
        <v>18599</v>
      </c>
      <c r="E740" s="5" t="s">
        <v>24</v>
      </c>
      <c r="F740" s="5" t="s">
        <v>212</v>
      </c>
      <c r="G740" s="5" t="s">
        <v>26</v>
      </c>
      <c r="H740" s="5" t="s">
        <v>41</v>
      </c>
      <c r="I740" s="5" t="s">
        <v>44</v>
      </c>
      <c r="J740" s="5">
        <v>31</v>
      </c>
      <c r="K740" s="5" t="s">
        <v>45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6">
        <v>0</v>
      </c>
    </row>
    <row r="741" spans="1:21">
      <c r="A741" s="4" t="s">
        <v>210</v>
      </c>
      <c r="B741" s="5" t="s">
        <v>22</v>
      </c>
      <c r="C741" s="5" t="s">
        <v>133</v>
      </c>
      <c r="D741" s="5">
        <v>18599</v>
      </c>
      <c r="E741" s="5" t="s">
        <v>24</v>
      </c>
      <c r="F741" s="5" t="s">
        <v>212</v>
      </c>
      <c r="G741" s="5" t="s">
        <v>26</v>
      </c>
      <c r="H741" s="5" t="s">
        <v>27</v>
      </c>
      <c r="I741" s="5" t="s">
        <v>46</v>
      </c>
      <c r="J741" s="5">
        <v>4</v>
      </c>
      <c r="K741" s="5" t="s">
        <v>47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6">
        <v>0</v>
      </c>
    </row>
    <row r="742" spans="1:21">
      <c r="A742" s="4" t="s">
        <v>210</v>
      </c>
      <c r="B742" s="5" t="s">
        <v>22</v>
      </c>
      <c r="C742" s="5" t="s">
        <v>133</v>
      </c>
      <c r="D742" s="5">
        <v>18599</v>
      </c>
      <c r="E742" s="5" t="s">
        <v>24</v>
      </c>
      <c r="F742" s="5" t="s">
        <v>212</v>
      </c>
      <c r="G742" s="5" t="s">
        <v>26</v>
      </c>
      <c r="H742" s="5" t="s">
        <v>41</v>
      </c>
      <c r="I742" s="5" t="s">
        <v>48</v>
      </c>
      <c r="J742" s="5">
        <v>32</v>
      </c>
      <c r="K742" s="5" t="s">
        <v>49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6">
        <v>0</v>
      </c>
    </row>
    <row r="743" spans="1:21">
      <c r="A743" s="4" t="s">
        <v>210</v>
      </c>
      <c r="B743" s="5" t="s">
        <v>22</v>
      </c>
      <c r="C743" s="5" t="s">
        <v>133</v>
      </c>
      <c r="D743" s="5">
        <v>18599</v>
      </c>
      <c r="E743" s="5" t="s">
        <v>24</v>
      </c>
      <c r="F743" s="5" t="s">
        <v>212</v>
      </c>
      <c r="G743" s="5" t="s">
        <v>26</v>
      </c>
      <c r="H743" s="5" t="s">
        <v>41</v>
      </c>
      <c r="I743" s="5" t="s">
        <v>50</v>
      </c>
      <c r="J743" s="5">
        <v>33</v>
      </c>
      <c r="K743" s="5" t="s">
        <v>51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6">
        <v>0</v>
      </c>
    </row>
    <row r="744" spans="1:21">
      <c r="A744" s="4" t="s">
        <v>210</v>
      </c>
      <c r="B744" s="5" t="s">
        <v>22</v>
      </c>
      <c r="C744" s="5" t="s">
        <v>133</v>
      </c>
      <c r="D744" s="5">
        <v>18599</v>
      </c>
      <c r="E744" s="5" t="s">
        <v>24</v>
      </c>
      <c r="F744" s="5" t="s">
        <v>212</v>
      </c>
      <c r="G744" s="5" t="s">
        <v>26</v>
      </c>
      <c r="H744" s="5" t="s">
        <v>41</v>
      </c>
      <c r="I744" s="5" t="s">
        <v>134</v>
      </c>
      <c r="J744" s="5">
        <v>34</v>
      </c>
      <c r="K744" s="5" t="s">
        <v>135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6">
        <v>0</v>
      </c>
    </row>
    <row r="745" spans="1:21">
      <c r="A745" s="4" t="s">
        <v>210</v>
      </c>
      <c r="B745" s="5" t="s">
        <v>22</v>
      </c>
      <c r="C745" s="5" t="s">
        <v>133</v>
      </c>
      <c r="D745" s="5">
        <v>18599</v>
      </c>
      <c r="E745" s="5" t="s">
        <v>24</v>
      </c>
      <c r="F745" s="5" t="s">
        <v>212</v>
      </c>
      <c r="G745" s="5" t="s">
        <v>52</v>
      </c>
      <c r="H745" s="5" t="s">
        <v>100</v>
      </c>
      <c r="I745" s="5" t="s">
        <v>101</v>
      </c>
      <c r="J745" s="5">
        <v>37</v>
      </c>
      <c r="K745" s="5" t="s">
        <v>102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6">
        <v>0</v>
      </c>
    </row>
    <row r="746" spans="1:21">
      <c r="A746" s="4" t="s">
        <v>210</v>
      </c>
      <c r="B746" s="5" t="s">
        <v>22</v>
      </c>
      <c r="C746" s="5" t="s">
        <v>133</v>
      </c>
      <c r="D746" s="5">
        <v>18599</v>
      </c>
      <c r="E746" s="5" t="s">
        <v>24</v>
      </c>
      <c r="F746" s="5" t="s">
        <v>212</v>
      </c>
      <c r="G746" s="5" t="s">
        <v>52</v>
      </c>
      <c r="H746" s="5" t="s">
        <v>100</v>
      </c>
      <c r="I746" s="5" t="s">
        <v>146</v>
      </c>
      <c r="J746" s="5">
        <v>38</v>
      </c>
      <c r="K746" s="5" t="s">
        <v>147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6">
        <v>0</v>
      </c>
    </row>
    <row r="747" spans="1:21">
      <c r="A747" s="4" t="s">
        <v>210</v>
      </c>
      <c r="B747" s="5" t="s">
        <v>22</v>
      </c>
      <c r="C747" s="5" t="s">
        <v>133</v>
      </c>
      <c r="D747" s="5">
        <v>18599</v>
      </c>
      <c r="E747" s="5" t="s">
        <v>24</v>
      </c>
      <c r="F747" s="5" t="s">
        <v>212</v>
      </c>
      <c r="G747" s="5" t="s">
        <v>52</v>
      </c>
      <c r="H747" s="5" t="s">
        <v>100</v>
      </c>
      <c r="I747" s="5" t="s">
        <v>148</v>
      </c>
      <c r="J747" s="5">
        <v>39</v>
      </c>
      <c r="K747" s="5" t="s">
        <v>149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6">
        <v>0</v>
      </c>
    </row>
    <row r="748" spans="1:21">
      <c r="A748" s="4" t="s">
        <v>210</v>
      </c>
      <c r="B748" s="5" t="s">
        <v>22</v>
      </c>
      <c r="C748" s="5" t="s">
        <v>133</v>
      </c>
      <c r="D748" s="5">
        <v>18599</v>
      </c>
      <c r="E748" s="5" t="s">
        <v>24</v>
      </c>
      <c r="F748" s="5" t="s">
        <v>212</v>
      </c>
      <c r="G748" s="5" t="s">
        <v>52</v>
      </c>
      <c r="H748" s="5" t="s">
        <v>100</v>
      </c>
      <c r="I748" s="5" t="s">
        <v>150</v>
      </c>
      <c r="J748" s="5">
        <v>40</v>
      </c>
      <c r="K748" s="5" t="s">
        <v>151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6">
        <v>0</v>
      </c>
    </row>
    <row r="749" spans="1:21">
      <c r="A749" s="4" t="s">
        <v>210</v>
      </c>
      <c r="B749" s="5" t="s">
        <v>22</v>
      </c>
      <c r="C749" s="5" t="s">
        <v>133</v>
      </c>
      <c r="D749" s="5">
        <v>18599</v>
      </c>
      <c r="E749" s="5" t="s">
        <v>24</v>
      </c>
      <c r="F749" s="5" t="s">
        <v>212</v>
      </c>
      <c r="G749" s="5" t="s">
        <v>52</v>
      </c>
      <c r="H749" s="5" t="s">
        <v>53</v>
      </c>
      <c r="I749" s="5" t="s">
        <v>54</v>
      </c>
      <c r="J749" s="5">
        <v>41</v>
      </c>
      <c r="K749" s="5" t="s">
        <v>55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6">
        <v>0</v>
      </c>
    </row>
    <row r="750" spans="1:21">
      <c r="A750" s="4" t="s">
        <v>210</v>
      </c>
      <c r="B750" s="5" t="s">
        <v>22</v>
      </c>
      <c r="C750" s="5" t="s">
        <v>133</v>
      </c>
      <c r="D750" s="5">
        <v>18599</v>
      </c>
      <c r="E750" s="5" t="s">
        <v>24</v>
      </c>
      <c r="F750" s="5" t="s">
        <v>212</v>
      </c>
      <c r="G750" s="5" t="s">
        <v>52</v>
      </c>
      <c r="H750" s="5" t="s">
        <v>53</v>
      </c>
      <c r="I750" s="5" t="s">
        <v>122</v>
      </c>
      <c r="J750" s="5">
        <v>42</v>
      </c>
      <c r="K750" s="5" t="s">
        <v>123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6">
        <v>0</v>
      </c>
    </row>
    <row r="751" spans="1:21">
      <c r="A751" s="4" t="s">
        <v>210</v>
      </c>
      <c r="B751" s="5" t="s">
        <v>22</v>
      </c>
      <c r="C751" s="5" t="s">
        <v>133</v>
      </c>
      <c r="D751" s="5">
        <v>18599</v>
      </c>
      <c r="E751" s="5" t="s">
        <v>24</v>
      </c>
      <c r="F751" s="5" t="s">
        <v>212</v>
      </c>
      <c r="G751" s="5" t="s">
        <v>52</v>
      </c>
      <c r="H751" s="5" t="s">
        <v>53</v>
      </c>
      <c r="I751" s="5" t="s">
        <v>56</v>
      </c>
      <c r="J751" s="5">
        <v>43</v>
      </c>
      <c r="K751" s="5" t="s">
        <v>57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6">
        <v>0</v>
      </c>
    </row>
    <row r="752" spans="1:21">
      <c r="A752" s="4" t="s">
        <v>210</v>
      </c>
      <c r="B752" s="5" t="s">
        <v>22</v>
      </c>
      <c r="C752" s="5" t="s">
        <v>133</v>
      </c>
      <c r="D752" s="5">
        <v>18599</v>
      </c>
      <c r="E752" s="5" t="s">
        <v>24</v>
      </c>
      <c r="F752" s="5" t="s">
        <v>212</v>
      </c>
      <c r="G752" s="5" t="s">
        <v>26</v>
      </c>
      <c r="H752" s="5" t="s">
        <v>58</v>
      </c>
      <c r="I752" s="5" t="s">
        <v>59</v>
      </c>
      <c r="J752" s="5">
        <v>6</v>
      </c>
      <c r="K752" s="5" t="s">
        <v>60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6">
        <v>0</v>
      </c>
    </row>
    <row r="753" spans="1:21">
      <c r="A753" s="4" t="s">
        <v>210</v>
      </c>
      <c r="B753" s="5" t="s">
        <v>22</v>
      </c>
      <c r="C753" s="5" t="s">
        <v>133</v>
      </c>
      <c r="D753" s="5">
        <v>18599</v>
      </c>
      <c r="E753" s="5" t="s">
        <v>24</v>
      </c>
      <c r="F753" s="5" t="s">
        <v>212</v>
      </c>
      <c r="G753" s="5" t="s">
        <v>52</v>
      </c>
      <c r="H753" s="5" t="s">
        <v>53</v>
      </c>
      <c r="I753" s="5" t="s">
        <v>152</v>
      </c>
      <c r="J753" s="5">
        <v>44</v>
      </c>
      <c r="K753" s="5" t="s">
        <v>153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6">
        <v>0</v>
      </c>
    </row>
    <row r="754" spans="1:21">
      <c r="A754" s="4" t="s">
        <v>210</v>
      </c>
      <c r="B754" s="5" t="s">
        <v>22</v>
      </c>
      <c r="C754" s="5" t="s">
        <v>133</v>
      </c>
      <c r="D754" s="5">
        <v>18599</v>
      </c>
      <c r="E754" s="5" t="s">
        <v>24</v>
      </c>
      <c r="F754" s="5" t="s">
        <v>212</v>
      </c>
      <c r="G754" s="5" t="s">
        <v>52</v>
      </c>
      <c r="H754" s="5" t="s">
        <v>53</v>
      </c>
      <c r="I754" s="5" t="s">
        <v>87</v>
      </c>
      <c r="J754" s="5">
        <v>45</v>
      </c>
      <c r="K754" s="5" t="s">
        <v>88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6">
        <v>0</v>
      </c>
    </row>
    <row r="755" spans="1:21">
      <c r="A755" s="4" t="s">
        <v>210</v>
      </c>
      <c r="B755" s="5" t="s">
        <v>22</v>
      </c>
      <c r="C755" s="5" t="s">
        <v>133</v>
      </c>
      <c r="D755" s="5">
        <v>18599</v>
      </c>
      <c r="E755" s="5" t="s">
        <v>24</v>
      </c>
      <c r="F755" s="5" t="s">
        <v>212</v>
      </c>
      <c r="G755" s="5" t="s">
        <v>52</v>
      </c>
      <c r="H755" s="5" t="s">
        <v>53</v>
      </c>
      <c r="I755" s="5" t="s">
        <v>61</v>
      </c>
      <c r="J755" s="5">
        <v>46</v>
      </c>
      <c r="K755" s="5" t="s">
        <v>62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6">
        <v>0</v>
      </c>
    </row>
    <row r="756" spans="1:21">
      <c r="A756" s="4" t="s">
        <v>210</v>
      </c>
      <c r="B756" s="5" t="s">
        <v>22</v>
      </c>
      <c r="C756" s="5" t="s">
        <v>133</v>
      </c>
      <c r="D756" s="5">
        <v>18599</v>
      </c>
      <c r="E756" s="5" t="s">
        <v>24</v>
      </c>
      <c r="F756" s="5" t="s">
        <v>212</v>
      </c>
      <c r="G756" s="5" t="s">
        <v>52</v>
      </c>
      <c r="H756" s="5" t="s">
        <v>53</v>
      </c>
      <c r="I756" s="5" t="s">
        <v>89</v>
      </c>
      <c r="J756" s="5">
        <v>47</v>
      </c>
      <c r="K756" s="5" t="s">
        <v>90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6">
        <v>0</v>
      </c>
    </row>
    <row r="757" spans="1:21">
      <c r="A757" s="4" t="s">
        <v>210</v>
      </c>
      <c r="B757" s="5" t="s">
        <v>22</v>
      </c>
      <c r="C757" s="5" t="s">
        <v>133</v>
      </c>
      <c r="D757" s="5">
        <v>18599</v>
      </c>
      <c r="E757" s="5" t="s">
        <v>24</v>
      </c>
      <c r="F757" s="5" t="s">
        <v>212</v>
      </c>
      <c r="G757" s="5" t="s">
        <v>52</v>
      </c>
      <c r="H757" s="5" t="s">
        <v>53</v>
      </c>
      <c r="I757" s="5" t="s">
        <v>154</v>
      </c>
      <c r="J757" s="5">
        <v>48</v>
      </c>
      <c r="K757" s="5" t="s">
        <v>155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6">
        <v>0</v>
      </c>
    </row>
    <row r="758" spans="1:21">
      <c r="A758" s="4" t="s">
        <v>210</v>
      </c>
      <c r="B758" s="5" t="s">
        <v>22</v>
      </c>
      <c r="C758" s="5" t="s">
        <v>133</v>
      </c>
      <c r="D758" s="5">
        <v>18599</v>
      </c>
      <c r="E758" s="5" t="s">
        <v>24</v>
      </c>
      <c r="F758" s="5" t="s">
        <v>212</v>
      </c>
      <c r="G758" s="5" t="s">
        <v>52</v>
      </c>
      <c r="H758" s="5" t="s">
        <v>53</v>
      </c>
      <c r="I758" s="5" t="s">
        <v>156</v>
      </c>
      <c r="J758" s="5">
        <v>49</v>
      </c>
      <c r="K758" s="5" t="s">
        <v>157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6">
        <v>0</v>
      </c>
    </row>
    <row r="759" spans="1:21">
      <c r="A759" s="4" t="s">
        <v>210</v>
      </c>
      <c r="B759" s="5" t="s">
        <v>22</v>
      </c>
      <c r="C759" s="5" t="s">
        <v>133</v>
      </c>
      <c r="D759" s="5">
        <v>18599</v>
      </c>
      <c r="E759" s="5" t="s">
        <v>24</v>
      </c>
      <c r="F759" s="5" t="s">
        <v>212</v>
      </c>
      <c r="G759" s="5" t="s">
        <v>52</v>
      </c>
      <c r="H759" s="5" t="s">
        <v>53</v>
      </c>
      <c r="I759" s="5" t="s">
        <v>103</v>
      </c>
      <c r="J759" s="5">
        <v>50</v>
      </c>
      <c r="K759" s="5" t="s">
        <v>104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6">
        <v>0</v>
      </c>
    </row>
    <row r="760" spans="1:21">
      <c r="A760" s="4" t="s">
        <v>210</v>
      </c>
      <c r="B760" s="5" t="s">
        <v>22</v>
      </c>
      <c r="C760" s="5" t="s">
        <v>133</v>
      </c>
      <c r="D760" s="5">
        <v>18599</v>
      </c>
      <c r="E760" s="5" t="s">
        <v>24</v>
      </c>
      <c r="F760" s="5" t="s">
        <v>212</v>
      </c>
      <c r="G760" s="5" t="s">
        <v>52</v>
      </c>
      <c r="H760" s="5" t="s">
        <v>53</v>
      </c>
      <c r="I760" s="5" t="s">
        <v>158</v>
      </c>
      <c r="J760" s="5">
        <v>51</v>
      </c>
      <c r="K760" s="5" t="s">
        <v>159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6">
        <v>0</v>
      </c>
    </row>
    <row r="761" spans="1:21">
      <c r="A761" s="4" t="s">
        <v>210</v>
      </c>
      <c r="B761" s="5" t="s">
        <v>22</v>
      </c>
      <c r="C761" s="5" t="s">
        <v>133</v>
      </c>
      <c r="D761" s="5">
        <v>18599</v>
      </c>
      <c r="E761" s="5" t="s">
        <v>24</v>
      </c>
      <c r="F761" s="5" t="s">
        <v>212</v>
      </c>
      <c r="G761" s="5" t="s">
        <v>52</v>
      </c>
      <c r="H761" s="5" t="s">
        <v>53</v>
      </c>
      <c r="I761" s="5" t="s">
        <v>160</v>
      </c>
      <c r="J761" s="5">
        <v>52</v>
      </c>
      <c r="K761" s="5" t="s">
        <v>161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6">
        <v>0</v>
      </c>
    </row>
    <row r="762" spans="1:21">
      <c r="A762" s="4" t="s">
        <v>210</v>
      </c>
      <c r="B762" s="5" t="s">
        <v>22</v>
      </c>
      <c r="C762" s="5" t="s">
        <v>133</v>
      </c>
      <c r="D762" s="5">
        <v>18599</v>
      </c>
      <c r="E762" s="5" t="s">
        <v>24</v>
      </c>
      <c r="F762" s="5" t="s">
        <v>212</v>
      </c>
      <c r="G762" s="5" t="s">
        <v>52</v>
      </c>
      <c r="H762" s="5" t="s">
        <v>53</v>
      </c>
      <c r="I762" s="5" t="s">
        <v>162</v>
      </c>
      <c r="J762" s="5">
        <v>53</v>
      </c>
      <c r="K762" s="5" t="s">
        <v>163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6">
        <v>0</v>
      </c>
    </row>
    <row r="763" spans="1:21">
      <c r="A763" s="4" t="s">
        <v>210</v>
      </c>
      <c r="B763" s="5" t="s">
        <v>22</v>
      </c>
      <c r="C763" s="5" t="s">
        <v>133</v>
      </c>
      <c r="D763" s="5">
        <v>18599</v>
      </c>
      <c r="E763" s="5" t="s">
        <v>24</v>
      </c>
      <c r="F763" s="5" t="s">
        <v>212</v>
      </c>
      <c r="G763" s="5" t="s">
        <v>26</v>
      </c>
      <c r="H763" s="5" t="s">
        <v>58</v>
      </c>
      <c r="I763" s="5" t="s">
        <v>67</v>
      </c>
      <c r="J763" s="5">
        <v>7</v>
      </c>
      <c r="K763" s="5" t="s">
        <v>68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6">
        <v>0</v>
      </c>
    </row>
    <row r="764" spans="1:21">
      <c r="A764" s="4" t="s">
        <v>210</v>
      </c>
      <c r="B764" s="5" t="s">
        <v>22</v>
      </c>
      <c r="C764" s="5" t="s">
        <v>133</v>
      </c>
      <c r="D764" s="5">
        <v>18599</v>
      </c>
      <c r="E764" s="5" t="s">
        <v>24</v>
      </c>
      <c r="F764" s="5" t="s">
        <v>212</v>
      </c>
      <c r="G764" s="5" t="s">
        <v>52</v>
      </c>
      <c r="H764" s="5" t="s">
        <v>53</v>
      </c>
      <c r="I764" s="5" t="s">
        <v>164</v>
      </c>
      <c r="J764" s="5">
        <v>54</v>
      </c>
      <c r="K764" s="5" t="s">
        <v>165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6">
        <v>0</v>
      </c>
    </row>
    <row r="765" spans="1:21">
      <c r="A765" s="4" t="s">
        <v>210</v>
      </c>
      <c r="B765" s="5" t="s">
        <v>22</v>
      </c>
      <c r="C765" s="5" t="s">
        <v>133</v>
      </c>
      <c r="D765" s="5">
        <v>18599</v>
      </c>
      <c r="E765" s="5" t="s">
        <v>24</v>
      </c>
      <c r="F765" s="5" t="s">
        <v>212</v>
      </c>
      <c r="G765" s="5" t="s">
        <v>52</v>
      </c>
      <c r="H765" s="5" t="s">
        <v>53</v>
      </c>
      <c r="I765" s="5" t="s">
        <v>166</v>
      </c>
      <c r="J765" s="5">
        <v>55</v>
      </c>
      <c r="K765" s="5" t="s">
        <v>167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6">
        <v>0</v>
      </c>
    </row>
    <row r="766" spans="1:21">
      <c r="A766" s="4" t="s">
        <v>210</v>
      </c>
      <c r="B766" s="5" t="s">
        <v>22</v>
      </c>
      <c r="C766" s="5" t="s">
        <v>133</v>
      </c>
      <c r="D766" s="5">
        <v>18599</v>
      </c>
      <c r="E766" s="5" t="s">
        <v>24</v>
      </c>
      <c r="F766" s="5" t="s">
        <v>212</v>
      </c>
      <c r="G766" s="5" t="s">
        <v>52</v>
      </c>
      <c r="H766" s="5" t="s">
        <v>82</v>
      </c>
      <c r="I766" s="5" t="s">
        <v>124</v>
      </c>
      <c r="J766" s="5">
        <v>59</v>
      </c>
      <c r="K766" s="5" t="s">
        <v>125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6">
        <v>0</v>
      </c>
    </row>
    <row r="767" spans="1:21">
      <c r="A767" s="4" t="s">
        <v>210</v>
      </c>
      <c r="B767" s="5" t="s">
        <v>22</v>
      </c>
      <c r="C767" s="5" t="s">
        <v>133</v>
      </c>
      <c r="D767" s="5">
        <v>18599</v>
      </c>
      <c r="E767" s="5" t="s">
        <v>24</v>
      </c>
      <c r="F767" s="5" t="s">
        <v>212</v>
      </c>
      <c r="G767" s="5" t="s">
        <v>52</v>
      </c>
      <c r="H767" s="5" t="s">
        <v>82</v>
      </c>
      <c r="I767" s="5" t="s">
        <v>126</v>
      </c>
      <c r="J767" s="5">
        <v>60</v>
      </c>
      <c r="K767" s="5" t="s">
        <v>127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6">
        <v>0</v>
      </c>
    </row>
    <row r="768" spans="1:21">
      <c r="A768" s="4" t="s">
        <v>210</v>
      </c>
      <c r="B768" s="5" t="s">
        <v>22</v>
      </c>
      <c r="C768" s="5" t="s">
        <v>133</v>
      </c>
      <c r="D768" s="5">
        <v>18599</v>
      </c>
      <c r="E768" s="5" t="s">
        <v>24</v>
      </c>
      <c r="F768" s="5" t="s">
        <v>212</v>
      </c>
      <c r="G768" s="5" t="s">
        <v>26</v>
      </c>
      <c r="H768" s="5" t="s">
        <v>82</v>
      </c>
      <c r="I768" s="5" t="s">
        <v>91</v>
      </c>
      <c r="J768" s="5">
        <v>61</v>
      </c>
      <c r="K768" s="5" t="s">
        <v>92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6">
        <v>0</v>
      </c>
    </row>
    <row r="769" spans="1:21">
      <c r="A769" s="4" t="s">
        <v>210</v>
      </c>
      <c r="B769" s="5" t="s">
        <v>22</v>
      </c>
      <c r="C769" s="5" t="s">
        <v>133</v>
      </c>
      <c r="D769" s="5">
        <v>18599</v>
      </c>
      <c r="E769" s="5" t="s">
        <v>24</v>
      </c>
      <c r="F769" s="5" t="s">
        <v>212</v>
      </c>
      <c r="G769" s="5" t="s">
        <v>26</v>
      </c>
      <c r="H769" s="5" t="s">
        <v>82</v>
      </c>
      <c r="I769" s="5" t="s">
        <v>105</v>
      </c>
      <c r="J769" s="5">
        <v>62</v>
      </c>
      <c r="K769" s="5" t="s">
        <v>106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6">
        <v>0</v>
      </c>
    </row>
    <row r="770" spans="1:21">
      <c r="A770" s="4" t="s">
        <v>210</v>
      </c>
      <c r="B770" s="5" t="s">
        <v>22</v>
      </c>
      <c r="C770" s="5" t="s">
        <v>133</v>
      </c>
      <c r="D770" s="5">
        <v>18599</v>
      </c>
      <c r="E770" s="5" t="s">
        <v>24</v>
      </c>
      <c r="F770" s="5" t="s">
        <v>212</v>
      </c>
      <c r="G770" s="5" t="s">
        <v>26</v>
      </c>
      <c r="H770" s="5" t="s">
        <v>82</v>
      </c>
      <c r="I770" s="5" t="s">
        <v>107</v>
      </c>
      <c r="J770" s="5">
        <v>63</v>
      </c>
      <c r="K770" s="5" t="s">
        <v>108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6">
        <v>0</v>
      </c>
    </row>
    <row r="771" spans="1:21">
      <c r="A771" s="4" t="s">
        <v>210</v>
      </c>
      <c r="B771" s="5" t="s">
        <v>22</v>
      </c>
      <c r="C771" s="5" t="s">
        <v>133</v>
      </c>
      <c r="D771" s="5">
        <v>18599</v>
      </c>
      <c r="E771" s="5" t="s">
        <v>24</v>
      </c>
      <c r="F771" s="5" t="s">
        <v>212</v>
      </c>
      <c r="G771" s="5" t="s">
        <v>26</v>
      </c>
      <c r="H771" s="5" t="s">
        <v>82</v>
      </c>
      <c r="I771" s="5" t="s">
        <v>168</v>
      </c>
      <c r="J771" s="5">
        <v>64</v>
      </c>
      <c r="K771" s="5" t="s">
        <v>169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6">
        <v>0</v>
      </c>
    </row>
    <row r="772" spans="1:21">
      <c r="A772" s="4" t="s">
        <v>210</v>
      </c>
      <c r="B772" s="5" t="s">
        <v>22</v>
      </c>
      <c r="C772" s="5" t="s">
        <v>133</v>
      </c>
      <c r="D772" s="5">
        <v>18599</v>
      </c>
      <c r="E772" s="5" t="s">
        <v>24</v>
      </c>
      <c r="F772" s="5" t="s">
        <v>212</v>
      </c>
      <c r="G772" s="5" t="s">
        <v>52</v>
      </c>
      <c r="H772" s="5" t="s">
        <v>82</v>
      </c>
      <c r="I772" s="5" t="s">
        <v>83</v>
      </c>
      <c r="J772" s="5">
        <v>65</v>
      </c>
      <c r="K772" s="5" t="s">
        <v>84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6">
        <v>0</v>
      </c>
    </row>
    <row r="773" spans="1:21">
      <c r="A773" s="4" t="s">
        <v>210</v>
      </c>
      <c r="B773" s="5" t="s">
        <v>22</v>
      </c>
      <c r="C773" s="5" t="s">
        <v>133</v>
      </c>
      <c r="D773" s="5">
        <v>18599</v>
      </c>
      <c r="E773" s="5" t="s">
        <v>24</v>
      </c>
      <c r="F773" s="5" t="s">
        <v>212</v>
      </c>
      <c r="G773" s="5" t="s">
        <v>52</v>
      </c>
      <c r="H773" s="5" t="s">
        <v>82</v>
      </c>
      <c r="I773" s="5" t="s">
        <v>170</v>
      </c>
      <c r="J773" s="5">
        <v>66</v>
      </c>
      <c r="K773" s="5" t="s">
        <v>171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6">
        <v>0</v>
      </c>
    </row>
    <row r="774" spans="1:21">
      <c r="A774" s="4" t="s">
        <v>210</v>
      </c>
      <c r="B774" s="5" t="s">
        <v>22</v>
      </c>
      <c r="C774" s="5" t="s">
        <v>133</v>
      </c>
      <c r="D774" s="5">
        <v>18599</v>
      </c>
      <c r="E774" s="5" t="s">
        <v>24</v>
      </c>
      <c r="F774" s="5" t="s">
        <v>212</v>
      </c>
      <c r="G774" s="5" t="s">
        <v>52</v>
      </c>
      <c r="H774" s="5" t="s">
        <v>82</v>
      </c>
      <c r="I774" s="5" t="s">
        <v>172</v>
      </c>
      <c r="J774" s="5">
        <v>67</v>
      </c>
      <c r="K774" s="5" t="s">
        <v>173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6">
        <v>0</v>
      </c>
    </row>
    <row r="775" spans="1:21">
      <c r="A775" s="4" t="s">
        <v>210</v>
      </c>
      <c r="B775" s="5" t="s">
        <v>22</v>
      </c>
      <c r="C775" s="5" t="s">
        <v>133</v>
      </c>
      <c r="D775" s="5">
        <v>18599</v>
      </c>
      <c r="E775" s="5" t="s">
        <v>24</v>
      </c>
      <c r="F775" s="5" t="s">
        <v>212</v>
      </c>
      <c r="G775" s="5" t="s">
        <v>52</v>
      </c>
      <c r="H775" s="5" t="s">
        <v>82</v>
      </c>
      <c r="I775" s="5" t="s">
        <v>174</v>
      </c>
      <c r="J775" s="5">
        <v>68</v>
      </c>
      <c r="K775" s="5" t="s">
        <v>175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6">
        <v>0</v>
      </c>
    </row>
    <row r="776" spans="1:21">
      <c r="A776" s="4" t="s">
        <v>210</v>
      </c>
      <c r="B776" s="5" t="s">
        <v>22</v>
      </c>
      <c r="C776" s="5" t="s">
        <v>133</v>
      </c>
      <c r="D776" s="5">
        <v>18599</v>
      </c>
      <c r="E776" s="5" t="s">
        <v>24</v>
      </c>
      <c r="F776" s="5" t="s">
        <v>212</v>
      </c>
      <c r="G776" s="5" t="s">
        <v>52</v>
      </c>
      <c r="H776" s="5" t="s">
        <v>82</v>
      </c>
      <c r="I776" s="5" t="s">
        <v>176</v>
      </c>
      <c r="J776" s="5">
        <v>69</v>
      </c>
      <c r="K776" s="5" t="s">
        <v>177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6">
        <v>0</v>
      </c>
    </row>
    <row r="777" spans="1:21">
      <c r="A777" s="4" t="s">
        <v>210</v>
      </c>
      <c r="B777" s="5" t="s">
        <v>22</v>
      </c>
      <c r="C777" s="5" t="s">
        <v>133</v>
      </c>
      <c r="D777" s="5">
        <v>18599</v>
      </c>
      <c r="E777" s="5" t="s">
        <v>24</v>
      </c>
      <c r="F777" s="5" t="s">
        <v>212</v>
      </c>
      <c r="G777" s="5" t="s">
        <v>52</v>
      </c>
      <c r="H777" s="5" t="s">
        <v>82</v>
      </c>
      <c r="I777" s="5" t="s">
        <v>178</v>
      </c>
      <c r="J777" s="5">
        <v>70</v>
      </c>
      <c r="K777" s="5" t="s">
        <v>179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6">
        <v>0</v>
      </c>
    </row>
    <row r="778" spans="1:21">
      <c r="A778" s="4" t="s">
        <v>210</v>
      </c>
      <c r="B778" s="5" t="s">
        <v>22</v>
      </c>
      <c r="C778" s="5" t="s">
        <v>133</v>
      </c>
      <c r="D778" s="5">
        <v>18599</v>
      </c>
      <c r="E778" s="5" t="s">
        <v>24</v>
      </c>
      <c r="F778" s="5" t="s">
        <v>212</v>
      </c>
      <c r="G778" s="5" t="s">
        <v>52</v>
      </c>
      <c r="H778" s="5" t="s">
        <v>82</v>
      </c>
      <c r="I778" s="5" t="s">
        <v>180</v>
      </c>
      <c r="J778" s="5">
        <v>71</v>
      </c>
      <c r="K778" s="5" t="s">
        <v>181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6">
        <v>0</v>
      </c>
    </row>
    <row r="779" spans="1:21">
      <c r="A779" s="4" t="s">
        <v>210</v>
      </c>
      <c r="B779" s="5" t="s">
        <v>22</v>
      </c>
      <c r="C779" s="5" t="s">
        <v>133</v>
      </c>
      <c r="D779" s="5">
        <v>18599</v>
      </c>
      <c r="E779" s="5" t="s">
        <v>24</v>
      </c>
      <c r="F779" s="5" t="s">
        <v>212</v>
      </c>
      <c r="G779" s="5" t="s">
        <v>52</v>
      </c>
      <c r="H779" s="5" t="s">
        <v>82</v>
      </c>
      <c r="I779" s="5" t="s">
        <v>182</v>
      </c>
      <c r="J779" s="5">
        <v>72</v>
      </c>
      <c r="K779" s="5" t="s">
        <v>183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6">
        <v>0</v>
      </c>
    </row>
    <row r="780" spans="1:21">
      <c r="A780" s="4" t="s">
        <v>210</v>
      </c>
      <c r="B780" s="5" t="s">
        <v>22</v>
      </c>
      <c r="C780" s="5" t="s">
        <v>133</v>
      </c>
      <c r="D780" s="5">
        <v>18599</v>
      </c>
      <c r="E780" s="5" t="s">
        <v>24</v>
      </c>
      <c r="F780" s="5" t="s">
        <v>212</v>
      </c>
      <c r="G780" s="5" t="s">
        <v>52</v>
      </c>
      <c r="H780" s="5" t="s">
        <v>82</v>
      </c>
      <c r="I780" s="5" t="s">
        <v>172</v>
      </c>
      <c r="J780" s="5">
        <v>73</v>
      </c>
      <c r="K780" s="5" t="s">
        <v>184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6">
        <v>0</v>
      </c>
    </row>
    <row r="781" spans="1:21">
      <c r="A781" s="4" t="s">
        <v>210</v>
      </c>
      <c r="B781" s="5" t="s">
        <v>22</v>
      </c>
      <c r="C781" s="5" t="s">
        <v>133</v>
      </c>
      <c r="D781" s="5">
        <v>18599</v>
      </c>
      <c r="E781" s="5" t="s">
        <v>24</v>
      </c>
      <c r="F781" s="5" t="s">
        <v>212</v>
      </c>
      <c r="G781" s="5" t="s">
        <v>52</v>
      </c>
      <c r="H781" s="5" t="s">
        <v>82</v>
      </c>
      <c r="I781" s="5" t="s">
        <v>185</v>
      </c>
      <c r="J781" s="5">
        <v>74</v>
      </c>
      <c r="K781" s="5" t="s">
        <v>186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6">
        <v>0</v>
      </c>
    </row>
    <row r="782" spans="1:21">
      <c r="A782" s="4" t="s">
        <v>210</v>
      </c>
      <c r="B782" s="5" t="s">
        <v>22</v>
      </c>
      <c r="C782" s="5" t="s">
        <v>133</v>
      </c>
      <c r="D782" s="5">
        <v>18599</v>
      </c>
      <c r="E782" s="5" t="s">
        <v>24</v>
      </c>
      <c r="F782" s="5" t="s">
        <v>212</v>
      </c>
      <c r="G782" s="5" t="s">
        <v>52</v>
      </c>
      <c r="H782" s="5" t="s">
        <v>82</v>
      </c>
      <c r="I782" s="5" t="s">
        <v>187</v>
      </c>
      <c r="J782" s="5">
        <v>75</v>
      </c>
      <c r="K782" s="5" t="s">
        <v>188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6">
        <v>0</v>
      </c>
    </row>
    <row r="783" spans="1:21">
      <c r="A783" s="4" t="s">
        <v>210</v>
      </c>
      <c r="B783" s="5" t="s">
        <v>22</v>
      </c>
      <c r="C783" s="5" t="s">
        <v>133</v>
      </c>
      <c r="D783" s="5">
        <v>18599</v>
      </c>
      <c r="E783" s="5" t="s">
        <v>24</v>
      </c>
      <c r="F783" s="5" t="s">
        <v>212</v>
      </c>
      <c r="G783" s="5" t="s">
        <v>52</v>
      </c>
      <c r="H783" s="5" t="s">
        <v>82</v>
      </c>
      <c r="I783" s="5" t="s">
        <v>178</v>
      </c>
      <c r="J783" s="5">
        <v>76</v>
      </c>
      <c r="K783" s="5" t="s">
        <v>189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6">
        <v>0</v>
      </c>
    </row>
    <row r="784" spans="1:21">
      <c r="A784" s="4" t="s">
        <v>210</v>
      </c>
      <c r="B784" s="5" t="s">
        <v>22</v>
      </c>
      <c r="C784" s="5" t="s">
        <v>133</v>
      </c>
      <c r="D784" s="5">
        <v>18599</v>
      </c>
      <c r="E784" s="5" t="s">
        <v>24</v>
      </c>
      <c r="F784" s="5" t="s">
        <v>212</v>
      </c>
      <c r="G784" s="5" t="s">
        <v>52</v>
      </c>
      <c r="H784" s="5" t="s">
        <v>82</v>
      </c>
      <c r="I784" s="5" t="s">
        <v>190</v>
      </c>
      <c r="J784" s="5">
        <v>77</v>
      </c>
      <c r="K784" s="5" t="s">
        <v>191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6">
        <v>0</v>
      </c>
    </row>
    <row r="785" spans="1:21">
      <c r="A785" s="4" t="s">
        <v>210</v>
      </c>
      <c r="B785" s="5" t="s">
        <v>22</v>
      </c>
      <c r="C785" s="5" t="s">
        <v>133</v>
      </c>
      <c r="D785" s="5">
        <v>18599</v>
      </c>
      <c r="E785" s="5" t="s">
        <v>24</v>
      </c>
      <c r="F785" s="5" t="s">
        <v>212</v>
      </c>
      <c r="G785" s="5" t="s">
        <v>26</v>
      </c>
      <c r="H785" s="5" t="s">
        <v>63</v>
      </c>
      <c r="I785" s="5" t="s">
        <v>64</v>
      </c>
      <c r="J785" s="5">
        <v>56</v>
      </c>
      <c r="K785" s="5" t="s">
        <v>65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6">
        <v>0</v>
      </c>
    </row>
    <row r="786" spans="1:21">
      <c r="A786" s="4" t="s">
        <v>210</v>
      </c>
      <c r="B786" s="5" t="s">
        <v>22</v>
      </c>
      <c r="C786" s="5" t="s">
        <v>133</v>
      </c>
      <c r="D786" s="5">
        <v>18599</v>
      </c>
      <c r="E786" s="5" t="s">
        <v>24</v>
      </c>
      <c r="F786" s="5" t="s">
        <v>212</v>
      </c>
      <c r="G786" s="5" t="s">
        <v>26</v>
      </c>
      <c r="H786" s="5" t="s">
        <v>41</v>
      </c>
      <c r="I786" s="5" t="s">
        <v>192</v>
      </c>
      <c r="J786" s="5">
        <v>35</v>
      </c>
      <c r="K786" s="5" t="s">
        <v>193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6">
        <v>0</v>
      </c>
    </row>
    <row r="787" spans="1:21">
      <c r="A787" s="4" t="s">
        <v>210</v>
      </c>
      <c r="B787" s="5" t="s">
        <v>22</v>
      </c>
      <c r="C787" s="5" t="s">
        <v>133</v>
      </c>
      <c r="D787" s="5">
        <v>18599</v>
      </c>
      <c r="E787" s="5" t="s">
        <v>24</v>
      </c>
      <c r="F787" s="5" t="s">
        <v>212</v>
      </c>
      <c r="G787" s="5" t="s">
        <v>26</v>
      </c>
      <c r="H787" s="5" t="s">
        <v>41</v>
      </c>
      <c r="I787" s="5" t="s">
        <v>136</v>
      </c>
      <c r="J787" s="5">
        <v>36</v>
      </c>
      <c r="K787" s="5" t="s">
        <v>137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6">
        <v>0</v>
      </c>
    </row>
    <row r="788" spans="1:21">
      <c r="A788" s="4" t="s">
        <v>210</v>
      </c>
      <c r="B788" s="5" t="s">
        <v>22</v>
      </c>
      <c r="C788" s="5" t="s">
        <v>133</v>
      </c>
      <c r="D788" s="5">
        <v>18599</v>
      </c>
      <c r="E788" s="5" t="s">
        <v>24</v>
      </c>
      <c r="F788" s="5" t="s">
        <v>212</v>
      </c>
      <c r="G788" s="5" t="s">
        <v>26</v>
      </c>
      <c r="H788" s="5" t="s">
        <v>36</v>
      </c>
      <c r="I788" s="5" t="s">
        <v>128</v>
      </c>
      <c r="J788" s="5">
        <v>24</v>
      </c>
      <c r="K788" s="5" t="s">
        <v>129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6">
        <v>0</v>
      </c>
    </row>
    <row r="789" spans="1:21">
      <c r="A789" s="4" t="s">
        <v>210</v>
      </c>
      <c r="B789" s="5" t="s">
        <v>22</v>
      </c>
      <c r="C789" s="5" t="s">
        <v>133</v>
      </c>
      <c r="D789" s="5">
        <v>18599</v>
      </c>
      <c r="E789" s="5" t="s">
        <v>24</v>
      </c>
      <c r="F789" s="5" t="s">
        <v>212</v>
      </c>
      <c r="G789" s="5" t="s">
        <v>26</v>
      </c>
      <c r="H789" s="5" t="s">
        <v>36</v>
      </c>
      <c r="I789" s="5" t="s">
        <v>130</v>
      </c>
      <c r="J789" s="5">
        <v>25</v>
      </c>
      <c r="K789" s="5" t="s">
        <v>131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6">
        <v>0</v>
      </c>
    </row>
    <row r="790" spans="1:21">
      <c r="A790" s="4" t="s">
        <v>210</v>
      </c>
      <c r="B790" s="5" t="s">
        <v>22</v>
      </c>
      <c r="C790" s="5" t="s">
        <v>133</v>
      </c>
      <c r="D790" s="5">
        <v>18599</v>
      </c>
      <c r="E790" s="5" t="s">
        <v>24</v>
      </c>
      <c r="F790" s="5" t="s">
        <v>212</v>
      </c>
      <c r="G790" s="5" t="s">
        <v>26</v>
      </c>
      <c r="H790" s="5" t="s">
        <v>36</v>
      </c>
      <c r="I790" s="5" t="s">
        <v>194</v>
      </c>
      <c r="J790" s="5">
        <v>26</v>
      </c>
      <c r="K790" s="5" t="s">
        <v>195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6">
        <v>0</v>
      </c>
    </row>
    <row r="791" spans="1:21">
      <c r="A791" s="4" t="s">
        <v>210</v>
      </c>
      <c r="B791" s="5" t="s">
        <v>22</v>
      </c>
      <c r="C791" s="5" t="s">
        <v>133</v>
      </c>
      <c r="D791" s="5">
        <v>18599</v>
      </c>
      <c r="E791" s="5" t="s">
        <v>24</v>
      </c>
      <c r="F791" s="5" t="s">
        <v>212</v>
      </c>
      <c r="G791" s="5" t="s">
        <v>26</v>
      </c>
      <c r="H791" s="5" t="s">
        <v>27</v>
      </c>
      <c r="I791" s="5" t="s">
        <v>39</v>
      </c>
      <c r="J791" s="5">
        <v>3</v>
      </c>
      <c r="K791" s="5" t="s">
        <v>93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6">
        <v>0</v>
      </c>
    </row>
    <row r="792" spans="1:21">
      <c r="A792" s="4" t="s">
        <v>210</v>
      </c>
      <c r="B792" s="5" t="s">
        <v>22</v>
      </c>
      <c r="C792" s="5" t="s">
        <v>133</v>
      </c>
      <c r="D792" s="5">
        <v>18599</v>
      </c>
      <c r="E792" s="5" t="s">
        <v>24</v>
      </c>
      <c r="F792" s="5" t="s">
        <v>212</v>
      </c>
      <c r="G792" s="5" t="s">
        <v>26</v>
      </c>
      <c r="H792" s="5" t="s">
        <v>27</v>
      </c>
      <c r="I792" s="5" t="s">
        <v>46</v>
      </c>
      <c r="J792" s="5">
        <v>5</v>
      </c>
      <c r="K792" s="5" t="s">
        <v>138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6">
        <v>0</v>
      </c>
    </row>
    <row r="793" spans="1:21">
      <c r="A793" s="4" t="s">
        <v>210</v>
      </c>
      <c r="B793" s="5" t="s">
        <v>22</v>
      </c>
      <c r="C793" s="5" t="s">
        <v>133</v>
      </c>
      <c r="D793" s="5">
        <v>18599</v>
      </c>
      <c r="E793" s="5" t="s">
        <v>24</v>
      </c>
      <c r="F793" s="5" t="s">
        <v>212</v>
      </c>
      <c r="G793" s="5" t="s">
        <v>26</v>
      </c>
      <c r="H793" s="5" t="s">
        <v>63</v>
      </c>
      <c r="I793" s="5" t="s">
        <v>94</v>
      </c>
      <c r="J793" s="5">
        <v>57</v>
      </c>
      <c r="K793" s="5" t="s">
        <v>95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6">
        <v>0</v>
      </c>
    </row>
    <row r="794" spans="1:21">
      <c r="A794" s="4" t="s">
        <v>210</v>
      </c>
      <c r="B794" s="5" t="s">
        <v>22</v>
      </c>
      <c r="C794" s="5" t="s">
        <v>139</v>
      </c>
      <c r="D794" s="5">
        <v>14510</v>
      </c>
      <c r="E794" s="5" t="s">
        <v>24</v>
      </c>
      <c r="F794" s="5" t="s">
        <v>212</v>
      </c>
      <c r="G794" s="5" t="s">
        <v>26</v>
      </c>
      <c r="H794" s="5" t="s">
        <v>27</v>
      </c>
      <c r="I794" s="5" t="s">
        <v>28</v>
      </c>
      <c r="J794" s="5">
        <v>1</v>
      </c>
      <c r="K794" s="5" t="s">
        <v>29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1438</v>
      </c>
      <c r="U794" s="6">
        <v>1438</v>
      </c>
    </row>
    <row r="795" spans="1:21">
      <c r="A795" s="4" t="s">
        <v>210</v>
      </c>
      <c r="B795" s="5" t="s">
        <v>22</v>
      </c>
      <c r="C795" s="5" t="s">
        <v>139</v>
      </c>
      <c r="D795" s="5">
        <v>14510</v>
      </c>
      <c r="E795" s="5" t="s">
        <v>24</v>
      </c>
      <c r="F795" s="5" t="s">
        <v>212</v>
      </c>
      <c r="G795" s="5" t="s">
        <v>26</v>
      </c>
      <c r="H795" s="5" t="s">
        <v>63</v>
      </c>
      <c r="I795" s="5" t="s">
        <v>98</v>
      </c>
      <c r="J795" s="5">
        <v>58</v>
      </c>
      <c r="K795" s="5" t="s">
        <v>99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6">
        <v>0</v>
      </c>
    </row>
    <row r="796" spans="1:21">
      <c r="A796" s="4" t="s">
        <v>210</v>
      </c>
      <c r="B796" s="5" t="s">
        <v>22</v>
      </c>
      <c r="C796" s="5" t="s">
        <v>139</v>
      </c>
      <c r="D796" s="5">
        <v>14510</v>
      </c>
      <c r="E796" s="5" t="s">
        <v>24</v>
      </c>
      <c r="F796" s="5" t="s">
        <v>212</v>
      </c>
      <c r="G796" s="5" t="s">
        <v>26</v>
      </c>
      <c r="H796" s="5" t="s">
        <v>30</v>
      </c>
      <c r="I796" s="5" t="s">
        <v>31</v>
      </c>
      <c r="J796" s="5">
        <v>10</v>
      </c>
      <c r="K796" s="5" t="s">
        <v>32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22</v>
      </c>
      <c r="U796" s="6">
        <v>22</v>
      </c>
    </row>
    <row r="797" spans="1:21">
      <c r="A797" s="4" t="s">
        <v>210</v>
      </c>
      <c r="B797" s="5" t="s">
        <v>22</v>
      </c>
      <c r="C797" s="5" t="s">
        <v>139</v>
      </c>
      <c r="D797" s="5">
        <v>14510</v>
      </c>
      <c r="E797" s="5" t="s">
        <v>24</v>
      </c>
      <c r="F797" s="5" t="s">
        <v>212</v>
      </c>
      <c r="G797" s="5" t="s">
        <v>26</v>
      </c>
      <c r="H797" s="5" t="s">
        <v>30</v>
      </c>
      <c r="I797" s="5" t="s">
        <v>140</v>
      </c>
      <c r="J797" s="5">
        <v>11</v>
      </c>
      <c r="K797" s="5" t="s">
        <v>141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6">
        <v>0</v>
      </c>
    </row>
    <row r="798" spans="1:21">
      <c r="A798" s="4" t="s">
        <v>210</v>
      </c>
      <c r="B798" s="5" t="s">
        <v>22</v>
      </c>
      <c r="C798" s="5" t="s">
        <v>139</v>
      </c>
      <c r="D798" s="5">
        <v>14510</v>
      </c>
      <c r="E798" s="5" t="s">
        <v>24</v>
      </c>
      <c r="F798" s="5" t="s">
        <v>212</v>
      </c>
      <c r="G798" s="5" t="s">
        <v>26</v>
      </c>
      <c r="H798" s="5" t="s">
        <v>33</v>
      </c>
      <c r="I798" s="5" t="s">
        <v>142</v>
      </c>
      <c r="J798" s="5">
        <v>12</v>
      </c>
      <c r="K798" s="5" t="s">
        <v>143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6">
        <v>0</v>
      </c>
    </row>
    <row r="799" spans="1:21">
      <c r="A799" s="4" t="s">
        <v>210</v>
      </c>
      <c r="B799" s="5" t="s">
        <v>22</v>
      </c>
      <c r="C799" s="5" t="s">
        <v>139</v>
      </c>
      <c r="D799" s="5">
        <v>14510</v>
      </c>
      <c r="E799" s="5" t="s">
        <v>24</v>
      </c>
      <c r="F799" s="5" t="s">
        <v>212</v>
      </c>
      <c r="G799" s="5" t="s">
        <v>26</v>
      </c>
      <c r="H799" s="5" t="s">
        <v>33</v>
      </c>
      <c r="I799" s="5" t="s">
        <v>34</v>
      </c>
      <c r="J799" s="5">
        <v>13</v>
      </c>
      <c r="K799" s="5" t="s">
        <v>35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4</v>
      </c>
      <c r="U799" s="6">
        <v>4</v>
      </c>
    </row>
    <row r="800" spans="1:21">
      <c r="A800" s="4" t="s">
        <v>210</v>
      </c>
      <c r="B800" s="5" t="s">
        <v>22</v>
      </c>
      <c r="C800" s="5" t="s">
        <v>139</v>
      </c>
      <c r="D800" s="5">
        <v>14510</v>
      </c>
      <c r="E800" s="5" t="s">
        <v>24</v>
      </c>
      <c r="F800" s="5" t="s">
        <v>212</v>
      </c>
      <c r="G800" s="5" t="s">
        <v>26</v>
      </c>
      <c r="H800" s="5" t="s">
        <v>33</v>
      </c>
      <c r="I800" s="5" t="s">
        <v>71</v>
      </c>
      <c r="J800" s="5">
        <v>14</v>
      </c>
      <c r="K800" s="5" t="s">
        <v>72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6">
        <v>0</v>
      </c>
    </row>
    <row r="801" spans="1:21">
      <c r="A801" s="4" t="s">
        <v>210</v>
      </c>
      <c r="B801" s="5" t="s">
        <v>22</v>
      </c>
      <c r="C801" s="5" t="s">
        <v>139</v>
      </c>
      <c r="D801" s="5">
        <v>14510</v>
      </c>
      <c r="E801" s="5" t="s">
        <v>24</v>
      </c>
      <c r="F801" s="5" t="s">
        <v>212</v>
      </c>
      <c r="G801" s="5" t="s">
        <v>26</v>
      </c>
      <c r="H801" s="5" t="s">
        <v>33</v>
      </c>
      <c r="I801" s="5" t="s">
        <v>73</v>
      </c>
      <c r="J801" s="5">
        <v>15</v>
      </c>
      <c r="K801" s="5" t="s">
        <v>74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6">
        <v>0</v>
      </c>
    </row>
    <row r="802" spans="1:21">
      <c r="A802" s="4" t="s">
        <v>210</v>
      </c>
      <c r="B802" s="5" t="s">
        <v>22</v>
      </c>
      <c r="C802" s="5" t="s">
        <v>139</v>
      </c>
      <c r="D802" s="5">
        <v>14510</v>
      </c>
      <c r="E802" s="5" t="s">
        <v>24</v>
      </c>
      <c r="F802" s="5" t="s">
        <v>212</v>
      </c>
      <c r="G802" s="5" t="s">
        <v>26</v>
      </c>
      <c r="H802" s="5" t="s">
        <v>33</v>
      </c>
      <c r="I802" s="5" t="s">
        <v>75</v>
      </c>
      <c r="J802" s="5">
        <v>16</v>
      </c>
      <c r="K802" s="5" t="s">
        <v>76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6">
        <v>0</v>
      </c>
    </row>
    <row r="803" spans="1:21">
      <c r="A803" s="4" t="s">
        <v>210</v>
      </c>
      <c r="B803" s="5" t="s">
        <v>22</v>
      </c>
      <c r="C803" s="5" t="s">
        <v>139</v>
      </c>
      <c r="D803" s="5">
        <v>14510</v>
      </c>
      <c r="E803" s="5" t="s">
        <v>24</v>
      </c>
      <c r="F803" s="5" t="s">
        <v>212</v>
      </c>
      <c r="G803" s="5" t="s">
        <v>26</v>
      </c>
      <c r="H803" s="5" t="s">
        <v>36</v>
      </c>
      <c r="I803" s="5" t="s">
        <v>37</v>
      </c>
      <c r="J803" s="5">
        <v>17</v>
      </c>
      <c r="K803" s="5" t="s">
        <v>38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6">
        <v>0</v>
      </c>
    </row>
    <row r="804" spans="1:21">
      <c r="A804" s="4" t="s">
        <v>210</v>
      </c>
      <c r="B804" s="5" t="s">
        <v>22</v>
      </c>
      <c r="C804" s="5" t="s">
        <v>139</v>
      </c>
      <c r="D804" s="5">
        <v>14510</v>
      </c>
      <c r="E804" s="5" t="s">
        <v>24</v>
      </c>
      <c r="F804" s="5" t="s">
        <v>212</v>
      </c>
      <c r="G804" s="5" t="s">
        <v>26</v>
      </c>
      <c r="H804" s="5" t="s">
        <v>36</v>
      </c>
      <c r="I804" s="5" t="s">
        <v>110</v>
      </c>
      <c r="J804" s="5">
        <v>18</v>
      </c>
      <c r="K804" s="5" t="s">
        <v>111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6">
        <v>0</v>
      </c>
    </row>
    <row r="805" spans="1:21">
      <c r="A805" s="4" t="s">
        <v>210</v>
      </c>
      <c r="B805" s="5" t="s">
        <v>22</v>
      </c>
      <c r="C805" s="5" t="s">
        <v>139</v>
      </c>
      <c r="D805" s="5">
        <v>14510</v>
      </c>
      <c r="E805" s="5" t="s">
        <v>24</v>
      </c>
      <c r="F805" s="5" t="s">
        <v>212</v>
      </c>
      <c r="G805" s="5" t="s">
        <v>26</v>
      </c>
      <c r="H805" s="5" t="s">
        <v>27</v>
      </c>
      <c r="I805" s="5" t="s">
        <v>39</v>
      </c>
      <c r="J805" s="5">
        <v>2</v>
      </c>
      <c r="K805" s="5" t="s">
        <v>40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887</v>
      </c>
      <c r="U805" s="6">
        <v>887</v>
      </c>
    </row>
    <row r="806" spans="1:21">
      <c r="A806" s="4" t="s">
        <v>210</v>
      </c>
      <c r="B806" s="5" t="s">
        <v>22</v>
      </c>
      <c r="C806" s="5" t="s">
        <v>139</v>
      </c>
      <c r="D806" s="5">
        <v>14510</v>
      </c>
      <c r="E806" s="5" t="s">
        <v>24</v>
      </c>
      <c r="F806" s="5" t="s">
        <v>212</v>
      </c>
      <c r="G806" s="5" t="s">
        <v>26</v>
      </c>
      <c r="H806" s="5" t="s">
        <v>36</v>
      </c>
      <c r="I806" s="5" t="s">
        <v>112</v>
      </c>
      <c r="J806" s="5">
        <v>19</v>
      </c>
      <c r="K806" s="5" t="s">
        <v>113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6">
        <v>0</v>
      </c>
    </row>
    <row r="807" spans="1:21">
      <c r="A807" s="4" t="s">
        <v>210</v>
      </c>
      <c r="B807" s="5" t="s">
        <v>22</v>
      </c>
      <c r="C807" s="5" t="s">
        <v>139</v>
      </c>
      <c r="D807" s="5">
        <v>14510</v>
      </c>
      <c r="E807" s="5" t="s">
        <v>24</v>
      </c>
      <c r="F807" s="5" t="s">
        <v>212</v>
      </c>
      <c r="G807" s="5" t="s">
        <v>26</v>
      </c>
      <c r="H807" s="5" t="s">
        <v>36</v>
      </c>
      <c r="I807" s="5" t="s">
        <v>114</v>
      </c>
      <c r="J807" s="5">
        <v>20</v>
      </c>
      <c r="K807" s="5" t="s">
        <v>115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6">
        <v>0</v>
      </c>
    </row>
    <row r="808" spans="1:21">
      <c r="A808" s="4" t="s">
        <v>210</v>
      </c>
      <c r="B808" s="5" t="s">
        <v>22</v>
      </c>
      <c r="C808" s="5" t="s">
        <v>139</v>
      </c>
      <c r="D808" s="5">
        <v>14510</v>
      </c>
      <c r="E808" s="5" t="s">
        <v>24</v>
      </c>
      <c r="F808" s="5" t="s">
        <v>212</v>
      </c>
      <c r="G808" s="5" t="s">
        <v>26</v>
      </c>
      <c r="H808" s="5" t="s">
        <v>36</v>
      </c>
      <c r="I808" s="5" t="s">
        <v>116</v>
      </c>
      <c r="J808" s="5">
        <v>21</v>
      </c>
      <c r="K808" s="5" t="s">
        <v>117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6">
        <v>0</v>
      </c>
    </row>
    <row r="809" spans="1:21">
      <c r="A809" s="4" t="s">
        <v>210</v>
      </c>
      <c r="B809" s="5" t="s">
        <v>22</v>
      </c>
      <c r="C809" s="5" t="s">
        <v>139</v>
      </c>
      <c r="D809" s="5">
        <v>14510</v>
      </c>
      <c r="E809" s="5" t="s">
        <v>24</v>
      </c>
      <c r="F809" s="5" t="s">
        <v>212</v>
      </c>
      <c r="G809" s="5" t="s">
        <v>26</v>
      </c>
      <c r="H809" s="5" t="s">
        <v>36</v>
      </c>
      <c r="I809" s="5" t="s">
        <v>118</v>
      </c>
      <c r="J809" s="5">
        <v>22</v>
      </c>
      <c r="K809" s="5" t="s">
        <v>119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6">
        <v>0</v>
      </c>
    </row>
    <row r="810" spans="1:21">
      <c r="A810" s="4" t="s">
        <v>210</v>
      </c>
      <c r="B810" s="5" t="s">
        <v>22</v>
      </c>
      <c r="C810" s="5" t="s">
        <v>139</v>
      </c>
      <c r="D810" s="5">
        <v>14510</v>
      </c>
      <c r="E810" s="5" t="s">
        <v>24</v>
      </c>
      <c r="F810" s="5" t="s">
        <v>212</v>
      </c>
      <c r="G810" s="5" t="s">
        <v>26</v>
      </c>
      <c r="H810" s="5" t="s">
        <v>36</v>
      </c>
      <c r="I810" s="5" t="s">
        <v>120</v>
      </c>
      <c r="J810" s="5">
        <v>23</v>
      </c>
      <c r="K810" s="5" t="s">
        <v>121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6">
        <v>0</v>
      </c>
    </row>
    <row r="811" spans="1:21">
      <c r="A811" s="4" t="s">
        <v>210</v>
      </c>
      <c r="B811" s="5" t="s">
        <v>22</v>
      </c>
      <c r="C811" s="5" t="s">
        <v>139</v>
      </c>
      <c r="D811" s="5">
        <v>14510</v>
      </c>
      <c r="E811" s="5" t="s">
        <v>24</v>
      </c>
      <c r="F811" s="5" t="s">
        <v>212</v>
      </c>
      <c r="G811" s="5" t="s">
        <v>26</v>
      </c>
      <c r="H811" s="5" t="s">
        <v>41</v>
      </c>
      <c r="I811" s="5" t="s">
        <v>42</v>
      </c>
      <c r="J811" s="5">
        <v>27</v>
      </c>
      <c r="K811" s="5" t="s">
        <v>43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22</v>
      </c>
      <c r="U811" s="6">
        <v>22</v>
      </c>
    </row>
    <row r="812" spans="1:21">
      <c r="A812" s="4" t="s">
        <v>210</v>
      </c>
      <c r="B812" s="5" t="s">
        <v>22</v>
      </c>
      <c r="C812" s="5" t="s">
        <v>139</v>
      </c>
      <c r="D812" s="5">
        <v>14510</v>
      </c>
      <c r="E812" s="5" t="s">
        <v>24</v>
      </c>
      <c r="F812" s="5" t="s">
        <v>212</v>
      </c>
      <c r="G812" s="5" t="s">
        <v>26</v>
      </c>
      <c r="H812" s="5" t="s">
        <v>41</v>
      </c>
      <c r="I812" s="5" t="s">
        <v>78</v>
      </c>
      <c r="J812" s="5">
        <v>28</v>
      </c>
      <c r="K812" s="5" t="s">
        <v>79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6">
        <v>0</v>
      </c>
    </row>
    <row r="813" spans="1:21">
      <c r="A813" s="4" t="s">
        <v>210</v>
      </c>
      <c r="B813" s="5" t="s">
        <v>22</v>
      </c>
      <c r="C813" s="5" t="s">
        <v>139</v>
      </c>
      <c r="D813" s="5">
        <v>14510</v>
      </c>
      <c r="E813" s="5" t="s">
        <v>24</v>
      </c>
      <c r="F813" s="5" t="s">
        <v>212</v>
      </c>
      <c r="G813" s="5" t="s">
        <v>26</v>
      </c>
      <c r="H813" s="5" t="s">
        <v>41</v>
      </c>
      <c r="I813" s="5" t="s">
        <v>144</v>
      </c>
      <c r="J813" s="5">
        <v>29</v>
      </c>
      <c r="K813" s="5" t="s">
        <v>145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6">
        <v>0</v>
      </c>
    </row>
    <row r="814" spans="1:21">
      <c r="A814" s="4" t="s">
        <v>210</v>
      </c>
      <c r="B814" s="5" t="s">
        <v>22</v>
      </c>
      <c r="C814" s="5" t="s">
        <v>139</v>
      </c>
      <c r="D814" s="5">
        <v>14510</v>
      </c>
      <c r="E814" s="5" t="s">
        <v>24</v>
      </c>
      <c r="F814" s="5" t="s">
        <v>212</v>
      </c>
      <c r="G814" s="5" t="s">
        <v>26</v>
      </c>
      <c r="H814" s="5" t="s">
        <v>41</v>
      </c>
      <c r="I814" s="5" t="s">
        <v>80</v>
      </c>
      <c r="J814" s="5">
        <v>30</v>
      </c>
      <c r="K814" s="5" t="s">
        <v>81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6">
        <v>0</v>
      </c>
    </row>
    <row r="815" spans="1:21">
      <c r="A815" s="4" t="s">
        <v>210</v>
      </c>
      <c r="B815" s="5" t="s">
        <v>22</v>
      </c>
      <c r="C815" s="5" t="s">
        <v>139</v>
      </c>
      <c r="D815" s="5">
        <v>14510</v>
      </c>
      <c r="E815" s="5" t="s">
        <v>24</v>
      </c>
      <c r="F815" s="5" t="s">
        <v>212</v>
      </c>
      <c r="G815" s="5" t="s">
        <v>26</v>
      </c>
      <c r="H815" s="5" t="s">
        <v>41</v>
      </c>
      <c r="I815" s="5" t="s">
        <v>44</v>
      </c>
      <c r="J815" s="5">
        <v>31</v>
      </c>
      <c r="K815" s="5" t="s">
        <v>45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6">
        <v>0</v>
      </c>
    </row>
    <row r="816" spans="1:21">
      <c r="A816" s="4" t="s">
        <v>210</v>
      </c>
      <c r="B816" s="5" t="s">
        <v>22</v>
      </c>
      <c r="C816" s="5" t="s">
        <v>139</v>
      </c>
      <c r="D816" s="5">
        <v>14510</v>
      </c>
      <c r="E816" s="5" t="s">
        <v>24</v>
      </c>
      <c r="F816" s="5" t="s">
        <v>212</v>
      </c>
      <c r="G816" s="5" t="s">
        <v>26</v>
      </c>
      <c r="H816" s="5" t="s">
        <v>27</v>
      </c>
      <c r="I816" s="5" t="s">
        <v>46</v>
      </c>
      <c r="J816" s="5">
        <v>4</v>
      </c>
      <c r="K816" s="5" t="s">
        <v>47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4</v>
      </c>
      <c r="U816" s="6">
        <v>4</v>
      </c>
    </row>
    <row r="817" spans="1:21">
      <c r="A817" s="4" t="s">
        <v>210</v>
      </c>
      <c r="B817" s="5" t="s">
        <v>22</v>
      </c>
      <c r="C817" s="5" t="s">
        <v>139</v>
      </c>
      <c r="D817" s="5">
        <v>14510</v>
      </c>
      <c r="E817" s="5" t="s">
        <v>24</v>
      </c>
      <c r="F817" s="5" t="s">
        <v>212</v>
      </c>
      <c r="G817" s="5" t="s">
        <v>26</v>
      </c>
      <c r="H817" s="5" t="s">
        <v>41</v>
      </c>
      <c r="I817" s="5" t="s">
        <v>48</v>
      </c>
      <c r="J817" s="5">
        <v>32</v>
      </c>
      <c r="K817" s="5" t="s">
        <v>49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6">
        <v>0</v>
      </c>
    </row>
    <row r="818" spans="1:21">
      <c r="A818" s="4" t="s">
        <v>210</v>
      </c>
      <c r="B818" s="5" t="s">
        <v>22</v>
      </c>
      <c r="C818" s="5" t="s">
        <v>139</v>
      </c>
      <c r="D818" s="5">
        <v>14510</v>
      </c>
      <c r="E818" s="5" t="s">
        <v>24</v>
      </c>
      <c r="F818" s="5" t="s">
        <v>212</v>
      </c>
      <c r="G818" s="5" t="s">
        <v>26</v>
      </c>
      <c r="H818" s="5" t="s">
        <v>41</v>
      </c>
      <c r="I818" s="5" t="s">
        <v>50</v>
      </c>
      <c r="J818" s="5">
        <v>33</v>
      </c>
      <c r="K818" s="5" t="s">
        <v>51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6">
        <v>0</v>
      </c>
    </row>
    <row r="819" spans="1:21">
      <c r="A819" s="4" t="s">
        <v>210</v>
      </c>
      <c r="B819" s="5" t="s">
        <v>22</v>
      </c>
      <c r="C819" s="5" t="s">
        <v>139</v>
      </c>
      <c r="D819" s="5">
        <v>14510</v>
      </c>
      <c r="E819" s="5" t="s">
        <v>24</v>
      </c>
      <c r="F819" s="5" t="s">
        <v>212</v>
      </c>
      <c r="G819" s="5" t="s">
        <v>26</v>
      </c>
      <c r="H819" s="5" t="s">
        <v>41</v>
      </c>
      <c r="I819" s="5" t="s">
        <v>134</v>
      </c>
      <c r="J819" s="5">
        <v>34</v>
      </c>
      <c r="K819" s="5" t="s">
        <v>135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6">
        <v>0</v>
      </c>
    </row>
    <row r="820" spans="1:21">
      <c r="A820" s="4" t="s">
        <v>210</v>
      </c>
      <c r="B820" s="5" t="s">
        <v>22</v>
      </c>
      <c r="C820" s="5" t="s">
        <v>139</v>
      </c>
      <c r="D820" s="5">
        <v>14510</v>
      </c>
      <c r="E820" s="5" t="s">
        <v>24</v>
      </c>
      <c r="F820" s="5" t="s">
        <v>212</v>
      </c>
      <c r="G820" s="5" t="s">
        <v>52</v>
      </c>
      <c r="H820" s="5" t="s">
        <v>100</v>
      </c>
      <c r="I820" s="5" t="s">
        <v>101</v>
      </c>
      <c r="J820" s="5">
        <v>37</v>
      </c>
      <c r="K820" s="5" t="s">
        <v>102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6">
        <v>0</v>
      </c>
    </row>
    <row r="821" spans="1:21">
      <c r="A821" s="4" t="s">
        <v>210</v>
      </c>
      <c r="B821" s="5" t="s">
        <v>22</v>
      </c>
      <c r="C821" s="5" t="s">
        <v>139</v>
      </c>
      <c r="D821" s="5">
        <v>14510</v>
      </c>
      <c r="E821" s="5" t="s">
        <v>24</v>
      </c>
      <c r="F821" s="5" t="s">
        <v>212</v>
      </c>
      <c r="G821" s="5" t="s">
        <v>52</v>
      </c>
      <c r="H821" s="5" t="s">
        <v>100</v>
      </c>
      <c r="I821" s="5" t="s">
        <v>146</v>
      </c>
      <c r="J821" s="5">
        <v>38</v>
      </c>
      <c r="K821" s="5" t="s">
        <v>147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6">
        <v>0</v>
      </c>
    </row>
    <row r="822" spans="1:21">
      <c r="A822" s="4" t="s">
        <v>210</v>
      </c>
      <c r="B822" s="5" t="s">
        <v>22</v>
      </c>
      <c r="C822" s="5" t="s">
        <v>139</v>
      </c>
      <c r="D822" s="5">
        <v>14510</v>
      </c>
      <c r="E822" s="5" t="s">
        <v>24</v>
      </c>
      <c r="F822" s="5" t="s">
        <v>212</v>
      </c>
      <c r="G822" s="5" t="s">
        <v>52</v>
      </c>
      <c r="H822" s="5" t="s">
        <v>100</v>
      </c>
      <c r="I822" s="5" t="s">
        <v>148</v>
      </c>
      <c r="J822" s="5">
        <v>39</v>
      </c>
      <c r="K822" s="5" t="s">
        <v>149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6">
        <v>0</v>
      </c>
    </row>
    <row r="823" spans="1:21">
      <c r="A823" s="4" t="s">
        <v>210</v>
      </c>
      <c r="B823" s="5" t="s">
        <v>22</v>
      </c>
      <c r="C823" s="5" t="s">
        <v>139</v>
      </c>
      <c r="D823" s="5">
        <v>14510</v>
      </c>
      <c r="E823" s="5" t="s">
        <v>24</v>
      </c>
      <c r="F823" s="5" t="s">
        <v>212</v>
      </c>
      <c r="G823" s="5" t="s">
        <v>52</v>
      </c>
      <c r="H823" s="5" t="s">
        <v>100</v>
      </c>
      <c r="I823" s="5" t="s">
        <v>150</v>
      </c>
      <c r="J823" s="5">
        <v>40</v>
      </c>
      <c r="K823" s="5" t="s">
        <v>151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6">
        <v>0</v>
      </c>
    </row>
    <row r="824" spans="1:21">
      <c r="A824" s="4" t="s">
        <v>210</v>
      </c>
      <c r="B824" s="5" t="s">
        <v>22</v>
      </c>
      <c r="C824" s="5" t="s">
        <v>139</v>
      </c>
      <c r="D824" s="5">
        <v>14510</v>
      </c>
      <c r="E824" s="5" t="s">
        <v>24</v>
      </c>
      <c r="F824" s="5" t="s">
        <v>212</v>
      </c>
      <c r="G824" s="5" t="s">
        <v>52</v>
      </c>
      <c r="H824" s="5" t="s">
        <v>53</v>
      </c>
      <c r="I824" s="5" t="s">
        <v>54</v>
      </c>
      <c r="J824" s="5">
        <v>41</v>
      </c>
      <c r="K824" s="5" t="s">
        <v>55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5</v>
      </c>
      <c r="U824" s="6">
        <v>5</v>
      </c>
    </row>
    <row r="825" spans="1:21">
      <c r="A825" s="4" t="s">
        <v>210</v>
      </c>
      <c r="B825" s="5" t="s">
        <v>22</v>
      </c>
      <c r="C825" s="5" t="s">
        <v>139</v>
      </c>
      <c r="D825" s="5">
        <v>14510</v>
      </c>
      <c r="E825" s="5" t="s">
        <v>24</v>
      </c>
      <c r="F825" s="5" t="s">
        <v>212</v>
      </c>
      <c r="G825" s="5" t="s">
        <v>52</v>
      </c>
      <c r="H825" s="5" t="s">
        <v>53</v>
      </c>
      <c r="I825" s="5" t="s">
        <v>122</v>
      </c>
      <c r="J825" s="5">
        <v>42</v>
      </c>
      <c r="K825" s="5" t="s">
        <v>123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6">
        <v>0</v>
      </c>
    </row>
    <row r="826" spans="1:21">
      <c r="A826" s="4" t="s">
        <v>210</v>
      </c>
      <c r="B826" s="5" t="s">
        <v>22</v>
      </c>
      <c r="C826" s="5" t="s">
        <v>139</v>
      </c>
      <c r="D826" s="5">
        <v>14510</v>
      </c>
      <c r="E826" s="5" t="s">
        <v>24</v>
      </c>
      <c r="F826" s="5" t="s">
        <v>212</v>
      </c>
      <c r="G826" s="5" t="s">
        <v>52</v>
      </c>
      <c r="H826" s="5" t="s">
        <v>53</v>
      </c>
      <c r="I826" s="5" t="s">
        <v>56</v>
      </c>
      <c r="J826" s="5">
        <v>43</v>
      </c>
      <c r="K826" s="5" t="s">
        <v>57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5</v>
      </c>
      <c r="U826" s="6">
        <v>5</v>
      </c>
    </row>
    <row r="827" spans="1:21">
      <c r="A827" s="4" t="s">
        <v>210</v>
      </c>
      <c r="B827" s="5" t="s">
        <v>22</v>
      </c>
      <c r="C827" s="5" t="s">
        <v>139</v>
      </c>
      <c r="D827" s="5">
        <v>14510</v>
      </c>
      <c r="E827" s="5" t="s">
        <v>24</v>
      </c>
      <c r="F827" s="5" t="s">
        <v>212</v>
      </c>
      <c r="G827" s="5" t="s">
        <v>26</v>
      </c>
      <c r="H827" s="5" t="s">
        <v>58</v>
      </c>
      <c r="I827" s="5" t="s">
        <v>59</v>
      </c>
      <c r="J827" s="5">
        <v>6</v>
      </c>
      <c r="K827" s="5" t="s">
        <v>60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6">
        <v>0</v>
      </c>
    </row>
    <row r="828" spans="1:21">
      <c r="A828" s="4" t="s">
        <v>210</v>
      </c>
      <c r="B828" s="5" t="s">
        <v>22</v>
      </c>
      <c r="C828" s="5" t="s">
        <v>139</v>
      </c>
      <c r="D828" s="5">
        <v>14510</v>
      </c>
      <c r="E828" s="5" t="s">
        <v>24</v>
      </c>
      <c r="F828" s="5" t="s">
        <v>212</v>
      </c>
      <c r="G828" s="5" t="s">
        <v>52</v>
      </c>
      <c r="H828" s="5" t="s">
        <v>53</v>
      </c>
      <c r="I828" s="5" t="s">
        <v>152</v>
      </c>
      <c r="J828" s="5">
        <v>44</v>
      </c>
      <c r="K828" s="5" t="s">
        <v>153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6">
        <v>0</v>
      </c>
    </row>
    <row r="829" spans="1:21">
      <c r="A829" s="4" t="s">
        <v>210</v>
      </c>
      <c r="B829" s="5" t="s">
        <v>22</v>
      </c>
      <c r="C829" s="5" t="s">
        <v>139</v>
      </c>
      <c r="D829" s="5">
        <v>14510</v>
      </c>
      <c r="E829" s="5" t="s">
        <v>24</v>
      </c>
      <c r="F829" s="5" t="s">
        <v>212</v>
      </c>
      <c r="G829" s="5" t="s">
        <v>52</v>
      </c>
      <c r="H829" s="5" t="s">
        <v>53</v>
      </c>
      <c r="I829" s="5" t="s">
        <v>87</v>
      </c>
      <c r="J829" s="5">
        <v>45</v>
      </c>
      <c r="K829" s="5" t="s">
        <v>88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6">
        <v>0</v>
      </c>
    </row>
    <row r="830" spans="1:21">
      <c r="A830" s="4" t="s">
        <v>210</v>
      </c>
      <c r="B830" s="5" t="s">
        <v>22</v>
      </c>
      <c r="C830" s="5" t="s">
        <v>139</v>
      </c>
      <c r="D830" s="5">
        <v>14510</v>
      </c>
      <c r="E830" s="5" t="s">
        <v>24</v>
      </c>
      <c r="F830" s="5" t="s">
        <v>212</v>
      </c>
      <c r="G830" s="5" t="s">
        <v>52</v>
      </c>
      <c r="H830" s="5" t="s">
        <v>53</v>
      </c>
      <c r="I830" s="5" t="s">
        <v>61</v>
      </c>
      <c r="J830" s="5">
        <v>46</v>
      </c>
      <c r="K830" s="5" t="s">
        <v>62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5</v>
      </c>
      <c r="U830" s="6">
        <v>5</v>
      </c>
    </row>
    <row r="831" spans="1:21">
      <c r="A831" s="4" t="s">
        <v>210</v>
      </c>
      <c r="B831" s="5" t="s">
        <v>22</v>
      </c>
      <c r="C831" s="5" t="s">
        <v>139</v>
      </c>
      <c r="D831" s="5">
        <v>14510</v>
      </c>
      <c r="E831" s="5" t="s">
        <v>24</v>
      </c>
      <c r="F831" s="5" t="s">
        <v>212</v>
      </c>
      <c r="G831" s="5" t="s">
        <v>52</v>
      </c>
      <c r="H831" s="5" t="s">
        <v>53</v>
      </c>
      <c r="I831" s="5" t="s">
        <v>89</v>
      </c>
      <c r="J831" s="5">
        <v>47</v>
      </c>
      <c r="K831" s="5" t="s">
        <v>90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6">
        <v>0</v>
      </c>
    </row>
    <row r="832" spans="1:21">
      <c r="A832" s="4" t="s">
        <v>210</v>
      </c>
      <c r="B832" s="5" t="s">
        <v>22</v>
      </c>
      <c r="C832" s="5" t="s">
        <v>139</v>
      </c>
      <c r="D832" s="5">
        <v>14510</v>
      </c>
      <c r="E832" s="5" t="s">
        <v>24</v>
      </c>
      <c r="F832" s="5" t="s">
        <v>212</v>
      </c>
      <c r="G832" s="5" t="s">
        <v>52</v>
      </c>
      <c r="H832" s="5" t="s">
        <v>53</v>
      </c>
      <c r="I832" s="5" t="s">
        <v>154</v>
      </c>
      <c r="J832" s="5">
        <v>48</v>
      </c>
      <c r="K832" s="5" t="s">
        <v>155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6">
        <v>0</v>
      </c>
    </row>
    <row r="833" spans="1:21">
      <c r="A833" s="4" t="s">
        <v>210</v>
      </c>
      <c r="B833" s="5" t="s">
        <v>22</v>
      </c>
      <c r="C833" s="5" t="s">
        <v>139</v>
      </c>
      <c r="D833" s="5">
        <v>14510</v>
      </c>
      <c r="E833" s="5" t="s">
        <v>24</v>
      </c>
      <c r="F833" s="5" t="s">
        <v>212</v>
      </c>
      <c r="G833" s="5" t="s">
        <v>52</v>
      </c>
      <c r="H833" s="5" t="s">
        <v>53</v>
      </c>
      <c r="I833" s="5" t="s">
        <v>156</v>
      </c>
      <c r="J833" s="5">
        <v>49</v>
      </c>
      <c r="K833" s="5" t="s">
        <v>157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6">
        <v>0</v>
      </c>
    </row>
    <row r="834" spans="1:21">
      <c r="A834" s="4" t="s">
        <v>210</v>
      </c>
      <c r="B834" s="5" t="s">
        <v>22</v>
      </c>
      <c r="C834" s="5" t="s">
        <v>139</v>
      </c>
      <c r="D834" s="5">
        <v>14510</v>
      </c>
      <c r="E834" s="5" t="s">
        <v>24</v>
      </c>
      <c r="F834" s="5" t="s">
        <v>212</v>
      </c>
      <c r="G834" s="5" t="s">
        <v>52</v>
      </c>
      <c r="H834" s="5" t="s">
        <v>53</v>
      </c>
      <c r="I834" s="5" t="s">
        <v>103</v>
      </c>
      <c r="J834" s="5">
        <v>50</v>
      </c>
      <c r="K834" s="5" t="s">
        <v>104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6">
        <v>0</v>
      </c>
    </row>
    <row r="835" spans="1:21">
      <c r="A835" s="4" t="s">
        <v>210</v>
      </c>
      <c r="B835" s="5" t="s">
        <v>22</v>
      </c>
      <c r="C835" s="5" t="s">
        <v>139</v>
      </c>
      <c r="D835" s="5">
        <v>14510</v>
      </c>
      <c r="E835" s="5" t="s">
        <v>24</v>
      </c>
      <c r="F835" s="5" t="s">
        <v>212</v>
      </c>
      <c r="G835" s="5" t="s">
        <v>52</v>
      </c>
      <c r="H835" s="5" t="s">
        <v>53</v>
      </c>
      <c r="I835" s="5" t="s">
        <v>158</v>
      </c>
      <c r="J835" s="5">
        <v>51</v>
      </c>
      <c r="K835" s="5" t="s">
        <v>159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6">
        <v>0</v>
      </c>
    </row>
    <row r="836" spans="1:21">
      <c r="A836" s="4" t="s">
        <v>210</v>
      </c>
      <c r="B836" s="5" t="s">
        <v>22</v>
      </c>
      <c r="C836" s="5" t="s">
        <v>139</v>
      </c>
      <c r="D836" s="5">
        <v>14510</v>
      </c>
      <c r="E836" s="5" t="s">
        <v>24</v>
      </c>
      <c r="F836" s="5" t="s">
        <v>212</v>
      </c>
      <c r="G836" s="5" t="s">
        <v>52</v>
      </c>
      <c r="H836" s="5" t="s">
        <v>53</v>
      </c>
      <c r="I836" s="5" t="s">
        <v>160</v>
      </c>
      <c r="J836" s="5">
        <v>52</v>
      </c>
      <c r="K836" s="5" t="s">
        <v>161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6">
        <v>0</v>
      </c>
    </row>
    <row r="837" spans="1:21">
      <c r="A837" s="4" t="s">
        <v>210</v>
      </c>
      <c r="B837" s="5" t="s">
        <v>22</v>
      </c>
      <c r="C837" s="5" t="s">
        <v>139</v>
      </c>
      <c r="D837" s="5">
        <v>14510</v>
      </c>
      <c r="E837" s="5" t="s">
        <v>24</v>
      </c>
      <c r="F837" s="5" t="s">
        <v>212</v>
      </c>
      <c r="G837" s="5" t="s">
        <v>52</v>
      </c>
      <c r="H837" s="5" t="s">
        <v>53</v>
      </c>
      <c r="I837" s="5" t="s">
        <v>162</v>
      </c>
      <c r="J837" s="5">
        <v>53</v>
      </c>
      <c r="K837" s="5" t="s">
        <v>163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6">
        <v>0</v>
      </c>
    </row>
    <row r="838" spans="1:21">
      <c r="A838" s="4" t="s">
        <v>210</v>
      </c>
      <c r="B838" s="5" t="s">
        <v>22</v>
      </c>
      <c r="C838" s="5" t="s">
        <v>139</v>
      </c>
      <c r="D838" s="5">
        <v>14510</v>
      </c>
      <c r="E838" s="5" t="s">
        <v>24</v>
      </c>
      <c r="F838" s="5" t="s">
        <v>212</v>
      </c>
      <c r="G838" s="5" t="s">
        <v>26</v>
      </c>
      <c r="H838" s="5" t="s">
        <v>58</v>
      </c>
      <c r="I838" s="5" t="s">
        <v>67</v>
      </c>
      <c r="J838" s="5">
        <v>7</v>
      </c>
      <c r="K838" s="5" t="s">
        <v>68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4</v>
      </c>
      <c r="U838" s="6">
        <v>4</v>
      </c>
    </row>
    <row r="839" spans="1:21">
      <c r="A839" s="4" t="s">
        <v>210</v>
      </c>
      <c r="B839" s="5" t="s">
        <v>22</v>
      </c>
      <c r="C839" s="5" t="s">
        <v>139</v>
      </c>
      <c r="D839" s="5">
        <v>14510</v>
      </c>
      <c r="E839" s="5" t="s">
        <v>24</v>
      </c>
      <c r="F839" s="5" t="s">
        <v>212</v>
      </c>
      <c r="G839" s="5" t="s">
        <v>52</v>
      </c>
      <c r="H839" s="5" t="s">
        <v>53</v>
      </c>
      <c r="I839" s="5" t="s">
        <v>164</v>
      </c>
      <c r="J839" s="5">
        <v>54</v>
      </c>
      <c r="K839" s="5" t="s">
        <v>165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6">
        <v>0</v>
      </c>
    </row>
    <row r="840" spans="1:21">
      <c r="A840" s="4" t="s">
        <v>210</v>
      </c>
      <c r="B840" s="5" t="s">
        <v>22</v>
      </c>
      <c r="C840" s="5" t="s">
        <v>139</v>
      </c>
      <c r="D840" s="5">
        <v>14510</v>
      </c>
      <c r="E840" s="5" t="s">
        <v>24</v>
      </c>
      <c r="F840" s="5" t="s">
        <v>212</v>
      </c>
      <c r="G840" s="5" t="s">
        <v>52</v>
      </c>
      <c r="H840" s="5" t="s">
        <v>53</v>
      </c>
      <c r="I840" s="5" t="s">
        <v>166</v>
      </c>
      <c r="J840" s="5">
        <v>55</v>
      </c>
      <c r="K840" s="5" t="s">
        <v>167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6">
        <v>0</v>
      </c>
    </row>
    <row r="841" spans="1:21">
      <c r="A841" s="4" t="s">
        <v>210</v>
      </c>
      <c r="B841" s="5" t="s">
        <v>22</v>
      </c>
      <c r="C841" s="5" t="s">
        <v>139</v>
      </c>
      <c r="D841" s="5">
        <v>14510</v>
      </c>
      <c r="E841" s="5" t="s">
        <v>24</v>
      </c>
      <c r="F841" s="5" t="s">
        <v>212</v>
      </c>
      <c r="G841" s="5" t="s">
        <v>52</v>
      </c>
      <c r="H841" s="5" t="s">
        <v>82</v>
      </c>
      <c r="I841" s="5" t="s">
        <v>124</v>
      </c>
      <c r="J841" s="5">
        <v>59</v>
      </c>
      <c r="K841" s="5" t="s">
        <v>125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6">
        <v>0</v>
      </c>
    </row>
    <row r="842" spans="1:21">
      <c r="A842" s="4" t="s">
        <v>210</v>
      </c>
      <c r="B842" s="5" t="s">
        <v>22</v>
      </c>
      <c r="C842" s="5" t="s">
        <v>139</v>
      </c>
      <c r="D842" s="5">
        <v>14510</v>
      </c>
      <c r="E842" s="5" t="s">
        <v>24</v>
      </c>
      <c r="F842" s="5" t="s">
        <v>212</v>
      </c>
      <c r="G842" s="5" t="s">
        <v>52</v>
      </c>
      <c r="H842" s="5" t="s">
        <v>82</v>
      </c>
      <c r="I842" s="5" t="s">
        <v>126</v>
      </c>
      <c r="J842" s="5">
        <v>60</v>
      </c>
      <c r="K842" s="5" t="s">
        <v>127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6">
        <v>0</v>
      </c>
    </row>
    <row r="843" spans="1:21">
      <c r="A843" s="4" t="s">
        <v>210</v>
      </c>
      <c r="B843" s="5" t="s">
        <v>22</v>
      </c>
      <c r="C843" s="5" t="s">
        <v>139</v>
      </c>
      <c r="D843" s="5">
        <v>14510</v>
      </c>
      <c r="E843" s="5" t="s">
        <v>24</v>
      </c>
      <c r="F843" s="5" t="s">
        <v>212</v>
      </c>
      <c r="G843" s="5" t="s">
        <v>26</v>
      </c>
      <c r="H843" s="5" t="s">
        <v>82</v>
      </c>
      <c r="I843" s="5" t="s">
        <v>91</v>
      </c>
      <c r="J843" s="5">
        <v>61</v>
      </c>
      <c r="K843" s="5" t="s">
        <v>92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6">
        <v>0</v>
      </c>
    </row>
    <row r="844" spans="1:21">
      <c r="A844" s="4" t="s">
        <v>210</v>
      </c>
      <c r="B844" s="5" t="s">
        <v>22</v>
      </c>
      <c r="C844" s="5" t="s">
        <v>139</v>
      </c>
      <c r="D844" s="5">
        <v>14510</v>
      </c>
      <c r="E844" s="5" t="s">
        <v>24</v>
      </c>
      <c r="F844" s="5" t="s">
        <v>212</v>
      </c>
      <c r="G844" s="5" t="s">
        <v>26</v>
      </c>
      <c r="H844" s="5" t="s">
        <v>82</v>
      </c>
      <c r="I844" s="5" t="s">
        <v>105</v>
      </c>
      <c r="J844" s="5">
        <v>62</v>
      </c>
      <c r="K844" s="5" t="s">
        <v>106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6">
        <v>0</v>
      </c>
    </row>
    <row r="845" spans="1:21">
      <c r="A845" s="4" t="s">
        <v>210</v>
      </c>
      <c r="B845" s="5" t="s">
        <v>22</v>
      </c>
      <c r="C845" s="5" t="s">
        <v>139</v>
      </c>
      <c r="D845" s="5">
        <v>14510</v>
      </c>
      <c r="E845" s="5" t="s">
        <v>24</v>
      </c>
      <c r="F845" s="5" t="s">
        <v>212</v>
      </c>
      <c r="G845" s="5" t="s">
        <v>26</v>
      </c>
      <c r="H845" s="5" t="s">
        <v>82</v>
      </c>
      <c r="I845" s="5" t="s">
        <v>107</v>
      </c>
      <c r="J845" s="5">
        <v>63</v>
      </c>
      <c r="K845" s="5" t="s">
        <v>108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14</v>
      </c>
      <c r="U845" s="6">
        <v>14</v>
      </c>
    </row>
    <row r="846" spans="1:21">
      <c r="A846" s="4" t="s">
        <v>210</v>
      </c>
      <c r="B846" s="5" t="s">
        <v>22</v>
      </c>
      <c r="C846" s="5" t="s">
        <v>139</v>
      </c>
      <c r="D846" s="5">
        <v>14510</v>
      </c>
      <c r="E846" s="5" t="s">
        <v>24</v>
      </c>
      <c r="F846" s="5" t="s">
        <v>212</v>
      </c>
      <c r="G846" s="5" t="s">
        <v>26</v>
      </c>
      <c r="H846" s="5" t="s">
        <v>82</v>
      </c>
      <c r="I846" s="5" t="s">
        <v>168</v>
      </c>
      <c r="J846" s="5">
        <v>64</v>
      </c>
      <c r="K846" s="5" t="s">
        <v>169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6">
        <v>0</v>
      </c>
    </row>
    <row r="847" spans="1:21">
      <c r="A847" s="4" t="s">
        <v>210</v>
      </c>
      <c r="B847" s="5" t="s">
        <v>22</v>
      </c>
      <c r="C847" s="5" t="s">
        <v>139</v>
      </c>
      <c r="D847" s="5">
        <v>14510</v>
      </c>
      <c r="E847" s="5" t="s">
        <v>24</v>
      </c>
      <c r="F847" s="5" t="s">
        <v>212</v>
      </c>
      <c r="G847" s="5" t="s">
        <v>52</v>
      </c>
      <c r="H847" s="5" t="s">
        <v>82</v>
      </c>
      <c r="I847" s="5" t="s">
        <v>83</v>
      </c>
      <c r="J847" s="5">
        <v>65</v>
      </c>
      <c r="K847" s="5" t="s">
        <v>84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6">
        <v>0</v>
      </c>
    </row>
    <row r="848" spans="1:21">
      <c r="A848" s="4" t="s">
        <v>210</v>
      </c>
      <c r="B848" s="5" t="s">
        <v>22</v>
      </c>
      <c r="C848" s="5" t="s">
        <v>139</v>
      </c>
      <c r="D848" s="5">
        <v>14510</v>
      </c>
      <c r="E848" s="5" t="s">
        <v>24</v>
      </c>
      <c r="F848" s="5" t="s">
        <v>212</v>
      </c>
      <c r="G848" s="5" t="s">
        <v>52</v>
      </c>
      <c r="H848" s="5" t="s">
        <v>82</v>
      </c>
      <c r="I848" s="5" t="s">
        <v>170</v>
      </c>
      <c r="J848" s="5">
        <v>66</v>
      </c>
      <c r="K848" s="5" t="s">
        <v>171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6">
        <v>0</v>
      </c>
    </row>
    <row r="849" spans="1:21">
      <c r="A849" s="4" t="s">
        <v>210</v>
      </c>
      <c r="B849" s="5" t="s">
        <v>22</v>
      </c>
      <c r="C849" s="5" t="s">
        <v>139</v>
      </c>
      <c r="D849" s="5">
        <v>14510</v>
      </c>
      <c r="E849" s="5" t="s">
        <v>24</v>
      </c>
      <c r="F849" s="5" t="s">
        <v>212</v>
      </c>
      <c r="G849" s="5" t="s">
        <v>52</v>
      </c>
      <c r="H849" s="5" t="s">
        <v>82</v>
      </c>
      <c r="I849" s="5" t="s">
        <v>172</v>
      </c>
      <c r="J849" s="5">
        <v>67</v>
      </c>
      <c r="K849" s="5" t="s">
        <v>173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6">
        <v>0</v>
      </c>
    </row>
    <row r="850" spans="1:21">
      <c r="A850" s="4" t="s">
        <v>210</v>
      </c>
      <c r="B850" s="5" t="s">
        <v>22</v>
      </c>
      <c r="C850" s="5" t="s">
        <v>139</v>
      </c>
      <c r="D850" s="5">
        <v>14510</v>
      </c>
      <c r="E850" s="5" t="s">
        <v>24</v>
      </c>
      <c r="F850" s="5" t="s">
        <v>212</v>
      </c>
      <c r="G850" s="5" t="s">
        <v>52</v>
      </c>
      <c r="H850" s="5" t="s">
        <v>82</v>
      </c>
      <c r="I850" s="5" t="s">
        <v>174</v>
      </c>
      <c r="J850" s="5">
        <v>68</v>
      </c>
      <c r="K850" s="5" t="s">
        <v>175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6">
        <v>0</v>
      </c>
    </row>
    <row r="851" spans="1:21">
      <c r="A851" s="4" t="s">
        <v>210</v>
      </c>
      <c r="B851" s="5" t="s">
        <v>22</v>
      </c>
      <c r="C851" s="5" t="s">
        <v>139</v>
      </c>
      <c r="D851" s="5">
        <v>14510</v>
      </c>
      <c r="E851" s="5" t="s">
        <v>24</v>
      </c>
      <c r="F851" s="5" t="s">
        <v>212</v>
      </c>
      <c r="G851" s="5" t="s">
        <v>52</v>
      </c>
      <c r="H851" s="5" t="s">
        <v>82</v>
      </c>
      <c r="I851" s="5" t="s">
        <v>176</v>
      </c>
      <c r="J851" s="5">
        <v>69</v>
      </c>
      <c r="K851" s="5" t="s">
        <v>177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6">
        <v>0</v>
      </c>
    </row>
    <row r="852" spans="1:21">
      <c r="A852" s="4" t="s">
        <v>210</v>
      </c>
      <c r="B852" s="5" t="s">
        <v>22</v>
      </c>
      <c r="C852" s="5" t="s">
        <v>139</v>
      </c>
      <c r="D852" s="5">
        <v>14510</v>
      </c>
      <c r="E852" s="5" t="s">
        <v>24</v>
      </c>
      <c r="F852" s="5" t="s">
        <v>212</v>
      </c>
      <c r="G852" s="5" t="s">
        <v>52</v>
      </c>
      <c r="H852" s="5" t="s">
        <v>82</v>
      </c>
      <c r="I852" s="5" t="s">
        <v>178</v>
      </c>
      <c r="J852" s="5">
        <v>70</v>
      </c>
      <c r="K852" s="5" t="s">
        <v>179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6">
        <v>0</v>
      </c>
    </row>
    <row r="853" spans="1:21">
      <c r="A853" s="4" t="s">
        <v>210</v>
      </c>
      <c r="B853" s="5" t="s">
        <v>22</v>
      </c>
      <c r="C853" s="5" t="s">
        <v>139</v>
      </c>
      <c r="D853" s="5">
        <v>14510</v>
      </c>
      <c r="E853" s="5" t="s">
        <v>24</v>
      </c>
      <c r="F853" s="5" t="s">
        <v>212</v>
      </c>
      <c r="G853" s="5" t="s">
        <v>52</v>
      </c>
      <c r="H853" s="5" t="s">
        <v>82</v>
      </c>
      <c r="I853" s="5" t="s">
        <v>180</v>
      </c>
      <c r="J853" s="5">
        <v>71</v>
      </c>
      <c r="K853" s="5" t="s">
        <v>181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6">
        <v>0</v>
      </c>
    </row>
    <row r="854" spans="1:21">
      <c r="A854" s="4" t="s">
        <v>210</v>
      </c>
      <c r="B854" s="5" t="s">
        <v>22</v>
      </c>
      <c r="C854" s="5" t="s">
        <v>139</v>
      </c>
      <c r="D854" s="5">
        <v>14510</v>
      </c>
      <c r="E854" s="5" t="s">
        <v>24</v>
      </c>
      <c r="F854" s="5" t="s">
        <v>212</v>
      </c>
      <c r="G854" s="5" t="s">
        <v>52</v>
      </c>
      <c r="H854" s="5" t="s">
        <v>82</v>
      </c>
      <c r="I854" s="5" t="s">
        <v>182</v>
      </c>
      <c r="J854" s="5">
        <v>72</v>
      </c>
      <c r="K854" s="5" t="s">
        <v>183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6">
        <v>0</v>
      </c>
    </row>
    <row r="855" spans="1:21">
      <c r="A855" s="4" t="s">
        <v>210</v>
      </c>
      <c r="B855" s="5" t="s">
        <v>22</v>
      </c>
      <c r="C855" s="5" t="s">
        <v>139</v>
      </c>
      <c r="D855" s="5">
        <v>14510</v>
      </c>
      <c r="E855" s="5" t="s">
        <v>24</v>
      </c>
      <c r="F855" s="5" t="s">
        <v>212</v>
      </c>
      <c r="G855" s="5" t="s">
        <v>52</v>
      </c>
      <c r="H855" s="5" t="s">
        <v>82</v>
      </c>
      <c r="I855" s="5" t="s">
        <v>172</v>
      </c>
      <c r="J855" s="5">
        <v>73</v>
      </c>
      <c r="K855" s="5" t="s">
        <v>184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6">
        <v>0</v>
      </c>
    </row>
    <row r="856" spans="1:21">
      <c r="A856" s="4" t="s">
        <v>210</v>
      </c>
      <c r="B856" s="5" t="s">
        <v>22</v>
      </c>
      <c r="C856" s="5" t="s">
        <v>139</v>
      </c>
      <c r="D856" s="5">
        <v>14510</v>
      </c>
      <c r="E856" s="5" t="s">
        <v>24</v>
      </c>
      <c r="F856" s="5" t="s">
        <v>212</v>
      </c>
      <c r="G856" s="5" t="s">
        <v>52</v>
      </c>
      <c r="H856" s="5" t="s">
        <v>82</v>
      </c>
      <c r="I856" s="5" t="s">
        <v>185</v>
      </c>
      <c r="J856" s="5">
        <v>74</v>
      </c>
      <c r="K856" s="5" t="s">
        <v>186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6">
        <v>0</v>
      </c>
    </row>
    <row r="857" spans="1:21">
      <c r="A857" s="4" t="s">
        <v>210</v>
      </c>
      <c r="B857" s="5" t="s">
        <v>22</v>
      </c>
      <c r="C857" s="5" t="s">
        <v>139</v>
      </c>
      <c r="D857" s="5">
        <v>14510</v>
      </c>
      <c r="E857" s="5" t="s">
        <v>24</v>
      </c>
      <c r="F857" s="5" t="s">
        <v>212</v>
      </c>
      <c r="G857" s="5" t="s">
        <v>52</v>
      </c>
      <c r="H857" s="5" t="s">
        <v>82</v>
      </c>
      <c r="I857" s="5" t="s">
        <v>187</v>
      </c>
      <c r="J857" s="5">
        <v>75</v>
      </c>
      <c r="K857" s="5" t="s">
        <v>188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6">
        <v>0</v>
      </c>
    </row>
    <row r="858" spans="1:21">
      <c r="A858" s="4" t="s">
        <v>210</v>
      </c>
      <c r="B858" s="5" t="s">
        <v>22</v>
      </c>
      <c r="C858" s="5" t="s">
        <v>139</v>
      </c>
      <c r="D858" s="5">
        <v>14510</v>
      </c>
      <c r="E858" s="5" t="s">
        <v>24</v>
      </c>
      <c r="F858" s="5" t="s">
        <v>212</v>
      </c>
      <c r="G858" s="5" t="s">
        <v>52</v>
      </c>
      <c r="H858" s="5" t="s">
        <v>82</v>
      </c>
      <c r="I858" s="5" t="s">
        <v>178</v>
      </c>
      <c r="J858" s="5">
        <v>76</v>
      </c>
      <c r="K858" s="5" t="s">
        <v>189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6">
        <v>0</v>
      </c>
    </row>
    <row r="859" spans="1:21">
      <c r="A859" s="4" t="s">
        <v>210</v>
      </c>
      <c r="B859" s="5" t="s">
        <v>22</v>
      </c>
      <c r="C859" s="5" t="s">
        <v>139</v>
      </c>
      <c r="D859" s="5">
        <v>14510</v>
      </c>
      <c r="E859" s="5" t="s">
        <v>24</v>
      </c>
      <c r="F859" s="5" t="s">
        <v>212</v>
      </c>
      <c r="G859" s="5" t="s">
        <v>52</v>
      </c>
      <c r="H859" s="5" t="s">
        <v>82</v>
      </c>
      <c r="I859" s="5" t="s">
        <v>190</v>
      </c>
      <c r="J859" s="5">
        <v>77</v>
      </c>
      <c r="K859" s="5" t="s">
        <v>191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6">
        <v>0</v>
      </c>
    </row>
    <row r="860" spans="1:21">
      <c r="A860" s="4" t="s">
        <v>210</v>
      </c>
      <c r="B860" s="5" t="s">
        <v>22</v>
      </c>
      <c r="C860" s="5" t="s">
        <v>139</v>
      </c>
      <c r="D860" s="5">
        <v>14510</v>
      </c>
      <c r="E860" s="5" t="s">
        <v>24</v>
      </c>
      <c r="F860" s="5" t="s">
        <v>212</v>
      </c>
      <c r="G860" s="5" t="s">
        <v>26</v>
      </c>
      <c r="H860" s="5" t="s">
        <v>63</v>
      </c>
      <c r="I860" s="5" t="s">
        <v>64</v>
      </c>
      <c r="J860" s="5">
        <v>56</v>
      </c>
      <c r="K860" s="5" t="s">
        <v>65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5</v>
      </c>
      <c r="U860" s="6">
        <v>5</v>
      </c>
    </row>
    <row r="861" spans="1:21">
      <c r="A861" s="4" t="s">
        <v>210</v>
      </c>
      <c r="B861" s="5" t="s">
        <v>22</v>
      </c>
      <c r="C861" s="5" t="s">
        <v>139</v>
      </c>
      <c r="D861" s="5">
        <v>14510</v>
      </c>
      <c r="E861" s="5" t="s">
        <v>24</v>
      </c>
      <c r="F861" s="5" t="s">
        <v>212</v>
      </c>
      <c r="G861" s="5" t="s">
        <v>26</v>
      </c>
      <c r="H861" s="5" t="s">
        <v>41</v>
      </c>
      <c r="I861" s="5" t="s">
        <v>192</v>
      </c>
      <c r="J861" s="5">
        <v>35</v>
      </c>
      <c r="K861" s="5" t="s">
        <v>193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6">
        <v>0</v>
      </c>
    </row>
    <row r="862" spans="1:21">
      <c r="A862" s="4" t="s">
        <v>210</v>
      </c>
      <c r="B862" s="5" t="s">
        <v>22</v>
      </c>
      <c r="C862" s="5" t="s">
        <v>139</v>
      </c>
      <c r="D862" s="5">
        <v>14510</v>
      </c>
      <c r="E862" s="5" t="s">
        <v>24</v>
      </c>
      <c r="F862" s="5" t="s">
        <v>212</v>
      </c>
      <c r="G862" s="5" t="s">
        <v>26</v>
      </c>
      <c r="H862" s="5" t="s">
        <v>41</v>
      </c>
      <c r="I862" s="5" t="s">
        <v>136</v>
      </c>
      <c r="J862" s="5">
        <v>36</v>
      </c>
      <c r="K862" s="5" t="s">
        <v>137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6">
        <v>0</v>
      </c>
    </row>
    <row r="863" spans="1:21">
      <c r="A863" s="4" t="s">
        <v>210</v>
      </c>
      <c r="B863" s="5" t="s">
        <v>22</v>
      </c>
      <c r="C863" s="5" t="s">
        <v>139</v>
      </c>
      <c r="D863" s="5">
        <v>14510</v>
      </c>
      <c r="E863" s="5" t="s">
        <v>24</v>
      </c>
      <c r="F863" s="5" t="s">
        <v>212</v>
      </c>
      <c r="G863" s="5" t="s">
        <v>26</v>
      </c>
      <c r="H863" s="5" t="s">
        <v>36</v>
      </c>
      <c r="I863" s="5" t="s">
        <v>128</v>
      </c>
      <c r="J863" s="5">
        <v>24</v>
      </c>
      <c r="K863" s="5" t="s">
        <v>129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6">
        <v>0</v>
      </c>
    </row>
    <row r="864" spans="1:21">
      <c r="A864" s="4" t="s">
        <v>210</v>
      </c>
      <c r="B864" s="5" t="s">
        <v>22</v>
      </c>
      <c r="C864" s="5" t="s">
        <v>139</v>
      </c>
      <c r="D864" s="5">
        <v>14510</v>
      </c>
      <c r="E864" s="5" t="s">
        <v>24</v>
      </c>
      <c r="F864" s="5" t="s">
        <v>212</v>
      </c>
      <c r="G864" s="5" t="s">
        <v>26</v>
      </c>
      <c r="H864" s="5" t="s">
        <v>36</v>
      </c>
      <c r="I864" s="5" t="s">
        <v>130</v>
      </c>
      <c r="J864" s="5">
        <v>25</v>
      </c>
      <c r="K864" s="5" t="s">
        <v>131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6">
        <v>0</v>
      </c>
    </row>
    <row r="865" spans="1:21">
      <c r="A865" s="4" t="s">
        <v>210</v>
      </c>
      <c r="B865" s="5" t="s">
        <v>22</v>
      </c>
      <c r="C865" s="5" t="s">
        <v>139</v>
      </c>
      <c r="D865" s="5">
        <v>14510</v>
      </c>
      <c r="E865" s="5" t="s">
        <v>24</v>
      </c>
      <c r="F865" s="5" t="s">
        <v>212</v>
      </c>
      <c r="G865" s="5" t="s">
        <v>26</v>
      </c>
      <c r="H865" s="5" t="s">
        <v>36</v>
      </c>
      <c r="I865" s="5" t="s">
        <v>194</v>
      </c>
      <c r="J865" s="5">
        <v>26</v>
      </c>
      <c r="K865" s="5" t="s">
        <v>195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6">
        <v>0</v>
      </c>
    </row>
    <row r="866" spans="1:21">
      <c r="A866" s="4" t="s">
        <v>210</v>
      </c>
      <c r="B866" s="5" t="s">
        <v>22</v>
      </c>
      <c r="C866" s="5" t="s">
        <v>139</v>
      </c>
      <c r="D866" s="5">
        <v>14510</v>
      </c>
      <c r="E866" s="5" t="s">
        <v>24</v>
      </c>
      <c r="F866" s="5" t="s">
        <v>212</v>
      </c>
      <c r="G866" s="5" t="s">
        <v>26</v>
      </c>
      <c r="H866" s="5" t="s">
        <v>27</v>
      </c>
      <c r="I866" s="5" t="s">
        <v>39</v>
      </c>
      <c r="J866" s="5">
        <v>3</v>
      </c>
      <c r="K866" s="5" t="s">
        <v>93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10</v>
      </c>
      <c r="U866" s="6">
        <v>10</v>
      </c>
    </row>
    <row r="867" spans="1:21">
      <c r="A867" s="4" t="s">
        <v>210</v>
      </c>
      <c r="B867" s="5" t="s">
        <v>22</v>
      </c>
      <c r="C867" s="5" t="s">
        <v>139</v>
      </c>
      <c r="D867" s="5">
        <v>14510</v>
      </c>
      <c r="E867" s="5" t="s">
        <v>24</v>
      </c>
      <c r="F867" s="5" t="s">
        <v>212</v>
      </c>
      <c r="G867" s="5" t="s">
        <v>26</v>
      </c>
      <c r="H867" s="5" t="s">
        <v>27</v>
      </c>
      <c r="I867" s="5" t="s">
        <v>46</v>
      </c>
      <c r="J867" s="5">
        <v>5</v>
      </c>
      <c r="K867" s="5" t="s">
        <v>138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6">
        <v>0</v>
      </c>
    </row>
    <row r="868" spans="1:21">
      <c r="A868" s="4" t="s">
        <v>210</v>
      </c>
      <c r="B868" s="5" t="s">
        <v>22</v>
      </c>
      <c r="C868" s="5" t="s">
        <v>139</v>
      </c>
      <c r="D868" s="5">
        <v>14510</v>
      </c>
      <c r="E868" s="5" t="s">
        <v>24</v>
      </c>
      <c r="F868" s="5" t="s">
        <v>212</v>
      </c>
      <c r="G868" s="5" t="s">
        <v>26</v>
      </c>
      <c r="H868" s="5" t="s">
        <v>63</v>
      </c>
      <c r="I868" s="5" t="s">
        <v>94</v>
      </c>
      <c r="J868" s="5">
        <v>57</v>
      </c>
      <c r="K868" s="5" t="s">
        <v>95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6">
        <v>0</v>
      </c>
    </row>
    <row r="869" spans="1:21">
      <c r="A869" s="4" t="s">
        <v>210</v>
      </c>
      <c r="B869" s="5" t="s">
        <v>22</v>
      </c>
      <c r="C869" s="5" t="s">
        <v>77</v>
      </c>
      <c r="D869" s="5">
        <v>15358</v>
      </c>
      <c r="E869" s="5" t="s">
        <v>24</v>
      </c>
      <c r="F869" s="5" t="s">
        <v>212</v>
      </c>
      <c r="G869" s="5" t="s">
        <v>26</v>
      </c>
      <c r="H869" s="5" t="s">
        <v>27</v>
      </c>
      <c r="I869" s="5" t="s">
        <v>28</v>
      </c>
      <c r="J869" s="5">
        <v>1</v>
      </c>
      <c r="K869" s="5" t="s">
        <v>29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1051</v>
      </c>
      <c r="U869" s="6">
        <v>1051</v>
      </c>
    </row>
    <row r="870" spans="1:21">
      <c r="A870" s="4" t="s">
        <v>210</v>
      </c>
      <c r="B870" s="5" t="s">
        <v>22</v>
      </c>
      <c r="C870" s="5" t="s">
        <v>77</v>
      </c>
      <c r="D870" s="5">
        <v>15358</v>
      </c>
      <c r="E870" s="5" t="s">
        <v>24</v>
      </c>
      <c r="F870" s="5" t="s">
        <v>212</v>
      </c>
      <c r="G870" s="5" t="s">
        <v>26</v>
      </c>
      <c r="H870" s="5" t="s">
        <v>63</v>
      </c>
      <c r="I870" s="5" t="s">
        <v>98</v>
      </c>
      <c r="J870" s="5">
        <v>58</v>
      </c>
      <c r="K870" s="5" t="s">
        <v>99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6">
        <v>0</v>
      </c>
    </row>
    <row r="871" spans="1:21">
      <c r="A871" s="4" t="s">
        <v>210</v>
      </c>
      <c r="B871" s="5" t="s">
        <v>22</v>
      </c>
      <c r="C871" s="5" t="s">
        <v>77</v>
      </c>
      <c r="D871" s="5">
        <v>15358</v>
      </c>
      <c r="E871" s="5" t="s">
        <v>24</v>
      </c>
      <c r="F871" s="5" t="s">
        <v>212</v>
      </c>
      <c r="G871" s="5" t="s">
        <v>26</v>
      </c>
      <c r="H871" s="5" t="s">
        <v>30</v>
      </c>
      <c r="I871" s="5" t="s">
        <v>31</v>
      </c>
      <c r="J871" s="5">
        <v>10</v>
      </c>
      <c r="K871" s="5" t="s">
        <v>32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6">
        <v>0</v>
      </c>
    </row>
    <row r="872" spans="1:21">
      <c r="A872" s="4" t="s">
        <v>210</v>
      </c>
      <c r="B872" s="5" t="s">
        <v>22</v>
      </c>
      <c r="C872" s="5" t="s">
        <v>77</v>
      </c>
      <c r="D872" s="5">
        <v>15358</v>
      </c>
      <c r="E872" s="5" t="s">
        <v>24</v>
      </c>
      <c r="F872" s="5" t="s">
        <v>212</v>
      </c>
      <c r="G872" s="5" t="s">
        <v>26</v>
      </c>
      <c r="H872" s="5" t="s">
        <v>30</v>
      </c>
      <c r="I872" s="5" t="s">
        <v>140</v>
      </c>
      <c r="J872" s="5">
        <v>11</v>
      </c>
      <c r="K872" s="5" t="s">
        <v>141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6">
        <v>0</v>
      </c>
    </row>
    <row r="873" spans="1:21">
      <c r="A873" s="4" t="s">
        <v>210</v>
      </c>
      <c r="B873" s="5" t="s">
        <v>22</v>
      </c>
      <c r="C873" s="5" t="s">
        <v>77</v>
      </c>
      <c r="D873" s="5">
        <v>15358</v>
      </c>
      <c r="E873" s="5" t="s">
        <v>24</v>
      </c>
      <c r="F873" s="5" t="s">
        <v>212</v>
      </c>
      <c r="G873" s="5" t="s">
        <v>26</v>
      </c>
      <c r="H873" s="5" t="s">
        <v>33</v>
      </c>
      <c r="I873" s="5" t="s">
        <v>142</v>
      </c>
      <c r="J873" s="5">
        <v>12</v>
      </c>
      <c r="K873" s="5" t="s">
        <v>143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6">
        <v>0</v>
      </c>
    </row>
    <row r="874" spans="1:21">
      <c r="A874" s="4" t="s">
        <v>210</v>
      </c>
      <c r="B874" s="5" t="s">
        <v>22</v>
      </c>
      <c r="C874" s="5" t="s">
        <v>77</v>
      </c>
      <c r="D874" s="5">
        <v>15358</v>
      </c>
      <c r="E874" s="5" t="s">
        <v>24</v>
      </c>
      <c r="F874" s="5" t="s">
        <v>212</v>
      </c>
      <c r="G874" s="5" t="s">
        <v>26</v>
      </c>
      <c r="H874" s="5" t="s">
        <v>33</v>
      </c>
      <c r="I874" s="5" t="s">
        <v>34</v>
      </c>
      <c r="J874" s="5">
        <v>13</v>
      </c>
      <c r="K874" s="5" t="s">
        <v>35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6">
        <v>0</v>
      </c>
    </row>
    <row r="875" spans="1:21">
      <c r="A875" s="4" t="s">
        <v>210</v>
      </c>
      <c r="B875" s="5" t="s">
        <v>22</v>
      </c>
      <c r="C875" s="5" t="s">
        <v>77</v>
      </c>
      <c r="D875" s="5">
        <v>15358</v>
      </c>
      <c r="E875" s="5" t="s">
        <v>24</v>
      </c>
      <c r="F875" s="5" t="s">
        <v>212</v>
      </c>
      <c r="G875" s="5" t="s">
        <v>26</v>
      </c>
      <c r="H875" s="5" t="s">
        <v>33</v>
      </c>
      <c r="I875" s="5" t="s">
        <v>71</v>
      </c>
      <c r="J875" s="5">
        <v>14</v>
      </c>
      <c r="K875" s="5" t="s">
        <v>72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6">
        <v>0</v>
      </c>
    </row>
    <row r="876" spans="1:21">
      <c r="A876" s="4" t="s">
        <v>210</v>
      </c>
      <c r="B876" s="5" t="s">
        <v>22</v>
      </c>
      <c r="C876" s="5" t="s">
        <v>77</v>
      </c>
      <c r="D876" s="5">
        <v>15358</v>
      </c>
      <c r="E876" s="5" t="s">
        <v>24</v>
      </c>
      <c r="F876" s="5" t="s">
        <v>212</v>
      </c>
      <c r="G876" s="5" t="s">
        <v>26</v>
      </c>
      <c r="H876" s="5" t="s">
        <v>33</v>
      </c>
      <c r="I876" s="5" t="s">
        <v>73</v>
      </c>
      <c r="J876" s="5">
        <v>15</v>
      </c>
      <c r="K876" s="5" t="s">
        <v>74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6">
        <v>0</v>
      </c>
    </row>
    <row r="877" spans="1:21">
      <c r="A877" s="4" t="s">
        <v>210</v>
      </c>
      <c r="B877" s="5" t="s">
        <v>22</v>
      </c>
      <c r="C877" s="5" t="s">
        <v>77</v>
      </c>
      <c r="D877" s="5">
        <v>15358</v>
      </c>
      <c r="E877" s="5" t="s">
        <v>24</v>
      </c>
      <c r="F877" s="5" t="s">
        <v>212</v>
      </c>
      <c r="G877" s="5" t="s">
        <v>26</v>
      </c>
      <c r="H877" s="5" t="s">
        <v>33</v>
      </c>
      <c r="I877" s="5" t="s">
        <v>75</v>
      </c>
      <c r="J877" s="5">
        <v>16</v>
      </c>
      <c r="K877" s="5" t="s">
        <v>76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6">
        <v>0</v>
      </c>
    </row>
    <row r="878" spans="1:21">
      <c r="A878" s="4" t="s">
        <v>210</v>
      </c>
      <c r="B878" s="5" t="s">
        <v>22</v>
      </c>
      <c r="C878" s="5" t="s">
        <v>77</v>
      </c>
      <c r="D878" s="5">
        <v>15358</v>
      </c>
      <c r="E878" s="5" t="s">
        <v>24</v>
      </c>
      <c r="F878" s="5" t="s">
        <v>212</v>
      </c>
      <c r="G878" s="5" t="s">
        <v>26</v>
      </c>
      <c r="H878" s="5" t="s">
        <v>36</v>
      </c>
      <c r="I878" s="5" t="s">
        <v>37</v>
      </c>
      <c r="J878" s="5">
        <v>17</v>
      </c>
      <c r="K878" s="5" t="s">
        <v>38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6">
        <v>0</v>
      </c>
    </row>
    <row r="879" spans="1:21">
      <c r="A879" s="4" t="s">
        <v>210</v>
      </c>
      <c r="B879" s="5" t="s">
        <v>22</v>
      </c>
      <c r="C879" s="5" t="s">
        <v>77</v>
      </c>
      <c r="D879" s="5">
        <v>15358</v>
      </c>
      <c r="E879" s="5" t="s">
        <v>24</v>
      </c>
      <c r="F879" s="5" t="s">
        <v>212</v>
      </c>
      <c r="G879" s="5" t="s">
        <v>26</v>
      </c>
      <c r="H879" s="5" t="s">
        <v>36</v>
      </c>
      <c r="I879" s="5" t="s">
        <v>110</v>
      </c>
      <c r="J879" s="5">
        <v>18</v>
      </c>
      <c r="K879" s="5" t="s">
        <v>111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6">
        <v>0</v>
      </c>
    </row>
    <row r="880" spans="1:21">
      <c r="A880" s="4" t="s">
        <v>210</v>
      </c>
      <c r="B880" s="5" t="s">
        <v>22</v>
      </c>
      <c r="C880" s="5" t="s">
        <v>77</v>
      </c>
      <c r="D880" s="5">
        <v>15358</v>
      </c>
      <c r="E880" s="5" t="s">
        <v>24</v>
      </c>
      <c r="F880" s="5" t="s">
        <v>212</v>
      </c>
      <c r="G880" s="5" t="s">
        <v>26</v>
      </c>
      <c r="H880" s="5" t="s">
        <v>27</v>
      </c>
      <c r="I880" s="5" t="s">
        <v>39</v>
      </c>
      <c r="J880" s="5">
        <v>2</v>
      </c>
      <c r="K880" s="5" t="s">
        <v>40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514</v>
      </c>
      <c r="U880" s="6">
        <v>514</v>
      </c>
    </row>
    <row r="881" spans="1:21">
      <c r="A881" s="4" t="s">
        <v>210</v>
      </c>
      <c r="B881" s="5" t="s">
        <v>22</v>
      </c>
      <c r="C881" s="5" t="s">
        <v>77</v>
      </c>
      <c r="D881" s="5">
        <v>15358</v>
      </c>
      <c r="E881" s="5" t="s">
        <v>24</v>
      </c>
      <c r="F881" s="5" t="s">
        <v>212</v>
      </c>
      <c r="G881" s="5" t="s">
        <v>26</v>
      </c>
      <c r="H881" s="5" t="s">
        <v>36</v>
      </c>
      <c r="I881" s="5" t="s">
        <v>112</v>
      </c>
      <c r="J881" s="5">
        <v>19</v>
      </c>
      <c r="K881" s="5" t="s">
        <v>113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6">
        <v>0</v>
      </c>
    </row>
    <row r="882" spans="1:21">
      <c r="A882" s="4" t="s">
        <v>210</v>
      </c>
      <c r="B882" s="5" t="s">
        <v>22</v>
      </c>
      <c r="C882" s="5" t="s">
        <v>77</v>
      </c>
      <c r="D882" s="5">
        <v>15358</v>
      </c>
      <c r="E882" s="5" t="s">
        <v>24</v>
      </c>
      <c r="F882" s="5" t="s">
        <v>212</v>
      </c>
      <c r="G882" s="5" t="s">
        <v>26</v>
      </c>
      <c r="H882" s="5" t="s">
        <v>36</v>
      </c>
      <c r="I882" s="5" t="s">
        <v>114</v>
      </c>
      <c r="J882" s="5">
        <v>20</v>
      </c>
      <c r="K882" s="5" t="s">
        <v>115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  <c r="U882" s="6">
        <v>0</v>
      </c>
    </row>
    <row r="883" spans="1:21">
      <c r="A883" s="4" t="s">
        <v>210</v>
      </c>
      <c r="B883" s="5" t="s">
        <v>22</v>
      </c>
      <c r="C883" s="5" t="s">
        <v>77</v>
      </c>
      <c r="D883" s="5">
        <v>15358</v>
      </c>
      <c r="E883" s="5" t="s">
        <v>24</v>
      </c>
      <c r="F883" s="5" t="s">
        <v>212</v>
      </c>
      <c r="G883" s="5" t="s">
        <v>26</v>
      </c>
      <c r="H883" s="5" t="s">
        <v>36</v>
      </c>
      <c r="I883" s="5" t="s">
        <v>116</v>
      </c>
      <c r="J883" s="5">
        <v>21</v>
      </c>
      <c r="K883" s="5" t="s">
        <v>117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6">
        <v>0</v>
      </c>
    </row>
    <row r="884" spans="1:21">
      <c r="A884" s="4" t="s">
        <v>210</v>
      </c>
      <c r="B884" s="5" t="s">
        <v>22</v>
      </c>
      <c r="C884" s="5" t="s">
        <v>77</v>
      </c>
      <c r="D884" s="5">
        <v>15358</v>
      </c>
      <c r="E884" s="5" t="s">
        <v>24</v>
      </c>
      <c r="F884" s="5" t="s">
        <v>212</v>
      </c>
      <c r="G884" s="5" t="s">
        <v>26</v>
      </c>
      <c r="H884" s="5" t="s">
        <v>36</v>
      </c>
      <c r="I884" s="5" t="s">
        <v>118</v>
      </c>
      <c r="J884" s="5">
        <v>22</v>
      </c>
      <c r="K884" s="5" t="s">
        <v>119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6">
        <v>0</v>
      </c>
    </row>
    <row r="885" spans="1:21">
      <c r="A885" s="4" t="s">
        <v>210</v>
      </c>
      <c r="B885" s="5" t="s">
        <v>22</v>
      </c>
      <c r="C885" s="5" t="s">
        <v>77</v>
      </c>
      <c r="D885" s="5">
        <v>15358</v>
      </c>
      <c r="E885" s="5" t="s">
        <v>24</v>
      </c>
      <c r="F885" s="5" t="s">
        <v>212</v>
      </c>
      <c r="G885" s="5" t="s">
        <v>26</v>
      </c>
      <c r="H885" s="5" t="s">
        <v>36</v>
      </c>
      <c r="I885" s="5" t="s">
        <v>120</v>
      </c>
      <c r="J885" s="5">
        <v>23</v>
      </c>
      <c r="K885" s="5" t="s">
        <v>121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6">
        <v>0</v>
      </c>
    </row>
    <row r="886" spans="1:21">
      <c r="A886" s="4" t="s">
        <v>210</v>
      </c>
      <c r="B886" s="5" t="s">
        <v>22</v>
      </c>
      <c r="C886" s="5" t="s">
        <v>77</v>
      </c>
      <c r="D886" s="5">
        <v>15358</v>
      </c>
      <c r="E886" s="5" t="s">
        <v>24</v>
      </c>
      <c r="F886" s="5" t="s">
        <v>212</v>
      </c>
      <c r="G886" s="5" t="s">
        <v>26</v>
      </c>
      <c r="H886" s="5" t="s">
        <v>41</v>
      </c>
      <c r="I886" s="5" t="s">
        <v>42</v>
      </c>
      <c r="J886" s="5">
        <v>27</v>
      </c>
      <c r="K886" s="5" t="s">
        <v>43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6">
        <v>0</v>
      </c>
    </row>
    <row r="887" spans="1:21">
      <c r="A887" s="4" t="s">
        <v>210</v>
      </c>
      <c r="B887" s="5" t="s">
        <v>22</v>
      </c>
      <c r="C887" s="5" t="s">
        <v>77</v>
      </c>
      <c r="D887" s="5">
        <v>15358</v>
      </c>
      <c r="E887" s="5" t="s">
        <v>24</v>
      </c>
      <c r="F887" s="5" t="s">
        <v>212</v>
      </c>
      <c r="G887" s="5" t="s">
        <v>26</v>
      </c>
      <c r="H887" s="5" t="s">
        <v>41</v>
      </c>
      <c r="I887" s="5" t="s">
        <v>78</v>
      </c>
      <c r="J887" s="5">
        <v>28</v>
      </c>
      <c r="K887" s="5" t="s">
        <v>79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6">
        <v>0</v>
      </c>
    </row>
    <row r="888" spans="1:21">
      <c r="A888" s="4" t="s">
        <v>210</v>
      </c>
      <c r="B888" s="5" t="s">
        <v>22</v>
      </c>
      <c r="C888" s="5" t="s">
        <v>77</v>
      </c>
      <c r="D888" s="5">
        <v>15358</v>
      </c>
      <c r="E888" s="5" t="s">
        <v>24</v>
      </c>
      <c r="F888" s="5" t="s">
        <v>212</v>
      </c>
      <c r="G888" s="5" t="s">
        <v>26</v>
      </c>
      <c r="H888" s="5" t="s">
        <v>41</v>
      </c>
      <c r="I888" s="5" t="s">
        <v>144</v>
      </c>
      <c r="J888" s="5">
        <v>29</v>
      </c>
      <c r="K888" s="5" t="s">
        <v>145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6">
        <v>0</v>
      </c>
    </row>
    <row r="889" spans="1:21">
      <c r="A889" s="4" t="s">
        <v>210</v>
      </c>
      <c r="B889" s="5" t="s">
        <v>22</v>
      </c>
      <c r="C889" s="5" t="s">
        <v>77</v>
      </c>
      <c r="D889" s="5">
        <v>15358</v>
      </c>
      <c r="E889" s="5" t="s">
        <v>24</v>
      </c>
      <c r="F889" s="5" t="s">
        <v>212</v>
      </c>
      <c r="G889" s="5" t="s">
        <v>26</v>
      </c>
      <c r="H889" s="5" t="s">
        <v>41</v>
      </c>
      <c r="I889" s="5" t="s">
        <v>80</v>
      </c>
      <c r="J889" s="5">
        <v>30</v>
      </c>
      <c r="K889" s="5" t="s">
        <v>81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6">
        <v>0</v>
      </c>
    </row>
    <row r="890" spans="1:21">
      <c r="A890" s="4" t="s">
        <v>210</v>
      </c>
      <c r="B890" s="5" t="s">
        <v>22</v>
      </c>
      <c r="C890" s="5" t="s">
        <v>77</v>
      </c>
      <c r="D890" s="5">
        <v>15358</v>
      </c>
      <c r="E890" s="5" t="s">
        <v>24</v>
      </c>
      <c r="F890" s="5" t="s">
        <v>212</v>
      </c>
      <c r="G890" s="5" t="s">
        <v>26</v>
      </c>
      <c r="H890" s="5" t="s">
        <v>41</v>
      </c>
      <c r="I890" s="5" t="s">
        <v>44</v>
      </c>
      <c r="J890" s="5">
        <v>31</v>
      </c>
      <c r="K890" s="5" t="s">
        <v>45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6">
        <v>0</v>
      </c>
    </row>
    <row r="891" spans="1:21">
      <c r="A891" s="4" t="s">
        <v>210</v>
      </c>
      <c r="B891" s="5" t="s">
        <v>22</v>
      </c>
      <c r="C891" s="5" t="s">
        <v>77</v>
      </c>
      <c r="D891" s="5">
        <v>15358</v>
      </c>
      <c r="E891" s="5" t="s">
        <v>24</v>
      </c>
      <c r="F891" s="5" t="s">
        <v>212</v>
      </c>
      <c r="G891" s="5" t="s">
        <v>26</v>
      </c>
      <c r="H891" s="5" t="s">
        <v>27</v>
      </c>
      <c r="I891" s="5" t="s">
        <v>46</v>
      </c>
      <c r="J891" s="5">
        <v>4</v>
      </c>
      <c r="K891" s="5" t="s">
        <v>47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6">
        <v>0</v>
      </c>
    </row>
    <row r="892" spans="1:21">
      <c r="A892" s="4" t="s">
        <v>210</v>
      </c>
      <c r="B892" s="5" t="s">
        <v>22</v>
      </c>
      <c r="C892" s="5" t="s">
        <v>77</v>
      </c>
      <c r="D892" s="5">
        <v>15358</v>
      </c>
      <c r="E892" s="5" t="s">
        <v>24</v>
      </c>
      <c r="F892" s="5" t="s">
        <v>212</v>
      </c>
      <c r="G892" s="5" t="s">
        <v>26</v>
      </c>
      <c r="H892" s="5" t="s">
        <v>41</v>
      </c>
      <c r="I892" s="5" t="s">
        <v>48</v>
      </c>
      <c r="J892" s="5">
        <v>32</v>
      </c>
      <c r="K892" s="5" t="s">
        <v>49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6">
        <v>0</v>
      </c>
    </row>
    <row r="893" spans="1:21">
      <c r="A893" s="4" t="s">
        <v>210</v>
      </c>
      <c r="B893" s="5" t="s">
        <v>22</v>
      </c>
      <c r="C893" s="5" t="s">
        <v>77</v>
      </c>
      <c r="D893" s="5">
        <v>15358</v>
      </c>
      <c r="E893" s="5" t="s">
        <v>24</v>
      </c>
      <c r="F893" s="5" t="s">
        <v>212</v>
      </c>
      <c r="G893" s="5" t="s">
        <v>26</v>
      </c>
      <c r="H893" s="5" t="s">
        <v>41</v>
      </c>
      <c r="I893" s="5" t="s">
        <v>50</v>
      </c>
      <c r="J893" s="5">
        <v>33</v>
      </c>
      <c r="K893" s="5" t="s">
        <v>51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6">
        <v>0</v>
      </c>
    </row>
    <row r="894" spans="1:21">
      <c r="A894" s="4" t="s">
        <v>210</v>
      </c>
      <c r="B894" s="5" t="s">
        <v>22</v>
      </c>
      <c r="C894" s="5" t="s">
        <v>77</v>
      </c>
      <c r="D894" s="5">
        <v>15358</v>
      </c>
      <c r="E894" s="5" t="s">
        <v>24</v>
      </c>
      <c r="F894" s="5" t="s">
        <v>212</v>
      </c>
      <c r="G894" s="5" t="s">
        <v>26</v>
      </c>
      <c r="H894" s="5" t="s">
        <v>41</v>
      </c>
      <c r="I894" s="5" t="s">
        <v>134</v>
      </c>
      <c r="J894" s="5">
        <v>34</v>
      </c>
      <c r="K894" s="5" t="s">
        <v>135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6">
        <v>0</v>
      </c>
    </row>
    <row r="895" spans="1:21">
      <c r="A895" s="4" t="s">
        <v>210</v>
      </c>
      <c r="B895" s="5" t="s">
        <v>22</v>
      </c>
      <c r="C895" s="5" t="s">
        <v>77</v>
      </c>
      <c r="D895" s="5">
        <v>15358</v>
      </c>
      <c r="E895" s="5" t="s">
        <v>24</v>
      </c>
      <c r="F895" s="5" t="s">
        <v>212</v>
      </c>
      <c r="G895" s="5" t="s">
        <v>52</v>
      </c>
      <c r="H895" s="5" t="s">
        <v>100</v>
      </c>
      <c r="I895" s="5" t="s">
        <v>101</v>
      </c>
      <c r="J895" s="5">
        <v>37</v>
      </c>
      <c r="K895" s="5" t="s">
        <v>102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6">
        <v>0</v>
      </c>
    </row>
    <row r="896" spans="1:21">
      <c r="A896" s="4" t="s">
        <v>210</v>
      </c>
      <c r="B896" s="5" t="s">
        <v>22</v>
      </c>
      <c r="C896" s="5" t="s">
        <v>77</v>
      </c>
      <c r="D896" s="5">
        <v>15358</v>
      </c>
      <c r="E896" s="5" t="s">
        <v>24</v>
      </c>
      <c r="F896" s="5" t="s">
        <v>212</v>
      </c>
      <c r="G896" s="5" t="s">
        <v>52</v>
      </c>
      <c r="H896" s="5" t="s">
        <v>100</v>
      </c>
      <c r="I896" s="5" t="s">
        <v>146</v>
      </c>
      <c r="J896" s="5">
        <v>38</v>
      </c>
      <c r="K896" s="5" t="s">
        <v>147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6">
        <v>0</v>
      </c>
    </row>
    <row r="897" spans="1:21">
      <c r="A897" s="4" t="s">
        <v>210</v>
      </c>
      <c r="B897" s="5" t="s">
        <v>22</v>
      </c>
      <c r="C897" s="5" t="s">
        <v>77</v>
      </c>
      <c r="D897" s="5">
        <v>15358</v>
      </c>
      <c r="E897" s="5" t="s">
        <v>24</v>
      </c>
      <c r="F897" s="5" t="s">
        <v>212</v>
      </c>
      <c r="G897" s="5" t="s">
        <v>52</v>
      </c>
      <c r="H897" s="5" t="s">
        <v>100</v>
      </c>
      <c r="I897" s="5" t="s">
        <v>148</v>
      </c>
      <c r="J897" s="5">
        <v>39</v>
      </c>
      <c r="K897" s="5" t="s">
        <v>149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6">
        <v>0</v>
      </c>
    </row>
    <row r="898" spans="1:21">
      <c r="A898" s="4" t="s">
        <v>210</v>
      </c>
      <c r="B898" s="5" t="s">
        <v>22</v>
      </c>
      <c r="C898" s="5" t="s">
        <v>77</v>
      </c>
      <c r="D898" s="5">
        <v>15358</v>
      </c>
      <c r="E898" s="5" t="s">
        <v>24</v>
      </c>
      <c r="F898" s="5" t="s">
        <v>212</v>
      </c>
      <c r="G898" s="5" t="s">
        <v>52</v>
      </c>
      <c r="H898" s="5" t="s">
        <v>100</v>
      </c>
      <c r="I898" s="5" t="s">
        <v>150</v>
      </c>
      <c r="J898" s="5">
        <v>40</v>
      </c>
      <c r="K898" s="5" t="s">
        <v>151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6">
        <v>0</v>
      </c>
    </row>
    <row r="899" spans="1:21">
      <c r="A899" s="4" t="s">
        <v>210</v>
      </c>
      <c r="B899" s="5" t="s">
        <v>22</v>
      </c>
      <c r="C899" s="5" t="s">
        <v>77</v>
      </c>
      <c r="D899" s="5">
        <v>15358</v>
      </c>
      <c r="E899" s="5" t="s">
        <v>24</v>
      </c>
      <c r="F899" s="5" t="s">
        <v>212</v>
      </c>
      <c r="G899" s="5" t="s">
        <v>52</v>
      </c>
      <c r="H899" s="5" t="s">
        <v>53</v>
      </c>
      <c r="I899" s="5" t="s">
        <v>54</v>
      </c>
      <c r="J899" s="5">
        <v>41</v>
      </c>
      <c r="K899" s="5" t="s">
        <v>55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6">
        <v>0</v>
      </c>
    </row>
    <row r="900" spans="1:21">
      <c r="A900" s="4" t="s">
        <v>210</v>
      </c>
      <c r="B900" s="5" t="s">
        <v>22</v>
      </c>
      <c r="C900" s="5" t="s">
        <v>77</v>
      </c>
      <c r="D900" s="5">
        <v>15358</v>
      </c>
      <c r="E900" s="5" t="s">
        <v>24</v>
      </c>
      <c r="F900" s="5" t="s">
        <v>212</v>
      </c>
      <c r="G900" s="5" t="s">
        <v>52</v>
      </c>
      <c r="H900" s="5" t="s">
        <v>53</v>
      </c>
      <c r="I900" s="5" t="s">
        <v>122</v>
      </c>
      <c r="J900" s="5">
        <v>42</v>
      </c>
      <c r="K900" s="5" t="s">
        <v>123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6">
        <v>0</v>
      </c>
    </row>
    <row r="901" spans="1:21">
      <c r="A901" s="4" t="s">
        <v>210</v>
      </c>
      <c r="B901" s="5" t="s">
        <v>22</v>
      </c>
      <c r="C901" s="5" t="s">
        <v>77</v>
      </c>
      <c r="D901" s="5">
        <v>15358</v>
      </c>
      <c r="E901" s="5" t="s">
        <v>24</v>
      </c>
      <c r="F901" s="5" t="s">
        <v>212</v>
      </c>
      <c r="G901" s="5" t="s">
        <v>52</v>
      </c>
      <c r="H901" s="5" t="s">
        <v>53</v>
      </c>
      <c r="I901" s="5" t="s">
        <v>56</v>
      </c>
      <c r="J901" s="5">
        <v>43</v>
      </c>
      <c r="K901" s="5" t="s">
        <v>57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6">
        <v>0</v>
      </c>
    </row>
    <row r="902" spans="1:21">
      <c r="A902" s="4" t="s">
        <v>210</v>
      </c>
      <c r="B902" s="5" t="s">
        <v>22</v>
      </c>
      <c r="C902" s="5" t="s">
        <v>77</v>
      </c>
      <c r="D902" s="5">
        <v>15358</v>
      </c>
      <c r="E902" s="5" t="s">
        <v>24</v>
      </c>
      <c r="F902" s="5" t="s">
        <v>212</v>
      </c>
      <c r="G902" s="5" t="s">
        <v>26</v>
      </c>
      <c r="H902" s="5" t="s">
        <v>58</v>
      </c>
      <c r="I902" s="5" t="s">
        <v>59</v>
      </c>
      <c r="J902" s="5">
        <v>6</v>
      </c>
      <c r="K902" s="5" t="s">
        <v>60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6">
        <v>0</v>
      </c>
    </row>
    <row r="903" spans="1:21">
      <c r="A903" s="4" t="s">
        <v>210</v>
      </c>
      <c r="B903" s="5" t="s">
        <v>22</v>
      </c>
      <c r="C903" s="5" t="s">
        <v>77</v>
      </c>
      <c r="D903" s="5">
        <v>15358</v>
      </c>
      <c r="E903" s="5" t="s">
        <v>24</v>
      </c>
      <c r="F903" s="5" t="s">
        <v>212</v>
      </c>
      <c r="G903" s="5" t="s">
        <v>52</v>
      </c>
      <c r="H903" s="5" t="s">
        <v>53</v>
      </c>
      <c r="I903" s="5" t="s">
        <v>152</v>
      </c>
      <c r="J903" s="5">
        <v>44</v>
      </c>
      <c r="K903" s="5" t="s">
        <v>153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6">
        <v>0</v>
      </c>
    </row>
    <row r="904" spans="1:21">
      <c r="A904" s="4" t="s">
        <v>210</v>
      </c>
      <c r="B904" s="5" t="s">
        <v>22</v>
      </c>
      <c r="C904" s="5" t="s">
        <v>77</v>
      </c>
      <c r="D904" s="5">
        <v>15358</v>
      </c>
      <c r="E904" s="5" t="s">
        <v>24</v>
      </c>
      <c r="F904" s="5" t="s">
        <v>212</v>
      </c>
      <c r="G904" s="5" t="s">
        <v>52</v>
      </c>
      <c r="H904" s="5" t="s">
        <v>53</v>
      </c>
      <c r="I904" s="5" t="s">
        <v>87</v>
      </c>
      <c r="J904" s="5">
        <v>45</v>
      </c>
      <c r="K904" s="5" t="s">
        <v>88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6">
        <v>0</v>
      </c>
    </row>
    <row r="905" spans="1:21">
      <c r="A905" s="4" t="s">
        <v>210</v>
      </c>
      <c r="B905" s="5" t="s">
        <v>22</v>
      </c>
      <c r="C905" s="5" t="s">
        <v>77</v>
      </c>
      <c r="D905" s="5">
        <v>15358</v>
      </c>
      <c r="E905" s="5" t="s">
        <v>24</v>
      </c>
      <c r="F905" s="5" t="s">
        <v>212</v>
      </c>
      <c r="G905" s="5" t="s">
        <v>52</v>
      </c>
      <c r="H905" s="5" t="s">
        <v>53</v>
      </c>
      <c r="I905" s="5" t="s">
        <v>61</v>
      </c>
      <c r="J905" s="5">
        <v>46</v>
      </c>
      <c r="K905" s="5" t="s">
        <v>62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6">
        <v>0</v>
      </c>
    </row>
    <row r="906" spans="1:21">
      <c r="A906" s="4" t="s">
        <v>210</v>
      </c>
      <c r="B906" s="5" t="s">
        <v>22</v>
      </c>
      <c r="C906" s="5" t="s">
        <v>77</v>
      </c>
      <c r="D906" s="5">
        <v>15358</v>
      </c>
      <c r="E906" s="5" t="s">
        <v>24</v>
      </c>
      <c r="F906" s="5" t="s">
        <v>212</v>
      </c>
      <c r="G906" s="5" t="s">
        <v>52</v>
      </c>
      <c r="H906" s="5" t="s">
        <v>53</v>
      </c>
      <c r="I906" s="5" t="s">
        <v>89</v>
      </c>
      <c r="J906" s="5">
        <v>47</v>
      </c>
      <c r="K906" s="5" t="s">
        <v>90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6">
        <v>0</v>
      </c>
    </row>
    <row r="907" spans="1:21">
      <c r="A907" s="4" t="s">
        <v>210</v>
      </c>
      <c r="B907" s="5" t="s">
        <v>22</v>
      </c>
      <c r="C907" s="5" t="s">
        <v>77</v>
      </c>
      <c r="D907" s="5">
        <v>15358</v>
      </c>
      <c r="E907" s="5" t="s">
        <v>24</v>
      </c>
      <c r="F907" s="5" t="s">
        <v>212</v>
      </c>
      <c r="G907" s="5" t="s">
        <v>52</v>
      </c>
      <c r="H907" s="5" t="s">
        <v>53</v>
      </c>
      <c r="I907" s="5" t="s">
        <v>154</v>
      </c>
      <c r="J907" s="5">
        <v>48</v>
      </c>
      <c r="K907" s="5" t="s">
        <v>155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6">
        <v>0</v>
      </c>
    </row>
    <row r="908" spans="1:21">
      <c r="A908" s="4" t="s">
        <v>210</v>
      </c>
      <c r="B908" s="5" t="s">
        <v>22</v>
      </c>
      <c r="C908" s="5" t="s">
        <v>77</v>
      </c>
      <c r="D908" s="5">
        <v>15358</v>
      </c>
      <c r="E908" s="5" t="s">
        <v>24</v>
      </c>
      <c r="F908" s="5" t="s">
        <v>212</v>
      </c>
      <c r="G908" s="5" t="s">
        <v>52</v>
      </c>
      <c r="H908" s="5" t="s">
        <v>53</v>
      </c>
      <c r="I908" s="5" t="s">
        <v>156</v>
      </c>
      <c r="J908" s="5">
        <v>49</v>
      </c>
      <c r="K908" s="5" t="s">
        <v>157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6">
        <v>0</v>
      </c>
    </row>
    <row r="909" spans="1:21">
      <c r="A909" s="4" t="s">
        <v>210</v>
      </c>
      <c r="B909" s="5" t="s">
        <v>22</v>
      </c>
      <c r="C909" s="5" t="s">
        <v>77</v>
      </c>
      <c r="D909" s="5">
        <v>15358</v>
      </c>
      <c r="E909" s="5" t="s">
        <v>24</v>
      </c>
      <c r="F909" s="5" t="s">
        <v>212</v>
      </c>
      <c r="G909" s="5" t="s">
        <v>52</v>
      </c>
      <c r="H909" s="5" t="s">
        <v>53</v>
      </c>
      <c r="I909" s="5" t="s">
        <v>103</v>
      </c>
      <c r="J909" s="5">
        <v>50</v>
      </c>
      <c r="K909" s="5" t="s">
        <v>104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6">
        <v>0</v>
      </c>
    </row>
    <row r="910" spans="1:21">
      <c r="A910" s="4" t="s">
        <v>210</v>
      </c>
      <c r="B910" s="5" t="s">
        <v>22</v>
      </c>
      <c r="C910" s="5" t="s">
        <v>77</v>
      </c>
      <c r="D910" s="5">
        <v>15358</v>
      </c>
      <c r="E910" s="5" t="s">
        <v>24</v>
      </c>
      <c r="F910" s="5" t="s">
        <v>212</v>
      </c>
      <c r="G910" s="5" t="s">
        <v>52</v>
      </c>
      <c r="H910" s="5" t="s">
        <v>53</v>
      </c>
      <c r="I910" s="5" t="s">
        <v>158</v>
      </c>
      <c r="J910" s="5">
        <v>51</v>
      </c>
      <c r="K910" s="5" t="s">
        <v>159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6">
        <v>0</v>
      </c>
    </row>
    <row r="911" spans="1:21">
      <c r="A911" s="4" t="s">
        <v>210</v>
      </c>
      <c r="B911" s="5" t="s">
        <v>22</v>
      </c>
      <c r="C911" s="5" t="s">
        <v>77</v>
      </c>
      <c r="D911" s="5">
        <v>15358</v>
      </c>
      <c r="E911" s="5" t="s">
        <v>24</v>
      </c>
      <c r="F911" s="5" t="s">
        <v>212</v>
      </c>
      <c r="G911" s="5" t="s">
        <v>52</v>
      </c>
      <c r="H911" s="5" t="s">
        <v>53</v>
      </c>
      <c r="I911" s="5" t="s">
        <v>160</v>
      </c>
      <c r="J911" s="5">
        <v>52</v>
      </c>
      <c r="K911" s="5" t="s">
        <v>161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6">
        <v>0</v>
      </c>
    </row>
    <row r="912" spans="1:21">
      <c r="A912" s="4" t="s">
        <v>210</v>
      </c>
      <c r="B912" s="5" t="s">
        <v>22</v>
      </c>
      <c r="C912" s="5" t="s">
        <v>77</v>
      </c>
      <c r="D912" s="5">
        <v>15358</v>
      </c>
      <c r="E912" s="5" t="s">
        <v>24</v>
      </c>
      <c r="F912" s="5" t="s">
        <v>212</v>
      </c>
      <c r="G912" s="5" t="s">
        <v>52</v>
      </c>
      <c r="H912" s="5" t="s">
        <v>53</v>
      </c>
      <c r="I912" s="5" t="s">
        <v>162</v>
      </c>
      <c r="J912" s="5">
        <v>53</v>
      </c>
      <c r="K912" s="5" t="s">
        <v>163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6">
        <v>0</v>
      </c>
    </row>
    <row r="913" spans="1:21">
      <c r="A913" s="4" t="s">
        <v>210</v>
      </c>
      <c r="B913" s="5" t="s">
        <v>22</v>
      </c>
      <c r="C913" s="5" t="s">
        <v>77</v>
      </c>
      <c r="D913" s="5">
        <v>15358</v>
      </c>
      <c r="E913" s="5" t="s">
        <v>24</v>
      </c>
      <c r="F913" s="5" t="s">
        <v>212</v>
      </c>
      <c r="G913" s="5" t="s">
        <v>26</v>
      </c>
      <c r="H913" s="5" t="s">
        <v>58</v>
      </c>
      <c r="I913" s="5" t="s">
        <v>67</v>
      </c>
      <c r="J913" s="5">
        <v>7</v>
      </c>
      <c r="K913" s="5" t="s">
        <v>68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6">
        <v>0</v>
      </c>
    </row>
    <row r="914" spans="1:21">
      <c r="A914" s="4" t="s">
        <v>210</v>
      </c>
      <c r="B914" s="5" t="s">
        <v>22</v>
      </c>
      <c r="C914" s="5" t="s">
        <v>77</v>
      </c>
      <c r="D914" s="5">
        <v>15358</v>
      </c>
      <c r="E914" s="5" t="s">
        <v>24</v>
      </c>
      <c r="F914" s="5" t="s">
        <v>212</v>
      </c>
      <c r="G914" s="5" t="s">
        <v>52</v>
      </c>
      <c r="H914" s="5" t="s">
        <v>53</v>
      </c>
      <c r="I914" s="5" t="s">
        <v>164</v>
      </c>
      <c r="J914" s="5">
        <v>54</v>
      </c>
      <c r="K914" s="5" t="s">
        <v>165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6">
        <v>0</v>
      </c>
    </row>
    <row r="915" spans="1:21">
      <c r="A915" s="4" t="s">
        <v>210</v>
      </c>
      <c r="B915" s="5" t="s">
        <v>22</v>
      </c>
      <c r="C915" s="5" t="s">
        <v>77</v>
      </c>
      <c r="D915" s="5">
        <v>15358</v>
      </c>
      <c r="E915" s="5" t="s">
        <v>24</v>
      </c>
      <c r="F915" s="5" t="s">
        <v>212</v>
      </c>
      <c r="G915" s="5" t="s">
        <v>52</v>
      </c>
      <c r="H915" s="5" t="s">
        <v>53</v>
      </c>
      <c r="I915" s="5" t="s">
        <v>166</v>
      </c>
      <c r="J915" s="5">
        <v>55</v>
      </c>
      <c r="K915" s="5" t="s">
        <v>167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6">
        <v>0</v>
      </c>
    </row>
    <row r="916" spans="1:21">
      <c r="A916" s="4" t="s">
        <v>210</v>
      </c>
      <c r="B916" s="5" t="s">
        <v>22</v>
      </c>
      <c r="C916" s="5" t="s">
        <v>77</v>
      </c>
      <c r="D916" s="5">
        <v>15358</v>
      </c>
      <c r="E916" s="5" t="s">
        <v>24</v>
      </c>
      <c r="F916" s="5" t="s">
        <v>212</v>
      </c>
      <c r="G916" s="5" t="s">
        <v>52</v>
      </c>
      <c r="H916" s="5" t="s">
        <v>82</v>
      </c>
      <c r="I916" s="5" t="s">
        <v>124</v>
      </c>
      <c r="J916" s="5">
        <v>59</v>
      </c>
      <c r="K916" s="5" t="s">
        <v>125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6">
        <v>0</v>
      </c>
    </row>
    <row r="917" spans="1:21">
      <c r="A917" s="4" t="s">
        <v>210</v>
      </c>
      <c r="B917" s="5" t="s">
        <v>22</v>
      </c>
      <c r="C917" s="5" t="s">
        <v>77</v>
      </c>
      <c r="D917" s="5">
        <v>15358</v>
      </c>
      <c r="E917" s="5" t="s">
        <v>24</v>
      </c>
      <c r="F917" s="5" t="s">
        <v>212</v>
      </c>
      <c r="G917" s="5" t="s">
        <v>52</v>
      </c>
      <c r="H917" s="5" t="s">
        <v>82</v>
      </c>
      <c r="I917" s="5" t="s">
        <v>126</v>
      </c>
      <c r="J917" s="5">
        <v>60</v>
      </c>
      <c r="K917" s="5" t="s">
        <v>127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6">
        <v>0</v>
      </c>
    </row>
    <row r="918" spans="1:21">
      <c r="A918" s="4" t="s">
        <v>210</v>
      </c>
      <c r="B918" s="5" t="s">
        <v>22</v>
      </c>
      <c r="C918" s="5" t="s">
        <v>77</v>
      </c>
      <c r="D918" s="5">
        <v>15358</v>
      </c>
      <c r="E918" s="5" t="s">
        <v>24</v>
      </c>
      <c r="F918" s="5" t="s">
        <v>212</v>
      </c>
      <c r="G918" s="5" t="s">
        <v>26</v>
      </c>
      <c r="H918" s="5" t="s">
        <v>82</v>
      </c>
      <c r="I918" s="5" t="s">
        <v>91</v>
      </c>
      <c r="J918" s="5">
        <v>61</v>
      </c>
      <c r="K918" s="5" t="s">
        <v>92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6">
        <v>0</v>
      </c>
    </row>
    <row r="919" spans="1:21">
      <c r="A919" s="4" t="s">
        <v>210</v>
      </c>
      <c r="B919" s="5" t="s">
        <v>22</v>
      </c>
      <c r="C919" s="5" t="s">
        <v>77</v>
      </c>
      <c r="D919" s="5">
        <v>15358</v>
      </c>
      <c r="E919" s="5" t="s">
        <v>24</v>
      </c>
      <c r="F919" s="5" t="s">
        <v>212</v>
      </c>
      <c r="G919" s="5" t="s">
        <v>26</v>
      </c>
      <c r="H919" s="5" t="s">
        <v>82</v>
      </c>
      <c r="I919" s="5" t="s">
        <v>105</v>
      </c>
      <c r="J919" s="5">
        <v>62</v>
      </c>
      <c r="K919" s="5" t="s">
        <v>106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6">
        <v>0</v>
      </c>
    </row>
    <row r="920" spans="1:21">
      <c r="A920" s="4" t="s">
        <v>210</v>
      </c>
      <c r="B920" s="5" t="s">
        <v>22</v>
      </c>
      <c r="C920" s="5" t="s">
        <v>77</v>
      </c>
      <c r="D920" s="5">
        <v>15358</v>
      </c>
      <c r="E920" s="5" t="s">
        <v>24</v>
      </c>
      <c r="F920" s="5" t="s">
        <v>212</v>
      </c>
      <c r="G920" s="5" t="s">
        <v>26</v>
      </c>
      <c r="H920" s="5" t="s">
        <v>82</v>
      </c>
      <c r="I920" s="5" t="s">
        <v>107</v>
      </c>
      <c r="J920" s="5">
        <v>63</v>
      </c>
      <c r="K920" s="5" t="s">
        <v>108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8</v>
      </c>
      <c r="U920" s="6">
        <v>8</v>
      </c>
    </row>
    <row r="921" spans="1:21">
      <c r="A921" s="4" t="s">
        <v>210</v>
      </c>
      <c r="B921" s="5" t="s">
        <v>22</v>
      </c>
      <c r="C921" s="5" t="s">
        <v>77</v>
      </c>
      <c r="D921" s="5">
        <v>15358</v>
      </c>
      <c r="E921" s="5" t="s">
        <v>24</v>
      </c>
      <c r="F921" s="5" t="s">
        <v>212</v>
      </c>
      <c r="G921" s="5" t="s">
        <v>26</v>
      </c>
      <c r="H921" s="5" t="s">
        <v>82</v>
      </c>
      <c r="I921" s="5" t="s">
        <v>168</v>
      </c>
      <c r="J921" s="5">
        <v>64</v>
      </c>
      <c r="K921" s="5" t="s">
        <v>169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6">
        <v>0</v>
      </c>
    </row>
    <row r="922" spans="1:21">
      <c r="A922" s="4" t="s">
        <v>210</v>
      </c>
      <c r="B922" s="5" t="s">
        <v>22</v>
      </c>
      <c r="C922" s="5" t="s">
        <v>77</v>
      </c>
      <c r="D922" s="5">
        <v>15358</v>
      </c>
      <c r="E922" s="5" t="s">
        <v>24</v>
      </c>
      <c r="F922" s="5" t="s">
        <v>212</v>
      </c>
      <c r="G922" s="5" t="s">
        <v>52</v>
      </c>
      <c r="H922" s="5" t="s">
        <v>82</v>
      </c>
      <c r="I922" s="5" t="s">
        <v>83</v>
      </c>
      <c r="J922" s="5">
        <v>65</v>
      </c>
      <c r="K922" s="5" t="s">
        <v>84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  <c r="U922" s="6">
        <v>0</v>
      </c>
    </row>
    <row r="923" spans="1:21">
      <c r="A923" s="4" t="s">
        <v>210</v>
      </c>
      <c r="B923" s="5" t="s">
        <v>22</v>
      </c>
      <c r="C923" s="5" t="s">
        <v>77</v>
      </c>
      <c r="D923" s="5">
        <v>15358</v>
      </c>
      <c r="E923" s="5" t="s">
        <v>24</v>
      </c>
      <c r="F923" s="5" t="s">
        <v>212</v>
      </c>
      <c r="G923" s="5" t="s">
        <v>52</v>
      </c>
      <c r="H923" s="5" t="s">
        <v>82</v>
      </c>
      <c r="I923" s="5" t="s">
        <v>170</v>
      </c>
      <c r="J923" s="5">
        <v>66</v>
      </c>
      <c r="K923" s="5" t="s">
        <v>171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6">
        <v>0</v>
      </c>
    </row>
    <row r="924" spans="1:21">
      <c r="A924" s="4" t="s">
        <v>210</v>
      </c>
      <c r="B924" s="5" t="s">
        <v>22</v>
      </c>
      <c r="C924" s="5" t="s">
        <v>77</v>
      </c>
      <c r="D924" s="5">
        <v>15358</v>
      </c>
      <c r="E924" s="5" t="s">
        <v>24</v>
      </c>
      <c r="F924" s="5" t="s">
        <v>212</v>
      </c>
      <c r="G924" s="5" t="s">
        <v>52</v>
      </c>
      <c r="H924" s="5" t="s">
        <v>82</v>
      </c>
      <c r="I924" s="5" t="s">
        <v>172</v>
      </c>
      <c r="J924" s="5">
        <v>67</v>
      </c>
      <c r="K924" s="5" t="s">
        <v>173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6">
        <v>0</v>
      </c>
    </row>
    <row r="925" spans="1:21">
      <c r="A925" s="4" t="s">
        <v>210</v>
      </c>
      <c r="B925" s="5" t="s">
        <v>22</v>
      </c>
      <c r="C925" s="5" t="s">
        <v>77</v>
      </c>
      <c r="D925" s="5">
        <v>15358</v>
      </c>
      <c r="E925" s="5" t="s">
        <v>24</v>
      </c>
      <c r="F925" s="5" t="s">
        <v>212</v>
      </c>
      <c r="G925" s="5" t="s">
        <v>52</v>
      </c>
      <c r="H925" s="5" t="s">
        <v>82</v>
      </c>
      <c r="I925" s="5" t="s">
        <v>174</v>
      </c>
      <c r="J925" s="5">
        <v>68</v>
      </c>
      <c r="K925" s="5" t="s">
        <v>175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6">
        <v>0</v>
      </c>
    </row>
    <row r="926" spans="1:21">
      <c r="A926" s="4" t="s">
        <v>210</v>
      </c>
      <c r="B926" s="5" t="s">
        <v>22</v>
      </c>
      <c r="C926" s="5" t="s">
        <v>77</v>
      </c>
      <c r="D926" s="5">
        <v>15358</v>
      </c>
      <c r="E926" s="5" t="s">
        <v>24</v>
      </c>
      <c r="F926" s="5" t="s">
        <v>212</v>
      </c>
      <c r="G926" s="5" t="s">
        <v>52</v>
      </c>
      <c r="H926" s="5" t="s">
        <v>82</v>
      </c>
      <c r="I926" s="5" t="s">
        <v>176</v>
      </c>
      <c r="J926" s="5">
        <v>69</v>
      </c>
      <c r="K926" s="5" t="s">
        <v>177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6">
        <v>0</v>
      </c>
    </row>
    <row r="927" spans="1:21">
      <c r="A927" s="4" t="s">
        <v>210</v>
      </c>
      <c r="B927" s="5" t="s">
        <v>22</v>
      </c>
      <c r="C927" s="5" t="s">
        <v>77</v>
      </c>
      <c r="D927" s="5">
        <v>15358</v>
      </c>
      <c r="E927" s="5" t="s">
        <v>24</v>
      </c>
      <c r="F927" s="5" t="s">
        <v>212</v>
      </c>
      <c r="G927" s="5" t="s">
        <v>52</v>
      </c>
      <c r="H927" s="5" t="s">
        <v>82</v>
      </c>
      <c r="I927" s="5" t="s">
        <v>178</v>
      </c>
      <c r="J927" s="5">
        <v>70</v>
      </c>
      <c r="K927" s="5" t="s">
        <v>179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6">
        <v>0</v>
      </c>
    </row>
    <row r="928" spans="1:21">
      <c r="A928" s="4" t="s">
        <v>210</v>
      </c>
      <c r="B928" s="5" t="s">
        <v>22</v>
      </c>
      <c r="C928" s="5" t="s">
        <v>77</v>
      </c>
      <c r="D928" s="5">
        <v>15358</v>
      </c>
      <c r="E928" s="5" t="s">
        <v>24</v>
      </c>
      <c r="F928" s="5" t="s">
        <v>212</v>
      </c>
      <c r="G928" s="5" t="s">
        <v>52</v>
      </c>
      <c r="H928" s="5" t="s">
        <v>82</v>
      </c>
      <c r="I928" s="5" t="s">
        <v>180</v>
      </c>
      <c r="J928" s="5">
        <v>71</v>
      </c>
      <c r="K928" s="5" t="s">
        <v>181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6">
        <v>0</v>
      </c>
    </row>
    <row r="929" spans="1:21">
      <c r="A929" s="4" t="s">
        <v>210</v>
      </c>
      <c r="B929" s="5" t="s">
        <v>22</v>
      </c>
      <c r="C929" s="5" t="s">
        <v>77</v>
      </c>
      <c r="D929" s="5">
        <v>15358</v>
      </c>
      <c r="E929" s="5" t="s">
        <v>24</v>
      </c>
      <c r="F929" s="5" t="s">
        <v>212</v>
      </c>
      <c r="G929" s="5" t="s">
        <v>52</v>
      </c>
      <c r="H929" s="5" t="s">
        <v>82</v>
      </c>
      <c r="I929" s="5" t="s">
        <v>182</v>
      </c>
      <c r="J929" s="5">
        <v>72</v>
      </c>
      <c r="K929" s="5" t="s">
        <v>183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6">
        <v>0</v>
      </c>
    </row>
    <row r="930" spans="1:21">
      <c r="A930" s="4" t="s">
        <v>210</v>
      </c>
      <c r="B930" s="5" t="s">
        <v>22</v>
      </c>
      <c r="C930" s="5" t="s">
        <v>77</v>
      </c>
      <c r="D930" s="5">
        <v>15358</v>
      </c>
      <c r="E930" s="5" t="s">
        <v>24</v>
      </c>
      <c r="F930" s="5" t="s">
        <v>212</v>
      </c>
      <c r="G930" s="5" t="s">
        <v>52</v>
      </c>
      <c r="H930" s="5" t="s">
        <v>82</v>
      </c>
      <c r="I930" s="5" t="s">
        <v>172</v>
      </c>
      <c r="J930" s="5">
        <v>73</v>
      </c>
      <c r="K930" s="5" t="s">
        <v>184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6">
        <v>0</v>
      </c>
    </row>
    <row r="931" spans="1:21">
      <c r="A931" s="4" t="s">
        <v>210</v>
      </c>
      <c r="B931" s="5" t="s">
        <v>22</v>
      </c>
      <c r="C931" s="5" t="s">
        <v>77</v>
      </c>
      <c r="D931" s="5">
        <v>15358</v>
      </c>
      <c r="E931" s="5" t="s">
        <v>24</v>
      </c>
      <c r="F931" s="5" t="s">
        <v>212</v>
      </c>
      <c r="G931" s="5" t="s">
        <v>52</v>
      </c>
      <c r="H931" s="5" t="s">
        <v>82</v>
      </c>
      <c r="I931" s="5" t="s">
        <v>185</v>
      </c>
      <c r="J931" s="5">
        <v>74</v>
      </c>
      <c r="K931" s="5" t="s">
        <v>186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6">
        <v>0</v>
      </c>
    </row>
    <row r="932" spans="1:21">
      <c r="A932" s="4" t="s">
        <v>210</v>
      </c>
      <c r="B932" s="5" t="s">
        <v>22</v>
      </c>
      <c r="C932" s="5" t="s">
        <v>77</v>
      </c>
      <c r="D932" s="5">
        <v>15358</v>
      </c>
      <c r="E932" s="5" t="s">
        <v>24</v>
      </c>
      <c r="F932" s="5" t="s">
        <v>212</v>
      </c>
      <c r="G932" s="5" t="s">
        <v>52</v>
      </c>
      <c r="H932" s="5" t="s">
        <v>82</v>
      </c>
      <c r="I932" s="5" t="s">
        <v>187</v>
      </c>
      <c r="J932" s="5">
        <v>75</v>
      </c>
      <c r="K932" s="5" t="s">
        <v>188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6">
        <v>0</v>
      </c>
    </row>
    <row r="933" spans="1:21">
      <c r="A933" s="4" t="s">
        <v>210</v>
      </c>
      <c r="B933" s="5" t="s">
        <v>22</v>
      </c>
      <c r="C933" s="5" t="s">
        <v>77</v>
      </c>
      <c r="D933" s="5">
        <v>15358</v>
      </c>
      <c r="E933" s="5" t="s">
        <v>24</v>
      </c>
      <c r="F933" s="5" t="s">
        <v>212</v>
      </c>
      <c r="G933" s="5" t="s">
        <v>52</v>
      </c>
      <c r="H933" s="5" t="s">
        <v>82</v>
      </c>
      <c r="I933" s="5" t="s">
        <v>178</v>
      </c>
      <c r="J933" s="5">
        <v>76</v>
      </c>
      <c r="K933" s="5" t="s">
        <v>189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6">
        <v>0</v>
      </c>
    </row>
    <row r="934" spans="1:21">
      <c r="A934" s="4" t="s">
        <v>210</v>
      </c>
      <c r="B934" s="5" t="s">
        <v>22</v>
      </c>
      <c r="C934" s="5" t="s">
        <v>77</v>
      </c>
      <c r="D934" s="5">
        <v>15358</v>
      </c>
      <c r="E934" s="5" t="s">
        <v>24</v>
      </c>
      <c r="F934" s="5" t="s">
        <v>212</v>
      </c>
      <c r="G934" s="5" t="s">
        <v>52</v>
      </c>
      <c r="H934" s="5" t="s">
        <v>82</v>
      </c>
      <c r="I934" s="5" t="s">
        <v>190</v>
      </c>
      <c r="J934" s="5">
        <v>77</v>
      </c>
      <c r="K934" s="5" t="s">
        <v>191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6">
        <v>0</v>
      </c>
    </row>
    <row r="935" spans="1:21">
      <c r="A935" s="4" t="s">
        <v>210</v>
      </c>
      <c r="B935" s="5" t="s">
        <v>22</v>
      </c>
      <c r="C935" s="5" t="s">
        <v>77</v>
      </c>
      <c r="D935" s="5">
        <v>15358</v>
      </c>
      <c r="E935" s="5" t="s">
        <v>24</v>
      </c>
      <c r="F935" s="5" t="s">
        <v>212</v>
      </c>
      <c r="G935" s="5" t="s">
        <v>26</v>
      </c>
      <c r="H935" s="5" t="s">
        <v>63</v>
      </c>
      <c r="I935" s="5" t="s">
        <v>64</v>
      </c>
      <c r="J935" s="5">
        <v>56</v>
      </c>
      <c r="K935" s="5" t="s">
        <v>65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6">
        <v>0</v>
      </c>
    </row>
    <row r="936" spans="1:21">
      <c r="A936" s="4" t="s">
        <v>210</v>
      </c>
      <c r="B936" s="5" t="s">
        <v>22</v>
      </c>
      <c r="C936" s="5" t="s">
        <v>77</v>
      </c>
      <c r="D936" s="5">
        <v>15358</v>
      </c>
      <c r="E936" s="5" t="s">
        <v>24</v>
      </c>
      <c r="F936" s="5" t="s">
        <v>212</v>
      </c>
      <c r="G936" s="5" t="s">
        <v>26</v>
      </c>
      <c r="H936" s="5" t="s">
        <v>41</v>
      </c>
      <c r="I936" s="5" t="s">
        <v>192</v>
      </c>
      <c r="J936" s="5">
        <v>35</v>
      </c>
      <c r="K936" s="5" t="s">
        <v>193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6">
        <v>0</v>
      </c>
    </row>
    <row r="937" spans="1:21">
      <c r="A937" s="4" t="s">
        <v>210</v>
      </c>
      <c r="B937" s="5" t="s">
        <v>22</v>
      </c>
      <c r="C937" s="5" t="s">
        <v>77</v>
      </c>
      <c r="D937" s="5">
        <v>15358</v>
      </c>
      <c r="E937" s="5" t="s">
        <v>24</v>
      </c>
      <c r="F937" s="5" t="s">
        <v>212</v>
      </c>
      <c r="G937" s="5" t="s">
        <v>26</v>
      </c>
      <c r="H937" s="5" t="s">
        <v>41</v>
      </c>
      <c r="I937" s="5" t="s">
        <v>136</v>
      </c>
      <c r="J937" s="5">
        <v>36</v>
      </c>
      <c r="K937" s="5" t="s">
        <v>137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  <c r="U937" s="6">
        <v>0</v>
      </c>
    </row>
    <row r="938" spans="1:21">
      <c r="A938" s="4" t="s">
        <v>210</v>
      </c>
      <c r="B938" s="5" t="s">
        <v>22</v>
      </c>
      <c r="C938" s="5" t="s">
        <v>77</v>
      </c>
      <c r="D938" s="5">
        <v>15358</v>
      </c>
      <c r="E938" s="5" t="s">
        <v>24</v>
      </c>
      <c r="F938" s="5" t="s">
        <v>212</v>
      </c>
      <c r="G938" s="5" t="s">
        <v>26</v>
      </c>
      <c r="H938" s="5" t="s">
        <v>36</v>
      </c>
      <c r="I938" s="5" t="s">
        <v>128</v>
      </c>
      <c r="J938" s="5">
        <v>24</v>
      </c>
      <c r="K938" s="5" t="s">
        <v>129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6">
        <v>0</v>
      </c>
    </row>
    <row r="939" spans="1:21">
      <c r="A939" s="4" t="s">
        <v>210</v>
      </c>
      <c r="B939" s="5" t="s">
        <v>22</v>
      </c>
      <c r="C939" s="5" t="s">
        <v>77</v>
      </c>
      <c r="D939" s="5">
        <v>15358</v>
      </c>
      <c r="E939" s="5" t="s">
        <v>24</v>
      </c>
      <c r="F939" s="5" t="s">
        <v>212</v>
      </c>
      <c r="G939" s="5" t="s">
        <v>26</v>
      </c>
      <c r="H939" s="5" t="s">
        <v>36</v>
      </c>
      <c r="I939" s="5" t="s">
        <v>130</v>
      </c>
      <c r="J939" s="5">
        <v>25</v>
      </c>
      <c r="K939" s="5" t="s">
        <v>131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6">
        <v>0</v>
      </c>
    </row>
    <row r="940" spans="1:21">
      <c r="A940" s="4" t="s">
        <v>210</v>
      </c>
      <c r="B940" s="5" t="s">
        <v>22</v>
      </c>
      <c r="C940" s="5" t="s">
        <v>77</v>
      </c>
      <c r="D940" s="5">
        <v>15358</v>
      </c>
      <c r="E940" s="5" t="s">
        <v>24</v>
      </c>
      <c r="F940" s="5" t="s">
        <v>212</v>
      </c>
      <c r="G940" s="5" t="s">
        <v>26</v>
      </c>
      <c r="H940" s="5" t="s">
        <v>36</v>
      </c>
      <c r="I940" s="5" t="s">
        <v>194</v>
      </c>
      <c r="J940" s="5">
        <v>26</v>
      </c>
      <c r="K940" s="5" t="s">
        <v>195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6">
        <v>0</v>
      </c>
    </row>
    <row r="941" spans="1:21">
      <c r="A941" s="4" t="s">
        <v>210</v>
      </c>
      <c r="B941" s="5" t="s">
        <v>22</v>
      </c>
      <c r="C941" s="5" t="s">
        <v>77</v>
      </c>
      <c r="D941" s="5">
        <v>15358</v>
      </c>
      <c r="E941" s="5" t="s">
        <v>24</v>
      </c>
      <c r="F941" s="5" t="s">
        <v>212</v>
      </c>
      <c r="G941" s="5" t="s">
        <v>26</v>
      </c>
      <c r="H941" s="5" t="s">
        <v>27</v>
      </c>
      <c r="I941" s="5" t="s">
        <v>39</v>
      </c>
      <c r="J941" s="5">
        <v>3</v>
      </c>
      <c r="K941" s="5" t="s">
        <v>93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6">
        <v>0</v>
      </c>
    </row>
    <row r="942" spans="1:21">
      <c r="A942" s="4" t="s">
        <v>210</v>
      </c>
      <c r="B942" s="5" t="s">
        <v>22</v>
      </c>
      <c r="C942" s="5" t="s">
        <v>77</v>
      </c>
      <c r="D942" s="5">
        <v>15358</v>
      </c>
      <c r="E942" s="5" t="s">
        <v>24</v>
      </c>
      <c r="F942" s="5" t="s">
        <v>212</v>
      </c>
      <c r="G942" s="5" t="s">
        <v>26</v>
      </c>
      <c r="H942" s="5" t="s">
        <v>27</v>
      </c>
      <c r="I942" s="5" t="s">
        <v>46</v>
      </c>
      <c r="J942" s="5">
        <v>5</v>
      </c>
      <c r="K942" s="5" t="s">
        <v>138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6">
        <v>0</v>
      </c>
    </row>
    <row r="943" spans="1:21">
      <c r="A943" s="4" t="s">
        <v>210</v>
      </c>
      <c r="B943" s="5" t="s">
        <v>22</v>
      </c>
      <c r="C943" s="5" t="s">
        <v>77</v>
      </c>
      <c r="D943" s="5">
        <v>15358</v>
      </c>
      <c r="E943" s="5" t="s">
        <v>24</v>
      </c>
      <c r="F943" s="5" t="s">
        <v>212</v>
      </c>
      <c r="G943" s="5" t="s">
        <v>26</v>
      </c>
      <c r="H943" s="5" t="s">
        <v>63</v>
      </c>
      <c r="I943" s="5" t="s">
        <v>94</v>
      </c>
      <c r="J943" s="5">
        <v>57</v>
      </c>
      <c r="K943" s="5" t="s">
        <v>95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6">
        <v>0</v>
      </c>
    </row>
    <row r="944" spans="1:21">
      <c r="A944" s="4" t="s">
        <v>210</v>
      </c>
      <c r="B944" s="5" t="s">
        <v>22</v>
      </c>
      <c r="C944" s="5" t="s">
        <v>23</v>
      </c>
      <c r="D944" s="5">
        <v>15212</v>
      </c>
      <c r="E944" s="5" t="s">
        <v>24</v>
      </c>
      <c r="F944" s="5" t="s">
        <v>212</v>
      </c>
      <c r="G944" s="5" t="s">
        <v>26</v>
      </c>
      <c r="H944" s="5" t="s">
        <v>27</v>
      </c>
      <c r="I944" s="5" t="s">
        <v>28</v>
      </c>
      <c r="J944" s="5">
        <v>1</v>
      </c>
      <c r="K944" s="5" t="s">
        <v>29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1234</v>
      </c>
      <c r="U944" s="6">
        <v>1234</v>
      </c>
    </row>
    <row r="945" spans="1:21">
      <c r="A945" s="4" t="s">
        <v>210</v>
      </c>
      <c r="B945" s="5" t="s">
        <v>22</v>
      </c>
      <c r="C945" s="5" t="s">
        <v>23</v>
      </c>
      <c r="D945" s="5">
        <v>15212</v>
      </c>
      <c r="E945" s="5" t="s">
        <v>24</v>
      </c>
      <c r="F945" s="5" t="s">
        <v>212</v>
      </c>
      <c r="G945" s="5" t="s">
        <v>26</v>
      </c>
      <c r="H945" s="5" t="s">
        <v>63</v>
      </c>
      <c r="I945" s="5" t="s">
        <v>98</v>
      </c>
      <c r="J945" s="5">
        <v>58</v>
      </c>
      <c r="K945" s="5" t="s">
        <v>99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6">
        <v>0</v>
      </c>
    </row>
    <row r="946" spans="1:21">
      <c r="A946" s="4" t="s">
        <v>210</v>
      </c>
      <c r="B946" s="5" t="s">
        <v>22</v>
      </c>
      <c r="C946" s="5" t="s">
        <v>23</v>
      </c>
      <c r="D946" s="5">
        <v>15212</v>
      </c>
      <c r="E946" s="5" t="s">
        <v>24</v>
      </c>
      <c r="F946" s="5" t="s">
        <v>212</v>
      </c>
      <c r="G946" s="5" t="s">
        <v>26</v>
      </c>
      <c r="H946" s="5" t="s">
        <v>30</v>
      </c>
      <c r="I946" s="5" t="s">
        <v>31</v>
      </c>
      <c r="J946" s="5">
        <v>10</v>
      </c>
      <c r="K946" s="5" t="s">
        <v>32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6">
        <v>0</v>
      </c>
    </row>
    <row r="947" spans="1:21">
      <c r="A947" s="4" t="s">
        <v>210</v>
      </c>
      <c r="B947" s="5" t="s">
        <v>22</v>
      </c>
      <c r="C947" s="5" t="s">
        <v>23</v>
      </c>
      <c r="D947" s="5">
        <v>15212</v>
      </c>
      <c r="E947" s="5" t="s">
        <v>24</v>
      </c>
      <c r="F947" s="5" t="s">
        <v>212</v>
      </c>
      <c r="G947" s="5" t="s">
        <v>26</v>
      </c>
      <c r="H947" s="5" t="s">
        <v>30</v>
      </c>
      <c r="I947" s="5" t="s">
        <v>140</v>
      </c>
      <c r="J947" s="5">
        <v>11</v>
      </c>
      <c r="K947" s="5" t="s">
        <v>141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6">
        <v>0</v>
      </c>
    </row>
    <row r="948" spans="1:21">
      <c r="A948" s="4" t="s">
        <v>210</v>
      </c>
      <c r="B948" s="5" t="s">
        <v>22</v>
      </c>
      <c r="C948" s="5" t="s">
        <v>23</v>
      </c>
      <c r="D948" s="5">
        <v>15212</v>
      </c>
      <c r="E948" s="5" t="s">
        <v>24</v>
      </c>
      <c r="F948" s="5" t="s">
        <v>212</v>
      </c>
      <c r="G948" s="5" t="s">
        <v>26</v>
      </c>
      <c r="H948" s="5" t="s">
        <v>33</v>
      </c>
      <c r="I948" s="5" t="s">
        <v>142</v>
      </c>
      <c r="J948" s="5">
        <v>12</v>
      </c>
      <c r="K948" s="5" t="s">
        <v>143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6">
        <v>0</v>
      </c>
    </row>
    <row r="949" spans="1:21">
      <c r="A949" s="4" t="s">
        <v>210</v>
      </c>
      <c r="B949" s="5" t="s">
        <v>22</v>
      </c>
      <c r="C949" s="5" t="s">
        <v>23</v>
      </c>
      <c r="D949" s="5">
        <v>15212</v>
      </c>
      <c r="E949" s="5" t="s">
        <v>24</v>
      </c>
      <c r="F949" s="5" t="s">
        <v>212</v>
      </c>
      <c r="G949" s="5" t="s">
        <v>26</v>
      </c>
      <c r="H949" s="5" t="s">
        <v>33</v>
      </c>
      <c r="I949" s="5" t="s">
        <v>34</v>
      </c>
      <c r="J949" s="5">
        <v>13</v>
      </c>
      <c r="K949" s="5" t="s">
        <v>35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6">
        <v>0</v>
      </c>
    </row>
    <row r="950" spans="1:21">
      <c r="A950" s="4" t="s">
        <v>210</v>
      </c>
      <c r="B950" s="5" t="s">
        <v>22</v>
      </c>
      <c r="C950" s="5" t="s">
        <v>23</v>
      </c>
      <c r="D950" s="5">
        <v>15212</v>
      </c>
      <c r="E950" s="5" t="s">
        <v>24</v>
      </c>
      <c r="F950" s="5" t="s">
        <v>212</v>
      </c>
      <c r="G950" s="5" t="s">
        <v>26</v>
      </c>
      <c r="H950" s="5" t="s">
        <v>33</v>
      </c>
      <c r="I950" s="5" t="s">
        <v>71</v>
      </c>
      <c r="J950" s="5">
        <v>14</v>
      </c>
      <c r="K950" s="5" t="s">
        <v>72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6">
        <v>0</v>
      </c>
    </row>
    <row r="951" spans="1:21">
      <c r="A951" s="4" t="s">
        <v>210</v>
      </c>
      <c r="B951" s="5" t="s">
        <v>22</v>
      </c>
      <c r="C951" s="5" t="s">
        <v>23</v>
      </c>
      <c r="D951" s="5">
        <v>15212</v>
      </c>
      <c r="E951" s="5" t="s">
        <v>24</v>
      </c>
      <c r="F951" s="5" t="s">
        <v>212</v>
      </c>
      <c r="G951" s="5" t="s">
        <v>26</v>
      </c>
      <c r="H951" s="5" t="s">
        <v>33</v>
      </c>
      <c r="I951" s="5" t="s">
        <v>73</v>
      </c>
      <c r="J951" s="5">
        <v>15</v>
      </c>
      <c r="K951" s="5" t="s">
        <v>74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6">
        <v>0</v>
      </c>
    </row>
    <row r="952" spans="1:21">
      <c r="A952" s="4" t="s">
        <v>210</v>
      </c>
      <c r="B952" s="5" t="s">
        <v>22</v>
      </c>
      <c r="C952" s="5" t="s">
        <v>23</v>
      </c>
      <c r="D952" s="5">
        <v>15212</v>
      </c>
      <c r="E952" s="5" t="s">
        <v>24</v>
      </c>
      <c r="F952" s="5" t="s">
        <v>212</v>
      </c>
      <c r="G952" s="5" t="s">
        <v>26</v>
      </c>
      <c r="H952" s="5" t="s">
        <v>33</v>
      </c>
      <c r="I952" s="5" t="s">
        <v>75</v>
      </c>
      <c r="J952" s="5">
        <v>16</v>
      </c>
      <c r="K952" s="5" t="s">
        <v>76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6">
        <v>0</v>
      </c>
    </row>
    <row r="953" spans="1:21">
      <c r="A953" s="4" t="s">
        <v>210</v>
      </c>
      <c r="B953" s="5" t="s">
        <v>22</v>
      </c>
      <c r="C953" s="5" t="s">
        <v>23</v>
      </c>
      <c r="D953" s="5">
        <v>15212</v>
      </c>
      <c r="E953" s="5" t="s">
        <v>24</v>
      </c>
      <c r="F953" s="5" t="s">
        <v>212</v>
      </c>
      <c r="G953" s="5" t="s">
        <v>26</v>
      </c>
      <c r="H953" s="5" t="s">
        <v>36</v>
      </c>
      <c r="I953" s="5" t="s">
        <v>37</v>
      </c>
      <c r="J953" s="5">
        <v>17</v>
      </c>
      <c r="K953" s="5" t="s">
        <v>38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6">
        <v>0</v>
      </c>
    </row>
    <row r="954" spans="1:21">
      <c r="A954" s="4" t="s">
        <v>210</v>
      </c>
      <c r="B954" s="5" t="s">
        <v>22</v>
      </c>
      <c r="C954" s="5" t="s">
        <v>23</v>
      </c>
      <c r="D954" s="5">
        <v>15212</v>
      </c>
      <c r="E954" s="5" t="s">
        <v>24</v>
      </c>
      <c r="F954" s="5" t="s">
        <v>212</v>
      </c>
      <c r="G954" s="5" t="s">
        <v>26</v>
      </c>
      <c r="H954" s="5" t="s">
        <v>36</v>
      </c>
      <c r="I954" s="5" t="s">
        <v>110</v>
      </c>
      <c r="J954" s="5">
        <v>18</v>
      </c>
      <c r="K954" s="5" t="s">
        <v>111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6">
        <v>0</v>
      </c>
    </row>
    <row r="955" spans="1:21">
      <c r="A955" s="4" t="s">
        <v>210</v>
      </c>
      <c r="B955" s="5" t="s">
        <v>22</v>
      </c>
      <c r="C955" s="5" t="s">
        <v>23</v>
      </c>
      <c r="D955" s="5">
        <v>15212</v>
      </c>
      <c r="E955" s="5" t="s">
        <v>24</v>
      </c>
      <c r="F955" s="5" t="s">
        <v>212</v>
      </c>
      <c r="G955" s="5" t="s">
        <v>26</v>
      </c>
      <c r="H955" s="5" t="s">
        <v>27</v>
      </c>
      <c r="I955" s="5" t="s">
        <v>39</v>
      </c>
      <c r="J955" s="5">
        <v>2</v>
      </c>
      <c r="K955" s="5" t="s">
        <v>40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801</v>
      </c>
      <c r="U955" s="6">
        <v>801</v>
      </c>
    </row>
    <row r="956" spans="1:21">
      <c r="A956" s="4" t="s">
        <v>210</v>
      </c>
      <c r="B956" s="5" t="s">
        <v>22</v>
      </c>
      <c r="C956" s="5" t="s">
        <v>23</v>
      </c>
      <c r="D956" s="5">
        <v>15212</v>
      </c>
      <c r="E956" s="5" t="s">
        <v>24</v>
      </c>
      <c r="F956" s="5" t="s">
        <v>212</v>
      </c>
      <c r="G956" s="5" t="s">
        <v>26</v>
      </c>
      <c r="H956" s="5" t="s">
        <v>36</v>
      </c>
      <c r="I956" s="5" t="s">
        <v>112</v>
      </c>
      <c r="J956" s="5">
        <v>19</v>
      </c>
      <c r="K956" s="5" t="s">
        <v>113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6">
        <v>0</v>
      </c>
    </row>
    <row r="957" spans="1:21">
      <c r="A957" s="4" t="s">
        <v>210</v>
      </c>
      <c r="B957" s="5" t="s">
        <v>22</v>
      </c>
      <c r="C957" s="5" t="s">
        <v>23</v>
      </c>
      <c r="D957" s="5">
        <v>15212</v>
      </c>
      <c r="E957" s="5" t="s">
        <v>24</v>
      </c>
      <c r="F957" s="5" t="s">
        <v>212</v>
      </c>
      <c r="G957" s="5" t="s">
        <v>26</v>
      </c>
      <c r="H957" s="5" t="s">
        <v>36</v>
      </c>
      <c r="I957" s="5" t="s">
        <v>114</v>
      </c>
      <c r="J957" s="5">
        <v>20</v>
      </c>
      <c r="K957" s="5" t="s">
        <v>115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6">
        <v>0</v>
      </c>
    </row>
    <row r="958" spans="1:21">
      <c r="A958" s="4" t="s">
        <v>210</v>
      </c>
      <c r="B958" s="5" t="s">
        <v>22</v>
      </c>
      <c r="C958" s="5" t="s">
        <v>23</v>
      </c>
      <c r="D958" s="5">
        <v>15212</v>
      </c>
      <c r="E958" s="5" t="s">
        <v>24</v>
      </c>
      <c r="F958" s="5" t="s">
        <v>212</v>
      </c>
      <c r="G958" s="5" t="s">
        <v>26</v>
      </c>
      <c r="H958" s="5" t="s">
        <v>36</v>
      </c>
      <c r="I958" s="5" t="s">
        <v>116</v>
      </c>
      <c r="J958" s="5">
        <v>21</v>
      </c>
      <c r="K958" s="5" t="s">
        <v>117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6">
        <v>0</v>
      </c>
    </row>
    <row r="959" spans="1:21">
      <c r="A959" s="4" t="s">
        <v>210</v>
      </c>
      <c r="B959" s="5" t="s">
        <v>22</v>
      </c>
      <c r="C959" s="5" t="s">
        <v>23</v>
      </c>
      <c r="D959" s="5">
        <v>15212</v>
      </c>
      <c r="E959" s="5" t="s">
        <v>24</v>
      </c>
      <c r="F959" s="5" t="s">
        <v>212</v>
      </c>
      <c r="G959" s="5" t="s">
        <v>26</v>
      </c>
      <c r="H959" s="5" t="s">
        <v>36</v>
      </c>
      <c r="I959" s="5" t="s">
        <v>118</v>
      </c>
      <c r="J959" s="5">
        <v>22</v>
      </c>
      <c r="K959" s="5" t="s">
        <v>119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6">
        <v>0</v>
      </c>
    </row>
    <row r="960" spans="1:21">
      <c r="A960" s="4" t="s">
        <v>210</v>
      </c>
      <c r="B960" s="5" t="s">
        <v>22</v>
      </c>
      <c r="C960" s="5" t="s">
        <v>23</v>
      </c>
      <c r="D960" s="5">
        <v>15212</v>
      </c>
      <c r="E960" s="5" t="s">
        <v>24</v>
      </c>
      <c r="F960" s="5" t="s">
        <v>212</v>
      </c>
      <c r="G960" s="5" t="s">
        <v>26</v>
      </c>
      <c r="H960" s="5" t="s">
        <v>36</v>
      </c>
      <c r="I960" s="5" t="s">
        <v>120</v>
      </c>
      <c r="J960" s="5">
        <v>23</v>
      </c>
      <c r="K960" s="5" t="s">
        <v>121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6">
        <v>0</v>
      </c>
    </row>
    <row r="961" spans="1:21">
      <c r="A961" s="4" t="s">
        <v>210</v>
      </c>
      <c r="B961" s="5" t="s">
        <v>22</v>
      </c>
      <c r="C961" s="5" t="s">
        <v>23</v>
      </c>
      <c r="D961" s="5">
        <v>15212</v>
      </c>
      <c r="E961" s="5" t="s">
        <v>24</v>
      </c>
      <c r="F961" s="5" t="s">
        <v>212</v>
      </c>
      <c r="G961" s="5" t="s">
        <v>26</v>
      </c>
      <c r="H961" s="5" t="s">
        <v>41</v>
      </c>
      <c r="I961" s="5" t="s">
        <v>42</v>
      </c>
      <c r="J961" s="5">
        <v>27</v>
      </c>
      <c r="K961" s="5" t="s">
        <v>43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6">
        <v>0</v>
      </c>
    </row>
    <row r="962" spans="1:21">
      <c r="A962" s="4" t="s">
        <v>210</v>
      </c>
      <c r="B962" s="5" t="s">
        <v>22</v>
      </c>
      <c r="C962" s="5" t="s">
        <v>23</v>
      </c>
      <c r="D962" s="5">
        <v>15212</v>
      </c>
      <c r="E962" s="5" t="s">
        <v>24</v>
      </c>
      <c r="F962" s="5" t="s">
        <v>212</v>
      </c>
      <c r="G962" s="5" t="s">
        <v>26</v>
      </c>
      <c r="H962" s="5" t="s">
        <v>41</v>
      </c>
      <c r="I962" s="5" t="s">
        <v>78</v>
      </c>
      <c r="J962" s="5">
        <v>28</v>
      </c>
      <c r="K962" s="5" t="s">
        <v>79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6">
        <v>0</v>
      </c>
    </row>
    <row r="963" spans="1:21">
      <c r="A963" s="4" t="s">
        <v>210</v>
      </c>
      <c r="B963" s="5" t="s">
        <v>22</v>
      </c>
      <c r="C963" s="5" t="s">
        <v>23</v>
      </c>
      <c r="D963" s="5">
        <v>15212</v>
      </c>
      <c r="E963" s="5" t="s">
        <v>24</v>
      </c>
      <c r="F963" s="5" t="s">
        <v>212</v>
      </c>
      <c r="G963" s="5" t="s">
        <v>26</v>
      </c>
      <c r="H963" s="5" t="s">
        <v>41</v>
      </c>
      <c r="I963" s="5" t="s">
        <v>144</v>
      </c>
      <c r="J963" s="5">
        <v>29</v>
      </c>
      <c r="K963" s="5" t="s">
        <v>145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6">
        <v>0</v>
      </c>
    </row>
    <row r="964" spans="1:21">
      <c r="A964" s="4" t="s">
        <v>210</v>
      </c>
      <c r="B964" s="5" t="s">
        <v>22</v>
      </c>
      <c r="C964" s="5" t="s">
        <v>23</v>
      </c>
      <c r="D964" s="5">
        <v>15212</v>
      </c>
      <c r="E964" s="5" t="s">
        <v>24</v>
      </c>
      <c r="F964" s="5" t="s">
        <v>212</v>
      </c>
      <c r="G964" s="5" t="s">
        <v>26</v>
      </c>
      <c r="H964" s="5" t="s">
        <v>41</v>
      </c>
      <c r="I964" s="5" t="s">
        <v>80</v>
      </c>
      <c r="J964" s="5">
        <v>30</v>
      </c>
      <c r="K964" s="5" t="s">
        <v>81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6">
        <v>0</v>
      </c>
    </row>
    <row r="965" spans="1:21">
      <c r="A965" s="4" t="s">
        <v>210</v>
      </c>
      <c r="B965" s="5" t="s">
        <v>22</v>
      </c>
      <c r="C965" s="5" t="s">
        <v>23</v>
      </c>
      <c r="D965" s="5">
        <v>15212</v>
      </c>
      <c r="E965" s="5" t="s">
        <v>24</v>
      </c>
      <c r="F965" s="5" t="s">
        <v>212</v>
      </c>
      <c r="G965" s="5" t="s">
        <v>26</v>
      </c>
      <c r="H965" s="5" t="s">
        <v>41</v>
      </c>
      <c r="I965" s="5" t="s">
        <v>44</v>
      </c>
      <c r="J965" s="5">
        <v>31</v>
      </c>
      <c r="K965" s="5" t="s">
        <v>45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6">
        <v>0</v>
      </c>
    </row>
    <row r="966" spans="1:21">
      <c r="A966" s="4" t="s">
        <v>210</v>
      </c>
      <c r="B966" s="5" t="s">
        <v>22</v>
      </c>
      <c r="C966" s="5" t="s">
        <v>23</v>
      </c>
      <c r="D966" s="5">
        <v>15212</v>
      </c>
      <c r="E966" s="5" t="s">
        <v>24</v>
      </c>
      <c r="F966" s="5" t="s">
        <v>212</v>
      </c>
      <c r="G966" s="5" t="s">
        <v>26</v>
      </c>
      <c r="H966" s="5" t="s">
        <v>27</v>
      </c>
      <c r="I966" s="5" t="s">
        <v>46</v>
      </c>
      <c r="J966" s="5">
        <v>4</v>
      </c>
      <c r="K966" s="5" t="s">
        <v>47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6">
        <v>0</v>
      </c>
    </row>
    <row r="967" spans="1:21">
      <c r="A967" s="4" t="s">
        <v>210</v>
      </c>
      <c r="B967" s="5" t="s">
        <v>22</v>
      </c>
      <c r="C967" s="5" t="s">
        <v>23</v>
      </c>
      <c r="D967" s="5">
        <v>15212</v>
      </c>
      <c r="E967" s="5" t="s">
        <v>24</v>
      </c>
      <c r="F967" s="5" t="s">
        <v>212</v>
      </c>
      <c r="G967" s="5" t="s">
        <v>26</v>
      </c>
      <c r="H967" s="5" t="s">
        <v>41</v>
      </c>
      <c r="I967" s="5" t="s">
        <v>48</v>
      </c>
      <c r="J967" s="5">
        <v>32</v>
      </c>
      <c r="K967" s="5" t="s">
        <v>49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6">
        <v>0</v>
      </c>
    </row>
    <row r="968" spans="1:21">
      <c r="A968" s="4" t="s">
        <v>210</v>
      </c>
      <c r="B968" s="5" t="s">
        <v>22</v>
      </c>
      <c r="C968" s="5" t="s">
        <v>23</v>
      </c>
      <c r="D968" s="5">
        <v>15212</v>
      </c>
      <c r="E968" s="5" t="s">
        <v>24</v>
      </c>
      <c r="F968" s="5" t="s">
        <v>212</v>
      </c>
      <c r="G968" s="5" t="s">
        <v>26</v>
      </c>
      <c r="H968" s="5" t="s">
        <v>41</v>
      </c>
      <c r="I968" s="5" t="s">
        <v>50</v>
      </c>
      <c r="J968" s="5">
        <v>33</v>
      </c>
      <c r="K968" s="5" t="s">
        <v>51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6">
        <v>0</v>
      </c>
    </row>
    <row r="969" spans="1:21">
      <c r="A969" s="4" t="s">
        <v>210</v>
      </c>
      <c r="B969" s="5" t="s">
        <v>22</v>
      </c>
      <c r="C969" s="5" t="s">
        <v>23</v>
      </c>
      <c r="D969" s="5">
        <v>15212</v>
      </c>
      <c r="E969" s="5" t="s">
        <v>24</v>
      </c>
      <c r="F969" s="5" t="s">
        <v>212</v>
      </c>
      <c r="G969" s="5" t="s">
        <v>26</v>
      </c>
      <c r="H969" s="5" t="s">
        <v>41</v>
      </c>
      <c r="I969" s="5" t="s">
        <v>134</v>
      </c>
      <c r="J969" s="5">
        <v>34</v>
      </c>
      <c r="K969" s="5" t="s">
        <v>135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6">
        <v>0</v>
      </c>
    </row>
    <row r="970" spans="1:21">
      <c r="A970" s="4" t="s">
        <v>210</v>
      </c>
      <c r="B970" s="5" t="s">
        <v>22</v>
      </c>
      <c r="C970" s="5" t="s">
        <v>23</v>
      </c>
      <c r="D970" s="5">
        <v>15212</v>
      </c>
      <c r="E970" s="5" t="s">
        <v>24</v>
      </c>
      <c r="F970" s="5" t="s">
        <v>212</v>
      </c>
      <c r="G970" s="5" t="s">
        <v>52</v>
      </c>
      <c r="H970" s="5" t="s">
        <v>100</v>
      </c>
      <c r="I970" s="5" t="s">
        <v>101</v>
      </c>
      <c r="J970" s="5">
        <v>37</v>
      </c>
      <c r="K970" s="5" t="s">
        <v>102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6">
        <v>0</v>
      </c>
    </row>
    <row r="971" spans="1:21">
      <c r="A971" s="4" t="s">
        <v>210</v>
      </c>
      <c r="B971" s="5" t="s">
        <v>22</v>
      </c>
      <c r="C971" s="5" t="s">
        <v>23</v>
      </c>
      <c r="D971" s="5">
        <v>15212</v>
      </c>
      <c r="E971" s="5" t="s">
        <v>24</v>
      </c>
      <c r="F971" s="5" t="s">
        <v>212</v>
      </c>
      <c r="G971" s="5" t="s">
        <v>52</v>
      </c>
      <c r="H971" s="5" t="s">
        <v>100</v>
      </c>
      <c r="I971" s="5" t="s">
        <v>146</v>
      </c>
      <c r="J971" s="5">
        <v>38</v>
      </c>
      <c r="K971" s="5" t="s">
        <v>147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6">
        <v>0</v>
      </c>
    </row>
    <row r="972" spans="1:21">
      <c r="A972" s="4" t="s">
        <v>210</v>
      </c>
      <c r="B972" s="5" t="s">
        <v>22</v>
      </c>
      <c r="C972" s="5" t="s">
        <v>23</v>
      </c>
      <c r="D972" s="5">
        <v>15212</v>
      </c>
      <c r="E972" s="5" t="s">
        <v>24</v>
      </c>
      <c r="F972" s="5" t="s">
        <v>212</v>
      </c>
      <c r="G972" s="5" t="s">
        <v>52</v>
      </c>
      <c r="H972" s="5" t="s">
        <v>100</v>
      </c>
      <c r="I972" s="5" t="s">
        <v>148</v>
      </c>
      <c r="J972" s="5">
        <v>39</v>
      </c>
      <c r="K972" s="5" t="s">
        <v>149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6">
        <v>0</v>
      </c>
    </row>
    <row r="973" spans="1:21">
      <c r="A973" s="4" t="s">
        <v>210</v>
      </c>
      <c r="B973" s="5" t="s">
        <v>22</v>
      </c>
      <c r="C973" s="5" t="s">
        <v>23</v>
      </c>
      <c r="D973" s="5">
        <v>15212</v>
      </c>
      <c r="E973" s="5" t="s">
        <v>24</v>
      </c>
      <c r="F973" s="5" t="s">
        <v>212</v>
      </c>
      <c r="G973" s="5" t="s">
        <v>52</v>
      </c>
      <c r="H973" s="5" t="s">
        <v>100</v>
      </c>
      <c r="I973" s="5" t="s">
        <v>150</v>
      </c>
      <c r="J973" s="5">
        <v>40</v>
      </c>
      <c r="K973" s="5" t="s">
        <v>151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6">
        <v>0</v>
      </c>
    </row>
    <row r="974" spans="1:21">
      <c r="A974" s="4" t="s">
        <v>210</v>
      </c>
      <c r="B974" s="5" t="s">
        <v>22</v>
      </c>
      <c r="C974" s="5" t="s">
        <v>23</v>
      </c>
      <c r="D974" s="5">
        <v>15212</v>
      </c>
      <c r="E974" s="5" t="s">
        <v>24</v>
      </c>
      <c r="F974" s="5" t="s">
        <v>212</v>
      </c>
      <c r="G974" s="5" t="s">
        <v>52</v>
      </c>
      <c r="H974" s="5" t="s">
        <v>53</v>
      </c>
      <c r="I974" s="5" t="s">
        <v>54</v>
      </c>
      <c r="J974" s="5">
        <v>41</v>
      </c>
      <c r="K974" s="5" t="s">
        <v>55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6">
        <v>0</v>
      </c>
    </row>
    <row r="975" spans="1:21">
      <c r="A975" s="4" t="s">
        <v>210</v>
      </c>
      <c r="B975" s="5" t="s">
        <v>22</v>
      </c>
      <c r="C975" s="5" t="s">
        <v>23</v>
      </c>
      <c r="D975" s="5">
        <v>15212</v>
      </c>
      <c r="E975" s="5" t="s">
        <v>24</v>
      </c>
      <c r="F975" s="5" t="s">
        <v>212</v>
      </c>
      <c r="G975" s="5" t="s">
        <v>52</v>
      </c>
      <c r="H975" s="5" t="s">
        <v>53</v>
      </c>
      <c r="I975" s="5" t="s">
        <v>122</v>
      </c>
      <c r="J975" s="5">
        <v>42</v>
      </c>
      <c r="K975" s="5" t="s">
        <v>123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6">
        <v>0</v>
      </c>
    </row>
    <row r="976" spans="1:21">
      <c r="A976" s="4" t="s">
        <v>210</v>
      </c>
      <c r="B976" s="5" t="s">
        <v>22</v>
      </c>
      <c r="C976" s="5" t="s">
        <v>23</v>
      </c>
      <c r="D976" s="5">
        <v>15212</v>
      </c>
      <c r="E976" s="5" t="s">
        <v>24</v>
      </c>
      <c r="F976" s="5" t="s">
        <v>212</v>
      </c>
      <c r="G976" s="5" t="s">
        <v>52</v>
      </c>
      <c r="H976" s="5" t="s">
        <v>53</v>
      </c>
      <c r="I976" s="5" t="s">
        <v>56</v>
      </c>
      <c r="J976" s="5">
        <v>43</v>
      </c>
      <c r="K976" s="5" t="s">
        <v>57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6">
        <v>0</v>
      </c>
    </row>
    <row r="977" spans="1:21">
      <c r="A977" s="4" t="s">
        <v>210</v>
      </c>
      <c r="B977" s="5" t="s">
        <v>22</v>
      </c>
      <c r="C977" s="5" t="s">
        <v>23</v>
      </c>
      <c r="D977" s="5">
        <v>15212</v>
      </c>
      <c r="E977" s="5" t="s">
        <v>24</v>
      </c>
      <c r="F977" s="5" t="s">
        <v>212</v>
      </c>
      <c r="G977" s="5" t="s">
        <v>26</v>
      </c>
      <c r="H977" s="5" t="s">
        <v>58</v>
      </c>
      <c r="I977" s="5" t="s">
        <v>59</v>
      </c>
      <c r="J977" s="5">
        <v>6</v>
      </c>
      <c r="K977" s="5" t="s">
        <v>60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6">
        <v>0</v>
      </c>
    </row>
    <row r="978" spans="1:21">
      <c r="A978" s="4" t="s">
        <v>210</v>
      </c>
      <c r="B978" s="5" t="s">
        <v>22</v>
      </c>
      <c r="C978" s="5" t="s">
        <v>23</v>
      </c>
      <c r="D978" s="5">
        <v>15212</v>
      </c>
      <c r="E978" s="5" t="s">
        <v>24</v>
      </c>
      <c r="F978" s="5" t="s">
        <v>212</v>
      </c>
      <c r="G978" s="5" t="s">
        <v>52</v>
      </c>
      <c r="H978" s="5" t="s">
        <v>53</v>
      </c>
      <c r="I978" s="5" t="s">
        <v>152</v>
      </c>
      <c r="J978" s="5">
        <v>44</v>
      </c>
      <c r="K978" s="5" t="s">
        <v>153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6">
        <v>0</v>
      </c>
    </row>
    <row r="979" spans="1:21">
      <c r="A979" s="4" t="s">
        <v>210</v>
      </c>
      <c r="B979" s="5" t="s">
        <v>22</v>
      </c>
      <c r="C979" s="5" t="s">
        <v>23</v>
      </c>
      <c r="D979" s="5">
        <v>15212</v>
      </c>
      <c r="E979" s="5" t="s">
        <v>24</v>
      </c>
      <c r="F979" s="5" t="s">
        <v>212</v>
      </c>
      <c r="G979" s="5" t="s">
        <v>52</v>
      </c>
      <c r="H979" s="5" t="s">
        <v>53</v>
      </c>
      <c r="I979" s="5" t="s">
        <v>87</v>
      </c>
      <c r="J979" s="5">
        <v>45</v>
      </c>
      <c r="K979" s="5" t="s">
        <v>88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6">
        <v>0</v>
      </c>
    </row>
    <row r="980" spans="1:21">
      <c r="A980" s="4" t="s">
        <v>210</v>
      </c>
      <c r="B980" s="5" t="s">
        <v>22</v>
      </c>
      <c r="C980" s="5" t="s">
        <v>23</v>
      </c>
      <c r="D980" s="5">
        <v>15212</v>
      </c>
      <c r="E980" s="5" t="s">
        <v>24</v>
      </c>
      <c r="F980" s="5" t="s">
        <v>212</v>
      </c>
      <c r="G980" s="5" t="s">
        <v>52</v>
      </c>
      <c r="H980" s="5" t="s">
        <v>53</v>
      </c>
      <c r="I980" s="5" t="s">
        <v>61</v>
      </c>
      <c r="J980" s="5">
        <v>46</v>
      </c>
      <c r="K980" s="5" t="s">
        <v>62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6">
        <v>0</v>
      </c>
    </row>
    <row r="981" spans="1:21">
      <c r="A981" s="4" t="s">
        <v>210</v>
      </c>
      <c r="B981" s="5" t="s">
        <v>22</v>
      </c>
      <c r="C981" s="5" t="s">
        <v>23</v>
      </c>
      <c r="D981" s="5">
        <v>15212</v>
      </c>
      <c r="E981" s="5" t="s">
        <v>24</v>
      </c>
      <c r="F981" s="5" t="s">
        <v>212</v>
      </c>
      <c r="G981" s="5" t="s">
        <v>52</v>
      </c>
      <c r="H981" s="5" t="s">
        <v>53</v>
      </c>
      <c r="I981" s="5" t="s">
        <v>89</v>
      </c>
      <c r="J981" s="5">
        <v>47</v>
      </c>
      <c r="K981" s="5" t="s">
        <v>90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6">
        <v>0</v>
      </c>
    </row>
    <row r="982" spans="1:21">
      <c r="A982" s="4" t="s">
        <v>210</v>
      </c>
      <c r="B982" s="5" t="s">
        <v>22</v>
      </c>
      <c r="C982" s="5" t="s">
        <v>23</v>
      </c>
      <c r="D982" s="5">
        <v>15212</v>
      </c>
      <c r="E982" s="5" t="s">
        <v>24</v>
      </c>
      <c r="F982" s="5" t="s">
        <v>212</v>
      </c>
      <c r="G982" s="5" t="s">
        <v>52</v>
      </c>
      <c r="H982" s="5" t="s">
        <v>53</v>
      </c>
      <c r="I982" s="5" t="s">
        <v>154</v>
      </c>
      <c r="J982" s="5">
        <v>48</v>
      </c>
      <c r="K982" s="5" t="s">
        <v>155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6">
        <v>0</v>
      </c>
    </row>
    <row r="983" spans="1:21">
      <c r="A983" s="4" t="s">
        <v>210</v>
      </c>
      <c r="B983" s="5" t="s">
        <v>22</v>
      </c>
      <c r="C983" s="5" t="s">
        <v>23</v>
      </c>
      <c r="D983" s="5">
        <v>15212</v>
      </c>
      <c r="E983" s="5" t="s">
        <v>24</v>
      </c>
      <c r="F983" s="5" t="s">
        <v>212</v>
      </c>
      <c r="G983" s="5" t="s">
        <v>52</v>
      </c>
      <c r="H983" s="5" t="s">
        <v>53</v>
      </c>
      <c r="I983" s="5" t="s">
        <v>156</v>
      </c>
      <c r="J983" s="5">
        <v>49</v>
      </c>
      <c r="K983" s="5" t="s">
        <v>157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6">
        <v>0</v>
      </c>
    </row>
    <row r="984" spans="1:21">
      <c r="A984" s="4" t="s">
        <v>210</v>
      </c>
      <c r="B984" s="5" t="s">
        <v>22</v>
      </c>
      <c r="C984" s="5" t="s">
        <v>23</v>
      </c>
      <c r="D984" s="5">
        <v>15212</v>
      </c>
      <c r="E984" s="5" t="s">
        <v>24</v>
      </c>
      <c r="F984" s="5" t="s">
        <v>212</v>
      </c>
      <c r="G984" s="5" t="s">
        <v>52</v>
      </c>
      <c r="H984" s="5" t="s">
        <v>53</v>
      </c>
      <c r="I984" s="5" t="s">
        <v>103</v>
      </c>
      <c r="J984" s="5">
        <v>50</v>
      </c>
      <c r="K984" s="5" t="s">
        <v>104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6">
        <v>0</v>
      </c>
    </row>
    <row r="985" spans="1:21">
      <c r="A985" s="4" t="s">
        <v>210</v>
      </c>
      <c r="B985" s="5" t="s">
        <v>22</v>
      </c>
      <c r="C985" s="5" t="s">
        <v>23</v>
      </c>
      <c r="D985" s="5">
        <v>15212</v>
      </c>
      <c r="E985" s="5" t="s">
        <v>24</v>
      </c>
      <c r="F985" s="5" t="s">
        <v>212</v>
      </c>
      <c r="G985" s="5" t="s">
        <v>52</v>
      </c>
      <c r="H985" s="5" t="s">
        <v>53</v>
      </c>
      <c r="I985" s="5" t="s">
        <v>158</v>
      </c>
      <c r="J985" s="5">
        <v>51</v>
      </c>
      <c r="K985" s="5" t="s">
        <v>159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6">
        <v>0</v>
      </c>
    </row>
    <row r="986" spans="1:21">
      <c r="A986" s="4" t="s">
        <v>210</v>
      </c>
      <c r="B986" s="5" t="s">
        <v>22</v>
      </c>
      <c r="C986" s="5" t="s">
        <v>23</v>
      </c>
      <c r="D986" s="5">
        <v>15212</v>
      </c>
      <c r="E986" s="5" t="s">
        <v>24</v>
      </c>
      <c r="F986" s="5" t="s">
        <v>212</v>
      </c>
      <c r="G986" s="5" t="s">
        <v>52</v>
      </c>
      <c r="H986" s="5" t="s">
        <v>53</v>
      </c>
      <c r="I986" s="5" t="s">
        <v>160</v>
      </c>
      <c r="J986" s="5">
        <v>52</v>
      </c>
      <c r="K986" s="5" t="s">
        <v>161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6">
        <v>0</v>
      </c>
    </row>
    <row r="987" spans="1:21">
      <c r="A987" s="4" t="s">
        <v>210</v>
      </c>
      <c r="B987" s="5" t="s">
        <v>22</v>
      </c>
      <c r="C987" s="5" t="s">
        <v>23</v>
      </c>
      <c r="D987" s="5">
        <v>15212</v>
      </c>
      <c r="E987" s="5" t="s">
        <v>24</v>
      </c>
      <c r="F987" s="5" t="s">
        <v>212</v>
      </c>
      <c r="G987" s="5" t="s">
        <v>52</v>
      </c>
      <c r="H987" s="5" t="s">
        <v>53</v>
      </c>
      <c r="I987" s="5" t="s">
        <v>162</v>
      </c>
      <c r="J987" s="5">
        <v>53</v>
      </c>
      <c r="K987" s="5" t="s">
        <v>163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6">
        <v>0</v>
      </c>
    </row>
    <row r="988" spans="1:21">
      <c r="A988" s="4" t="s">
        <v>210</v>
      </c>
      <c r="B988" s="5" t="s">
        <v>22</v>
      </c>
      <c r="C988" s="5" t="s">
        <v>23</v>
      </c>
      <c r="D988" s="5">
        <v>15212</v>
      </c>
      <c r="E988" s="5" t="s">
        <v>24</v>
      </c>
      <c r="F988" s="5" t="s">
        <v>212</v>
      </c>
      <c r="G988" s="5" t="s">
        <v>26</v>
      </c>
      <c r="H988" s="5" t="s">
        <v>58</v>
      </c>
      <c r="I988" s="5" t="s">
        <v>67</v>
      </c>
      <c r="J988" s="5">
        <v>7</v>
      </c>
      <c r="K988" s="5" t="s">
        <v>68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6">
        <v>0</v>
      </c>
    </row>
    <row r="989" spans="1:21">
      <c r="A989" s="4" t="s">
        <v>210</v>
      </c>
      <c r="B989" s="5" t="s">
        <v>22</v>
      </c>
      <c r="C989" s="5" t="s">
        <v>23</v>
      </c>
      <c r="D989" s="5">
        <v>15212</v>
      </c>
      <c r="E989" s="5" t="s">
        <v>24</v>
      </c>
      <c r="F989" s="5" t="s">
        <v>212</v>
      </c>
      <c r="G989" s="5" t="s">
        <v>52</v>
      </c>
      <c r="H989" s="5" t="s">
        <v>53</v>
      </c>
      <c r="I989" s="5" t="s">
        <v>164</v>
      </c>
      <c r="J989" s="5">
        <v>54</v>
      </c>
      <c r="K989" s="5" t="s">
        <v>165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6">
        <v>0</v>
      </c>
    </row>
    <row r="990" spans="1:21">
      <c r="A990" s="4" t="s">
        <v>210</v>
      </c>
      <c r="B990" s="5" t="s">
        <v>22</v>
      </c>
      <c r="C990" s="5" t="s">
        <v>23</v>
      </c>
      <c r="D990" s="5">
        <v>15212</v>
      </c>
      <c r="E990" s="5" t="s">
        <v>24</v>
      </c>
      <c r="F990" s="5" t="s">
        <v>212</v>
      </c>
      <c r="G990" s="5" t="s">
        <v>52</v>
      </c>
      <c r="H990" s="5" t="s">
        <v>53</v>
      </c>
      <c r="I990" s="5" t="s">
        <v>166</v>
      </c>
      <c r="J990" s="5">
        <v>55</v>
      </c>
      <c r="K990" s="5" t="s">
        <v>167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6">
        <v>0</v>
      </c>
    </row>
    <row r="991" spans="1:21">
      <c r="A991" s="4" t="s">
        <v>210</v>
      </c>
      <c r="B991" s="5" t="s">
        <v>22</v>
      </c>
      <c r="C991" s="5" t="s">
        <v>23</v>
      </c>
      <c r="D991" s="5">
        <v>15212</v>
      </c>
      <c r="E991" s="5" t="s">
        <v>24</v>
      </c>
      <c r="F991" s="5" t="s">
        <v>212</v>
      </c>
      <c r="G991" s="5" t="s">
        <v>52</v>
      </c>
      <c r="H991" s="5" t="s">
        <v>82</v>
      </c>
      <c r="I991" s="5" t="s">
        <v>124</v>
      </c>
      <c r="J991" s="5">
        <v>59</v>
      </c>
      <c r="K991" s="5" t="s">
        <v>125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6">
        <v>0</v>
      </c>
    </row>
    <row r="992" spans="1:21">
      <c r="A992" s="4" t="s">
        <v>210</v>
      </c>
      <c r="B992" s="5" t="s">
        <v>22</v>
      </c>
      <c r="C992" s="5" t="s">
        <v>23</v>
      </c>
      <c r="D992" s="5">
        <v>15212</v>
      </c>
      <c r="E992" s="5" t="s">
        <v>24</v>
      </c>
      <c r="F992" s="5" t="s">
        <v>212</v>
      </c>
      <c r="G992" s="5" t="s">
        <v>52</v>
      </c>
      <c r="H992" s="5" t="s">
        <v>82</v>
      </c>
      <c r="I992" s="5" t="s">
        <v>126</v>
      </c>
      <c r="J992" s="5">
        <v>60</v>
      </c>
      <c r="K992" s="5" t="s">
        <v>127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6">
        <v>0</v>
      </c>
    </row>
    <row r="993" spans="1:21">
      <c r="A993" s="4" t="s">
        <v>210</v>
      </c>
      <c r="B993" s="5" t="s">
        <v>22</v>
      </c>
      <c r="C993" s="5" t="s">
        <v>23</v>
      </c>
      <c r="D993" s="5">
        <v>15212</v>
      </c>
      <c r="E993" s="5" t="s">
        <v>24</v>
      </c>
      <c r="F993" s="5" t="s">
        <v>212</v>
      </c>
      <c r="G993" s="5" t="s">
        <v>26</v>
      </c>
      <c r="H993" s="5" t="s">
        <v>82</v>
      </c>
      <c r="I993" s="5" t="s">
        <v>91</v>
      </c>
      <c r="J993" s="5">
        <v>61</v>
      </c>
      <c r="K993" s="5" t="s">
        <v>92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6">
        <v>0</v>
      </c>
    </row>
    <row r="994" spans="1:21">
      <c r="A994" s="4" t="s">
        <v>210</v>
      </c>
      <c r="B994" s="5" t="s">
        <v>22</v>
      </c>
      <c r="C994" s="5" t="s">
        <v>23</v>
      </c>
      <c r="D994" s="5">
        <v>15212</v>
      </c>
      <c r="E994" s="5" t="s">
        <v>24</v>
      </c>
      <c r="F994" s="5" t="s">
        <v>212</v>
      </c>
      <c r="G994" s="5" t="s">
        <v>26</v>
      </c>
      <c r="H994" s="5" t="s">
        <v>82</v>
      </c>
      <c r="I994" s="5" t="s">
        <v>105</v>
      </c>
      <c r="J994" s="5">
        <v>62</v>
      </c>
      <c r="K994" s="5" t="s">
        <v>106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6">
        <v>0</v>
      </c>
    </row>
    <row r="995" spans="1:21">
      <c r="A995" s="4" t="s">
        <v>210</v>
      </c>
      <c r="B995" s="5" t="s">
        <v>22</v>
      </c>
      <c r="C995" s="5" t="s">
        <v>23</v>
      </c>
      <c r="D995" s="5">
        <v>15212</v>
      </c>
      <c r="E995" s="5" t="s">
        <v>24</v>
      </c>
      <c r="F995" s="5" t="s">
        <v>212</v>
      </c>
      <c r="G995" s="5" t="s">
        <v>26</v>
      </c>
      <c r="H995" s="5" t="s">
        <v>82</v>
      </c>
      <c r="I995" s="5" t="s">
        <v>107</v>
      </c>
      <c r="J995" s="5">
        <v>63</v>
      </c>
      <c r="K995" s="5" t="s">
        <v>108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12</v>
      </c>
      <c r="U995" s="6">
        <v>12</v>
      </c>
    </row>
    <row r="996" spans="1:21">
      <c r="A996" s="4" t="s">
        <v>210</v>
      </c>
      <c r="B996" s="5" t="s">
        <v>22</v>
      </c>
      <c r="C996" s="5" t="s">
        <v>23</v>
      </c>
      <c r="D996" s="5">
        <v>15212</v>
      </c>
      <c r="E996" s="5" t="s">
        <v>24</v>
      </c>
      <c r="F996" s="5" t="s">
        <v>212</v>
      </c>
      <c r="G996" s="5" t="s">
        <v>26</v>
      </c>
      <c r="H996" s="5" t="s">
        <v>82</v>
      </c>
      <c r="I996" s="5" t="s">
        <v>168</v>
      </c>
      <c r="J996" s="5">
        <v>64</v>
      </c>
      <c r="K996" s="5" t="s">
        <v>169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6">
        <v>0</v>
      </c>
    </row>
    <row r="997" spans="1:21">
      <c r="A997" s="4" t="s">
        <v>210</v>
      </c>
      <c r="B997" s="5" t="s">
        <v>22</v>
      </c>
      <c r="C997" s="5" t="s">
        <v>23</v>
      </c>
      <c r="D997" s="5">
        <v>15212</v>
      </c>
      <c r="E997" s="5" t="s">
        <v>24</v>
      </c>
      <c r="F997" s="5" t="s">
        <v>212</v>
      </c>
      <c r="G997" s="5" t="s">
        <v>52</v>
      </c>
      <c r="H997" s="5" t="s">
        <v>82</v>
      </c>
      <c r="I997" s="5" t="s">
        <v>83</v>
      </c>
      <c r="J997" s="5">
        <v>65</v>
      </c>
      <c r="K997" s="5" t="s">
        <v>84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6">
        <v>0</v>
      </c>
    </row>
    <row r="998" spans="1:21">
      <c r="A998" s="4" t="s">
        <v>210</v>
      </c>
      <c r="B998" s="5" t="s">
        <v>22</v>
      </c>
      <c r="C998" s="5" t="s">
        <v>23</v>
      </c>
      <c r="D998" s="5">
        <v>15212</v>
      </c>
      <c r="E998" s="5" t="s">
        <v>24</v>
      </c>
      <c r="F998" s="5" t="s">
        <v>212</v>
      </c>
      <c r="G998" s="5" t="s">
        <v>52</v>
      </c>
      <c r="H998" s="5" t="s">
        <v>82</v>
      </c>
      <c r="I998" s="5" t="s">
        <v>170</v>
      </c>
      <c r="J998" s="5">
        <v>66</v>
      </c>
      <c r="K998" s="5" t="s">
        <v>171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6">
        <v>0</v>
      </c>
    </row>
    <row r="999" spans="1:21">
      <c r="A999" s="4" t="s">
        <v>210</v>
      </c>
      <c r="B999" s="5" t="s">
        <v>22</v>
      </c>
      <c r="C999" s="5" t="s">
        <v>23</v>
      </c>
      <c r="D999" s="5">
        <v>15212</v>
      </c>
      <c r="E999" s="5" t="s">
        <v>24</v>
      </c>
      <c r="F999" s="5" t="s">
        <v>212</v>
      </c>
      <c r="G999" s="5" t="s">
        <v>52</v>
      </c>
      <c r="H999" s="5" t="s">
        <v>82</v>
      </c>
      <c r="I999" s="5" t="s">
        <v>172</v>
      </c>
      <c r="J999" s="5">
        <v>67</v>
      </c>
      <c r="K999" s="5" t="s">
        <v>173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6">
        <v>0</v>
      </c>
    </row>
    <row r="1000" spans="1:21">
      <c r="A1000" s="4" t="s">
        <v>210</v>
      </c>
      <c r="B1000" s="5" t="s">
        <v>22</v>
      </c>
      <c r="C1000" s="5" t="s">
        <v>23</v>
      </c>
      <c r="D1000" s="5">
        <v>15212</v>
      </c>
      <c r="E1000" s="5" t="s">
        <v>24</v>
      </c>
      <c r="F1000" s="5" t="s">
        <v>212</v>
      </c>
      <c r="G1000" s="5" t="s">
        <v>52</v>
      </c>
      <c r="H1000" s="5" t="s">
        <v>82</v>
      </c>
      <c r="I1000" s="5" t="s">
        <v>174</v>
      </c>
      <c r="J1000" s="5">
        <v>68</v>
      </c>
      <c r="K1000" s="5" t="s">
        <v>175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6">
        <v>0</v>
      </c>
    </row>
    <row r="1001" spans="1:21">
      <c r="A1001" s="4" t="s">
        <v>210</v>
      </c>
      <c r="B1001" s="5" t="s">
        <v>22</v>
      </c>
      <c r="C1001" s="5" t="s">
        <v>23</v>
      </c>
      <c r="D1001" s="5">
        <v>15212</v>
      </c>
      <c r="E1001" s="5" t="s">
        <v>24</v>
      </c>
      <c r="F1001" s="5" t="s">
        <v>212</v>
      </c>
      <c r="G1001" s="5" t="s">
        <v>52</v>
      </c>
      <c r="H1001" s="5" t="s">
        <v>82</v>
      </c>
      <c r="I1001" s="5" t="s">
        <v>176</v>
      </c>
      <c r="J1001" s="5">
        <v>69</v>
      </c>
      <c r="K1001" s="5" t="s">
        <v>177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6">
        <v>0</v>
      </c>
    </row>
    <row r="1002" spans="1:21">
      <c r="A1002" s="4" t="s">
        <v>210</v>
      </c>
      <c r="B1002" s="5" t="s">
        <v>22</v>
      </c>
      <c r="C1002" s="5" t="s">
        <v>23</v>
      </c>
      <c r="D1002" s="5">
        <v>15212</v>
      </c>
      <c r="E1002" s="5" t="s">
        <v>24</v>
      </c>
      <c r="F1002" s="5" t="s">
        <v>212</v>
      </c>
      <c r="G1002" s="5" t="s">
        <v>52</v>
      </c>
      <c r="H1002" s="5" t="s">
        <v>82</v>
      </c>
      <c r="I1002" s="5" t="s">
        <v>178</v>
      </c>
      <c r="J1002" s="5">
        <v>70</v>
      </c>
      <c r="K1002" s="5" t="s">
        <v>179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6">
        <v>0</v>
      </c>
    </row>
    <row r="1003" spans="1:21">
      <c r="A1003" s="4" t="s">
        <v>210</v>
      </c>
      <c r="B1003" s="5" t="s">
        <v>22</v>
      </c>
      <c r="C1003" s="5" t="s">
        <v>23</v>
      </c>
      <c r="D1003" s="5">
        <v>15212</v>
      </c>
      <c r="E1003" s="5" t="s">
        <v>24</v>
      </c>
      <c r="F1003" s="5" t="s">
        <v>212</v>
      </c>
      <c r="G1003" s="5" t="s">
        <v>52</v>
      </c>
      <c r="H1003" s="5" t="s">
        <v>82</v>
      </c>
      <c r="I1003" s="5" t="s">
        <v>180</v>
      </c>
      <c r="J1003" s="5">
        <v>71</v>
      </c>
      <c r="K1003" s="5" t="s">
        <v>181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6">
        <v>0</v>
      </c>
    </row>
    <row r="1004" spans="1:21">
      <c r="A1004" s="4" t="s">
        <v>210</v>
      </c>
      <c r="B1004" s="5" t="s">
        <v>22</v>
      </c>
      <c r="C1004" s="5" t="s">
        <v>23</v>
      </c>
      <c r="D1004" s="5">
        <v>15212</v>
      </c>
      <c r="E1004" s="5" t="s">
        <v>24</v>
      </c>
      <c r="F1004" s="5" t="s">
        <v>212</v>
      </c>
      <c r="G1004" s="5" t="s">
        <v>52</v>
      </c>
      <c r="H1004" s="5" t="s">
        <v>82</v>
      </c>
      <c r="I1004" s="5" t="s">
        <v>182</v>
      </c>
      <c r="J1004" s="5">
        <v>72</v>
      </c>
      <c r="K1004" s="5" t="s">
        <v>183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6">
        <v>0</v>
      </c>
    </row>
    <row r="1005" spans="1:21">
      <c r="A1005" s="4" t="s">
        <v>210</v>
      </c>
      <c r="B1005" s="5" t="s">
        <v>22</v>
      </c>
      <c r="C1005" s="5" t="s">
        <v>23</v>
      </c>
      <c r="D1005" s="5">
        <v>15212</v>
      </c>
      <c r="E1005" s="5" t="s">
        <v>24</v>
      </c>
      <c r="F1005" s="5" t="s">
        <v>212</v>
      </c>
      <c r="G1005" s="5" t="s">
        <v>52</v>
      </c>
      <c r="H1005" s="5" t="s">
        <v>82</v>
      </c>
      <c r="I1005" s="5" t="s">
        <v>172</v>
      </c>
      <c r="J1005" s="5">
        <v>73</v>
      </c>
      <c r="K1005" s="5" t="s">
        <v>184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6">
        <v>0</v>
      </c>
    </row>
    <row r="1006" spans="1:21">
      <c r="A1006" s="4" t="s">
        <v>210</v>
      </c>
      <c r="B1006" s="5" t="s">
        <v>22</v>
      </c>
      <c r="C1006" s="5" t="s">
        <v>23</v>
      </c>
      <c r="D1006" s="5">
        <v>15212</v>
      </c>
      <c r="E1006" s="5" t="s">
        <v>24</v>
      </c>
      <c r="F1006" s="5" t="s">
        <v>212</v>
      </c>
      <c r="G1006" s="5" t="s">
        <v>52</v>
      </c>
      <c r="H1006" s="5" t="s">
        <v>82</v>
      </c>
      <c r="I1006" s="5" t="s">
        <v>185</v>
      </c>
      <c r="J1006" s="5">
        <v>74</v>
      </c>
      <c r="K1006" s="5" t="s">
        <v>186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6">
        <v>0</v>
      </c>
    </row>
    <row r="1007" spans="1:21">
      <c r="A1007" s="4" t="s">
        <v>210</v>
      </c>
      <c r="B1007" s="5" t="s">
        <v>22</v>
      </c>
      <c r="C1007" s="5" t="s">
        <v>23</v>
      </c>
      <c r="D1007" s="5">
        <v>15212</v>
      </c>
      <c r="E1007" s="5" t="s">
        <v>24</v>
      </c>
      <c r="F1007" s="5" t="s">
        <v>212</v>
      </c>
      <c r="G1007" s="5" t="s">
        <v>52</v>
      </c>
      <c r="H1007" s="5" t="s">
        <v>82</v>
      </c>
      <c r="I1007" s="5" t="s">
        <v>187</v>
      </c>
      <c r="J1007" s="5">
        <v>75</v>
      </c>
      <c r="K1007" s="5" t="s">
        <v>188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6">
        <v>0</v>
      </c>
    </row>
    <row r="1008" spans="1:21">
      <c r="A1008" s="4" t="s">
        <v>210</v>
      </c>
      <c r="B1008" s="5" t="s">
        <v>22</v>
      </c>
      <c r="C1008" s="5" t="s">
        <v>23</v>
      </c>
      <c r="D1008" s="5">
        <v>15212</v>
      </c>
      <c r="E1008" s="5" t="s">
        <v>24</v>
      </c>
      <c r="F1008" s="5" t="s">
        <v>212</v>
      </c>
      <c r="G1008" s="5" t="s">
        <v>52</v>
      </c>
      <c r="H1008" s="5" t="s">
        <v>82</v>
      </c>
      <c r="I1008" s="5" t="s">
        <v>178</v>
      </c>
      <c r="J1008" s="5">
        <v>76</v>
      </c>
      <c r="K1008" s="5" t="s">
        <v>189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6">
        <v>0</v>
      </c>
    </row>
    <row r="1009" spans="1:21">
      <c r="A1009" s="4" t="s">
        <v>210</v>
      </c>
      <c r="B1009" s="5" t="s">
        <v>22</v>
      </c>
      <c r="C1009" s="5" t="s">
        <v>23</v>
      </c>
      <c r="D1009" s="5">
        <v>15212</v>
      </c>
      <c r="E1009" s="5" t="s">
        <v>24</v>
      </c>
      <c r="F1009" s="5" t="s">
        <v>212</v>
      </c>
      <c r="G1009" s="5" t="s">
        <v>52</v>
      </c>
      <c r="H1009" s="5" t="s">
        <v>82</v>
      </c>
      <c r="I1009" s="5" t="s">
        <v>190</v>
      </c>
      <c r="J1009" s="5">
        <v>77</v>
      </c>
      <c r="K1009" s="5" t="s">
        <v>191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6">
        <v>0</v>
      </c>
    </row>
    <row r="1010" spans="1:21">
      <c r="A1010" s="4" t="s">
        <v>210</v>
      </c>
      <c r="B1010" s="5" t="s">
        <v>22</v>
      </c>
      <c r="C1010" s="5" t="s">
        <v>23</v>
      </c>
      <c r="D1010" s="5">
        <v>15212</v>
      </c>
      <c r="E1010" s="5" t="s">
        <v>24</v>
      </c>
      <c r="F1010" s="5" t="s">
        <v>212</v>
      </c>
      <c r="G1010" s="5" t="s">
        <v>26</v>
      </c>
      <c r="H1010" s="5" t="s">
        <v>63</v>
      </c>
      <c r="I1010" s="5" t="s">
        <v>64</v>
      </c>
      <c r="J1010" s="5">
        <v>56</v>
      </c>
      <c r="K1010" s="5" t="s">
        <v>65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6">
        <v>0</v>
      </c>
    </row>
    <row r="1011" spans="1:21">
      <c r="A1011" s="4" t="s">
        <v>210</v>
      </c>
      <c r="B1011" s="5" t="s">
        <v>22</v>
      </c>
      <c r="C1011" s="5" t="s">
        <v>23</v>
      </c>
      <c r="D1011" s="5">
        <v>15212</v>
      </c>
      <c r="E1011" s="5" t="s">
        <v>24</v>
      </c>
      <c r="F1011" s="5" t="s">
        <v>212</v>
      </c>
      <c r="G1011" s="5" t="s">
        <v>26</v>
      </c>
      <c r="H1011" s="5" t="s">
        <v>41</v>
      </c>
      <c r="I1011" s="5" t="s">
        <v>192</v>
      </c>
      <c r="J1011" s="5">
        <v>35</v>
      </c>
      <c r="K1011" s="5" t="s">
        <v>193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6">
        <v>0</v>
      </c>
    </row>
    <row r="1012" spans="1:21">
      <c r="A1012" s="4" t="s">
        <v>210</v>
      </c>
      <c r="B1012" s="5" t="s">
        <v>22</v>
      </c>
      <c r="C1012" s="5" t="s">
        <v>23</v>
      </c>
      <c r="D1012" s="5">
        <v>15212</v>
      </c>
      <c r="E1012" s="5" t="s">
        <v>24</v>
      </c>
      <c r="F1012" s="5" t="s">
        <v>212</v>
      </c>
      <c r="G1012" s="5" t="s">
        <v>26</v>
      </c>
      <c r="H1012" s="5" t="s">
        <v>41</v>
      </c>
      <c r="I1012" s="5" t="s">
        <v>136</v>
      </c>
      <c r="J1012" s="5">
        <v>36</v>
      </c>
      <c r="K1012" s="5" t="s">
        <v>137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6">
        <v>0</v>
      </c>
    </row>
    <row r="1013" spans="1:21">
      <c r="A1013" s="4" t="s">
        <v>210</v>
      </c>
      <c r="B1013" s="5" t="s">
        <v>22</v>
      </c>
      <c r="C1013" s="5" t="s">
        <v>23</v>
      </c>
      <c r="D1013" s="5">
        <v>15212</v>
      </c>
      <c r="E1013" s="5" t="s">
        <v>24</v>
      </c>
      <c r="F1013" s="5" t="s">
        <v>212</v>
      </c>
      <c r="G1013" s="5" t="s">
        <v>26</v>
      </c>
      <c r="H1013" s="5" t="s">
        <v>36</v>
      </c>
      <c r="I1013" s="5" t="s">
        <v>128</v>
      </c>
      <c r="J1013" s="5">
        <v>24</v>
      </c>
      <c r="K1013" s="5" t="s">
        <v>129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6">
        <v>0</v>
      </c>
    </row>
    <row r="1014" spans="1:21">
      <c r="A1014" s="4" t="s">
        <v>210</v>
      </c>
      <c r="B1014" s="5" t="s">
        <v>22</v>
      </c>
      <c r="C1014" s="5" t="s">
        <v>23</v>
      </c>
      <c r="D1014" s="5">
        <v>15212</v>
      </c>
      <c r="E1014" s="5" t="s">
        <v>24</v>
      </c>
      <c r="F1014" s="5" t="s">
        <v>212</v>
      </c>
      <c r="G1014" s="5" t="s">
        <v>26</v>
      </c>
      <c r="H1014" s="5" t="s">
        <v>36</v>
      </c>
      <c r="I1014" s="5" t="s">
        <v>130</v>
      </c>
      <c r="J1014" s="5">
        <v>25</v>
      </c>
      <c r="K1014" s="5" t="s">
        <v>131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6">
        <v>0</v>
      </c>
    </row>
    <row r="1015" spans="1:21">
      <c r="A1015" s="4" t="s">
        <v>210</v>
      </c>
      <c r="B1015" s="5" t="s">
        <v>22</v>
      </c>
      <c r="C1015" s="5" t="s">
        <v>23</v>
      </c>
      <c r="D1015" s="5">
        <v>15212</v>
      </c>
      <c r="E1015" s="5" t="s">
        <v>24</v>
      </c>
      <c r="F1015" s="5" t="s">
        <v>212</v>
      </c>
      <c r="G1015" s="5" t="s">
        <v>26</v>
      </c>
      <c r="H1015" s="5" t="s">
        <v>36</v>
      </c>
      <c r="I1015" s="5" t="s">
        <v>194</v>
      </c>
      <c r="J1015" s="5">
        <v>26</v>
      </c>
      <c r="K1015" s="5" t="s">
        <v>195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6">
        <v>0</v>
      </c>
    </row>
    <row r="1016" spans="1:21">
      <c r="A1016" s="4" t="s">
        <v>210</v>
      </c>
      <c r="B1016" s="5" t="s">
        <v>22</v>
      </c>
      <c r="C1016" s="5" t="s">
        <v>23</v>
      </c>
      <c r="D1016" s="5">
        <v>15212</v>
      </c>
      <c r="E1016" s="5" t="s">
        <v>24</v>
      </c>
      <c r="F1016" s="5" t="s">
        <v>212</v>
      </c>
      <c r="G1016" s="5" t="s">
        <v>26</v>
      </c>
      <c r="H1016" s="5" t="s">
        <v>27</v>
      </c>
      <c r="I1016" s="5" t="s">
        <v>39</v>
      </c>
      <c r="J1016" s="5">
        <v>3</v>
      </c>
      <c r="K1016" s="5" t="s">
        <v>93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6">
        <v>0</v>
      </c>
    </row>
    <row r="1017" spans="1:21">
      <c r="A1017" s="4" t="s">
        <v>210</v>
      </c>
      <c r="B1017" s="5" t="s">
        <v>22</v>
      </c>
      <c r="C1017" s="5" t="s">
        <v>23</v>
      </c>
      <c r="D1017" s="5">
        <v>15212</v>
      </c>
      <c r="E1017" s="5" t="s">
        <v>24</v>
      </c>
      <c r="F1017" s="5" t="s">
        <v>212</v>
      </c>
      <c r="G1017" s="5" t="s">
        <v>26</v>
      </c>
      <c r="H1017" s="5" t="s">
        <v>27</v>
      </c>
      <c r="I1017" s="5" t="s">
        <v>46</v>
      </c>
      <c r="J1017" s="5">
        <v>5</v>
      </c>
      <c r="K1017" s="5" t="s">
        <v>138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6">
        <v>0</v>
      </c>
    </row>
    <row r="1018" spans="1:21">
      <c r="A1018" s="7" t="s">
        <v>210</v>
      </c>
      <c r="B1018" s="8" t="s">
        <v>22</v>
      </c>
      <c r="C1018" s="8" t="s">
        <v>23</v>
      </c>
      <c r="D1018" s="8">
        <v>15212</v>
      </c>
      <c r="E1018" s="8" t="s">
        <v>24</v>
      </c>
      <c r="F1018" s="8" t="s">
        <v>212</v>
      </c>
      <c r="G1018" s="8" t="s">
        <v>26</v>
      </c>
      <c r="H1018" s="8" t="s">
        <v>63</v>
      </c>
      <c r="I1018" s="8" t="s">
        <v>94</v>
      </c>
      <c r="J1018" s="8">
        <v>57</v>
      </c>
      <c r="K1018" s="8" t="s">
        <v>95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8">
        <v>0</v>
      </c>
      <c r="R1018" s="8">
        <v>0</v>
      </c>
      <c r="S1018" s="8">
        <v>0</v>
      </c>
      <c r="T1018" s="8">
        <v>0</v>
      </c>
      <c r="U1018" s="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9"/>
  <sheetViews>
    <sheetView showGridLines="0" workbookViewId="0">
      <selection activeCell="D19" sqref="D19"/>
    </sheetView>
  </sheetViews>
  <sheetFormatPr defaultRowHeight="15"/>
  <cols>
    <col min="1" max="1" width="9.140625" style="16"/>
    <col min="2" max="2" width="14.85546875" style="16" bestFit="1" customWidth="1"/>
    <col min="3" max="3" width="8.42578125" style="16" bestFit="1" customWidth="1"/>
    <col min="4" max="4" width="28.85546875" style="2" bestFit="1" customWidth="1"/>
    <col min="5" max="5" width="65.140625" style="2" bestFit="1" customWidth="1"/>
    <col min="6" max="6" width="12.140625" style="15" bestFit="1" customWidth="1"/>
    <col min="8" max="16384" width="9.140625" style="2"/>
  </cols>
  <sheetData>
    <row r="2" spans="1:6" ht="15.75" thickBot="1"/>
    <row r="3" spans="1:6" ht="15.75" thickBot="1">
      <c r="A3" s="38" t="s">
        <v>214</v>
      </c>
      <c r="B3" s="39" t="s">
        <v>6</v>
      </c>
      <c r="C3" s="39" t="s">
        <v>9</v>
      </c>
      <c r="D3" s="40" t="s">
        <v>7</v>
      </c>
      <c r="E3" s="40" t="s">
        <v>8</v>
      </c>
      <c r="F3" s="41" t="s">
        <v>213</v>
      </c>
    </row>
    <row r="4" spans="1:6" ht="15.75" thickBot="1">
      <c r="A4" s="42"/>
      <c r="B4" s="36" t="s">
        <v>26</v>
      </c>
      <c r="C4" s="36">
        <v>1</v>
      </c>
      <c r="D4" s="35" t="s">
        <v>27</v>
      </c>
      <c r="E4" s="35" t="s">
        <v>28</v>
      </c>
      <c r="F4" s="41">
        <v>29815</v>
      </c>
    </row>
    <row r="5" spans="1:6">
      <c r="A5" s="43" t="str">
        <f>IF(F5&gt;F4,"Flag","Okay")</f>
        <v>Okay</v>
      </c>
      <c r="B5" s="23" t="s">
        <v>26</v>
      </c>
      <c r="C5" s="23">
        <v>2</v>
      </c>
      <c r="D5" s="22" t="s">
        <v>27</v>
      </c>
      <c r="E5" s="22" t="s">
        <v>39</v>
      </c>
      <c r="F5" s="44">
        <v>22814</v>
      </c>
    </row>
    <row r="6" spans="1:6">
      <c r="A6" s="45" t="str">
        <f>IF(F6&gt;F5,"Flag","Okay")</f>
        <v>Okay</v>
      </c>
      <c r="B6" s="21" t="s">
        <v>26</v>
      </c>
      <c r="C6" s="21">
        <v>3</v>
      </c>
      <c r="D6" s="18" t="s">
        <v>27</v>
      </c>
      <c r="E6" s="29" t="s">
        <v>39</v>
      </c>
      <c r="F6" s="46">
        <v>344</v>
      </c>
    </row>
    <row r="7" spans="1:6">
      <c r="A7" s="45" t="str">
        <f>IF(F7&gt;F5,"Flag","Okay")</f>
        <v>Okay</v>
      </c>
      <c r="B7" s="21" t="s">
        <v>26</v>
      </c>
      <c r="C7" s="21">
        <v>4</v>
      </c>
      <c r="D7" s="18" t="s">
        <v>27</v>
      </c>
      <c r="E7" s="18" t="s">
        <v>46</v>
      </c>
      <c r="F7" s="46">
        <v>560</v>
      </c>
    </row>
    <row r="8" spans="1:6" ht="15.75" thickBot="1">
      <c r="A8" s="47" t="str">
        <f>IF(F8&gt;F7,"Flag","Okay")</f>
        <v>Okay</v>
      </c>
      <c r="B8" s="28" t="s">
        <v>26</v>
      </c>
      <c r="C8" s="28">
        <v>5</v>
      </c>
      <c r="D8" s="27" t="s">
        <v>27</v>
      </c>
      <c r="E8" s="37" t="s">
        <v>46</v>
      </c>
      <c r="F8" s="48">
        <v>5</v>
      </c>
    </row>
    <row r="9" spans="1:6">
      <c r="A9" s="43" t="str">
        <f>IF(F9&gt;F5,"Flag","Okay")</f>
        <v>Okay</v>
      </c>
      <c r="B9" s="23" t="s">
        <v>26</v>
      </c>
      <c r="C9" s="23">
        <v>6</v>
      </c>
      <c r="D9" s="22" t="s">
        <v>58</v>
      </c>
      <c r="E9" s="22" t="s">
        <v>59</v>
      </c>
      <c r="F9" s="44">
        <v>286</v>
      </c>
    </row>
    <row r="10" spans="1:6">
      <c r="A10" s="45" t="str">
        <f>IF(F10&gt;F5,"Flag","Okay")</f>
        <v>Okay</v>
      </c>
      <c r="B10" s="21" t="s">
        <v>26</v>
      </c>
      <c r="C10" s="21">
        <v>7</v>
      </c>
      <c r="D10" s="18" t="s">
        <v>58</v>
      </c>
      <c r="E10" s="18" t="s">
        <v>67</v>
      </c>
      <c r="F10" s="46">
        <v>693</v>
      </c>
    </row>
    <row r="11" spans="1:6">
      <c r="A11" s="45" t="str">
        <f>IF(F11&gt;F5,"Flag","Okay")</f>
        <v>Okay</v>
      </c>
      <c r="B11" s="21" t="s">
        <v>26</v>
      </c>
      <c r="C11" s="21">
        <v>10</v>
      </c>
      <c r="D11" s="18" t="s">
        <v>30</v>
      </c>
      <c r="E11" s="18" t="s">
        <v>31</v>
      </c>
      <c r="F11" s="46">
        <v>4187</v>
      </c>
    </row>
    <row r="12" spans="1:6">
      <c r="A12" s="45" t="str">
        <f>IF(F12&gt;F11,"Flag","Okay")</f>
        <v>Okay</v>
      </c>
      <c r="B12" s="21" t="s">
        <v>26</v>
      </c>
      <c r="C12" s="21">
        <v>11</v>
      </c>
      <c r="D12" s="18" t="s">
        <v>30</v>
      </c>
      <c r="E12" s="18" t="s">
        <v>140</v>
      </c>
      <c r="F12" s="46">
        <v>7</v>
      </c>
    </row>
    <row r="13" spans="1:6">
      <c r="A13" s="45" t="str">
        <f>IF(F13&gt;F12,"Flag","Okay")</f>
        <v>Okay</v>
      </c>
      <c r="B13" s="21" t="s">
        <v>26</v>
      </c>
      <c r="C13" s="21">
        <v>12</v>
      </c>
      <c r="D13" s="18" t="s">
        <v>33</v>
      </c>
      <c r="E13" s="18" t="s">
        <v>142</v>
      </c>
      <c r="F13" s="46">
        <v>6</v>
      </c>
    </row>
    <row r="14" spans="1:6">
      <c r="A14" s="45" t="str">
        <f>IF(F13&gt;F14,"Flag","Okay")</f>
        <v>Okay</v>
      </c>
      <c r="B14" s="21" t="s">
        <v>26</v>
      </c>
      <c r="C14" s="21">
        <v>13</v>
      </c>
      <c r="D14" s="18" t="s">
        <v>33</v>
      </c>
      <c r="E14" s="18" t="s">
        <v>34</v>
      </c>
      <c r="F14" s="46">
        <v>571</v>
      </c>
    </row>
    <row r="15" spans="1:6">
      <c r="A15" s="45" t="str">
        <f>IF(F15&gt;F14,"Flag","Okay")</f>
        <v>Okay</v>
      </c>
      <c r="B15" s="21" t="s">
        <v>26</v>
      </c>
      <c r="C15" s="21">
        <v>14</v>
      </c>
      <c r="D15" s="18" t="s">
        <v>33</v>
      </c>
      <c r="E15" s="18" t="s">
        <v>71</v>
      </c>
      <c r="F15" s="46">
        <v>243</v>
      </c>
    </row>
    <row r="16" spans="1:6">
      <c r="A16" s="45" t="str">
        <f>IF(F16&gt;F15,"Flag","Okay")</f>
        <v>Okay</v>
      </c>
      <c r="B16" s="21" t="s">
        <v>26</v>
      </c>
      <c r="C16" s="21">
        <v>15</v>
      </c>
      <c r="D16" s="18" t="s">
        <v>33</v>
      </c>
      <c r="E16" s="18" t="s">
        <v>73</v>
      </c>
      <c r="F16" s="46">
        <v>157</v>
      </c>
    </row>
    <row r="17" spans="1:6" ht="15.75" thickBot="1">
      <c r="A17" s="47" t="str">
        <f>IF(F17&gt;F16,"Flag","Okay")</f>
        <v>Okay</v>
      </c>
      <c r="B17" s="28" t="s">
        <v>26</v>
      </c>
      <c r="C17" s="28">
        <v>16</v>
      </c>
      <c r="D17" s="27" t="s">
        <v>33</v>
      </c>
      <c r="E17" s="27" t="s">
        <v>75</v>
      </c>
      <c r="F17" s="48">
        <v>157</v>
      </c>
    </row>
    <row r="18" spans="1:6">
      <c r="A18" s="43" t="str">
        <f>IF(F18&gt;F5,"Flag","Okay")</f>
        <v>Okay</v>
      </c>
      <c r="B18" s="23" t="s">
        <v>26</v>
      </c>
      <c r="C18" s="23">
        <v>17</v>
      </c>
      <c r="D18" s="22" t="s">
        <v>36</v>
      </c>
      <c r="E18" s="22" t="s">
        <v>37</v>
      </c>
      <c r="F18" s="44">
        <v>125</v>
      </c>
    </row>
    <row r="19" spans="1:6">
      <c r="A19" s="45" t="str">
        <f>IF(F19&gt;F18,"Flag","Okay")</f>
        <v>Okay</v>
      </c>
      <c r="B19" s="21" t="s">
        <v>26</v>
      </c>
      <c r="C19" s="21">
        <v>18</v>
      </c>
      <c r="D19" s="18" t="s">
        <v>36</v>
      </c>
      <c r="E19" s="18" t="s">
        <v>110</v>
      </c>
      <c r="F19" s="46">
        <v>1</v>
      </c>
    </row>
    <row r="20" spans="1:6">
      <c r="A20" s="45" t="str">
        <f>IF(F20&gt;F19,"Flag","Okay")</f>
        <v>Okay</v>
      </c>
      <c r="B20" s="21" t="s">
        <v>26</v>
      </c>
      <c r="C20" s="21">
        <v>19</v>
      </c>
      <c r="D20" s="18" t="s">
        <v>36</v>
      </c>
      <c r="E20" s="18" t="s">
        <v>112</v>
      </c>
      <c r="F20" s="46">
        <v>1</v>
      </c>
    </row>
    <row r="21" spans="1:6">
      <c r="A21" s="45" t="str">
        <f>IF(F21&gt;F19,"Flag","Okay")</f>
        <v>Okay</v>
      </c>
      <c r="B21" s="21" t="s">
        <v>26</v>
      </c>
      <c r="C21" s="21">
        <v>20</v>
      </c>
      <c r="D21" s="18" t="s">
        <v>36</v>
      </c>
      <c r="E21" s="18" t="s">
        <v>114</v>
      </c>
      <c r="F21" s="46">
        <v>1</v>
      </c>
    </row>
    <row r="22" spans="1:6">
      <c r="A22" s="45" t="str">
        <f>IF(F22&gt;F19,"Flag","Okay")</f>
        <v>Okay</v>
      </c>
      <c r="B22" s="21" t="s">
        <v>26</v>
      </c>
      <c r="C22" s="21">
        <v>21</v>
      </c>
      <c r="D22" s="18" t="s">
        <v>36</v>
      </c>
      <c r="E22" s="18" t="s">
        <v>116</v>
      </c>
      <c r="F22" s="46">
        <v>1</v>
      </c>
    </row>
    <row r="23" spans="1:6">
      <c r="A23" s="45" t="str">
        <f>IF(F23&gt;F22,"Flag","Okay")</f>
        <v>Okay</v>
      </c>
      <c r="B23" s="21" t="s">
        <v>26</v>
      </c>
      <c r="C23" s="21">
        <v>22</v>
      </c>
      <c r="D23" s="18" t="s">
        <v>36</v>
      </c>
      <c r="E23" s="18" t="s">
        <v>118</v>
      </c>
      <c r="F23" s="46">
        <v>1</v>
      </c>
    </row>
    <row r="24" spans="1:6">
      <c r="A24" s="45" t="str">
        <f>IF(F24&gt;F23,"Flag","Okay")</f>
        <v>Okay</v>
      </c>
      <c r="B24" s="21" t="s">
        <v>26</v>
      </c>
      <c r="C24" s="21">
        <v>23</v>
      </c>
      <c r="D24" s="18" t="s">
        <v>36</v>
      </c>
      <c r="E24" s="18" t="s">
        <v>120</v>
      </c>
      <c r="F24" s="46">
        <v>0</v>
      </c>
    </row>
    <row r="25" spans="1:6">
      <c r="A25" s="45" t="str">
        <f>IF(F25&gt;F19,"Flag","Okay")</f>
        <v>Okay</v>
      </c>
      <c r="B25" s="21" t="s">
        <v>26</v>
      </c>
      <c r="C25" s="21">
        <v>24</v>
      </c>
      <c r="D25" s="18" t="s">
        <v>36</v>
      </c>
      <c r="E25" s="18" t="s">
        <v>128</v>
      </c>
      <c r="F25" s="46">
        <v>1</v>
      </c>
    </row>
    <row r="26" spans="1:6">
      <c r="A26" s="45" t="str">
        <f>IF(F26&gt;F25,"Flag","Okay")</f>
        <v>Okay</v>
      </c>
      <c r="B26" s="21" t="s">
        <v>26</v>
      </c>
      <c r="C26" s="21">
        <v>25</v>
      </c>
      <c r="D26" s="18" t="s">
        <v>36</v>
      </c>
      <c r="E26" s="18" t="s">
        <v>130</v>
      </c>
      <c r="F26" s="46">
        <v>0</v>
      </c>
    </row>
    <row r="27" spans="1:6" ht="15.75" thickBot="1">
      <c r="A27" s="47" t="str">
        <f>IF(F27&gt;F26,"Flag","Okay")</f>
        <v>Okay</v>
      </c>
      <c r="B27" s="28" t="s">
        <v>26</v>
      </c>
      <c r="C27" s="28">
        <v>26</v>
      </c>
      <c r="D27" s="27" t="s">
        <v>36</v>
      </c>
      <c r="E27" s="27" t="s">
        <v>194</v>
      </c>
      <c r="F27" s="48">
        <v>0</v>
      </c>
    </row>
    <row r="28" spans="1:6">
      <c r="A28" s="43" t="str">
        <f>IF(F28&gt;F5,"Flag","Okay")</f>
        <v>Okay</v>
      </c>
      <c r="B28" s="23" t="s">
        <v>26</v>
      </c>
      <c r="C28" s="23">
        <v>27</v>
      </c>
      <c r="D28" s="22" t="s">
        <v>41</v>
      </c>
      <c r="E28" s="22" t="s">
        <v>42</v>
      </c>
      <c r="F28" s="44">
        <v>4727</v>
      </c>
    </row>
    <row r="29" spans="1:6">
      <c r="A29" s="45" t="str">
        <f>IF(F29&gt;F28,"Flag","Okay")</f>
        <v>Okay</v>
      </c>
      <c r="B29" s="21" t="s">
        <v>26</v>
      </c>
      <c r="C29" s="21">
        <v>28</v>
      </c>
      <c r="D29" s="18" t="s">
        <v>41</v>
      </c>
      <c r="E29" s="18" t="s">
        <v>78</v>
      </c>
      <c r="F29" s="46">
        <v>164</v>
      </c>
    </row>
    <row r="30" spans="1:6">
      <c r="A30" s="45" t="str">
        <f>IF(F30&gt;F29,"Flag","Okay")</f>
        <v>Okay</v>
      </c>
      <c r="B30" s="21" t="s">
        <v>26</v>
      </c>
      <c r="C30" s="21">
        <v>29</v>
      </c>
      <c r="D30" s="18" t="s">
        <v>41</v>
      </c>
      <c r="E30" s="18" t="s">
        <v>144</v>
      </c>
      <c r="F30" s="46">
        <v>0</v>
      </c>
    </row>
    <row r="31" spans="1:6">
      <c r="A31" s="45" t="str">
        <f>IF(F31&gt;F29,"Flag","Okay")</f>
        <v>Okay</v>
      </c>
      <c r="B31" s="21" t="s">
        <v>26</v>
      </c>
      <c r="C31" s="21">
        <v>30</v>
      </c>
      <c r="D31" s="18" t="s">
        <v>41</v>
      </c>
      <c r="E31" s="18" t="s">
        <v>80</v>
      </c>
      <c r="F31" s="46">
        <v>164</v>
      </c>
    </row>
    <row r="32" spans="1:6">
      <c r="A32" s="45" t="str">
        <f>IF(F32&gt;F$5,"Flag","Okay")</f>
        <v>Okay</v>
      </c>
      <c r="B32" s="21" t="s">
        <v>26</v>
      </c>
      <c r="C32" s="21">
        <v>31</v>
      </c>
      <c r="D32" s="18" t="s">
        <v>41</v>
      </c>
      <c r="E32" s="18" t="s">
        <v>44</v>
      </c>
      <c r="F32" s="46">
        <v>6165</v>
      </c>
    </row>
    <row r="33" spans="1:10">
      <c r="A33" s="45" t="str">
        <f>IF(F33&gt;F$5,"Flag","Okay")</f>
        <v>Okay</v>
      </c>
      <c r="B33" s="21" t="s">
        <v>26</v>
      </c>
      <c r="C33" s="21">
        <v>32</v>
      </c>
      <c r="D33" s="18" t="s">
        <v>41</v>
      </c>
      <c r="E33" s="18" t="s">
        <v>48</v>
      </c>
      <c r="F33" s="46">
        <v>246</v>
      </c>
    </row>
    <row r="34" spans="1:10">
      <c r="A34" s="45" t="str">
        <f>IF(F34&gt;F$5,"Flag","Okay")</f>
        <v>Okay</v>
      </c>
      <c r="B34" s="21" t="s">
        <v>26</v>
      </c>
      <c r="C34" s="21">
        <v>33</v>
      </c>
      <c r="D34" s="18" t="s">
        <v>41</v>
      </c>
      <c r="E34" s="18" t="s">
        <v>50</v>
      </c>
      <c r="F34" s="46">
        <v>231</v>
      </c>
    </row>
    <row r="35" spans="1:10">
      <c r="A35" s="45" t="str">
        <f>IF(F35&gt;F34,"Flag","Okay")</f>
        <v>Okay</v>
      </c>
      <c r="B35" s="21" t="s">
        <v>26</v>
      </c>
      <c r="C35" s="21">
        <v>34</v>
      </c>
      <c r="D35" s="18" t="s">
        <v>41</v>
      </c>
      <c r="E35" s="18" t="s">
        <v>134</v>
      </c>
      <c r="F35" s="46">
        <v>3</v>
      </c>
    </row>
    <row r="36" spans="1:10">
      <c r="A36" s="45" t="str">
        <f>IF(F36&gt;F35,"Flag","Okay")</f>
        <v>Okay</v>
      </c>
      <c r="B36" s="21" t="s">
        <v>26</v>
      </c>
      <c r="C36" s="21">
        <v>35</v>
      </c>
      <c r="D36" s="18" t="s">
        <v>41</v>
      </c>
      <c r="E36" s="18" t="s">
        <v>192</v>
      </c>
      <c r="F36" s="46">
        <v>0</v>
      </c>
    </row>
    <row r="37" spans="1:10" ht="15.75" thickBot="1">
      <c r="A37" s="47" t="str">
        <f>IF(F37&gt;F35,"Flag","Okay")</f>
        <v>Okay</v>
      </c>
      <c r="B37" s="28" t="s">
        <v>26</v>
      </c>
      <c r="C37" s="28">
        <v>36</v>
      </c>
      <c r="D37" s="27" t="s">
        <v>41</v>
      </c>
      <c r="E37" s="27" t="s">
        <v>136</v>
      </c>
      <c r="F37" s="48">
        <v>3</v>
      </c>
    </row>
    <row r="38" spans="1:10">
      <c r="A38" s="43" t="str">
        <f>IF(F38&gt;F5,"Flag","Okay")</f>
        <v>Okay</v>
      </c>
      <c r="B38" s="23" t="s">
        <v>26</v>
      </c>
      <c r="C38" s="23">
        <v>56</v>
      </c>
      <c r="D38" s="22" t="s">
        <v>63</v>
      </c>
      <c r="E38" s="22" t="s">
        <v>64</v>
      </c>
      <c r="F38" s="44">
        <v>4139</v>
      </c>
    </row>
    <row r="39" spans="1:10">
      <c r="A39" s="45" t="str">
        <f>IF(F39&gt;F38,"Flag","Okay")</f>
        <v>Okay</v>
      </c>
      <c r="B39" s="21" t="s">
        <v>26</v>
      </c>
      <c r="C39" s="21">
        <v>57</v>
      </c>
      <c r="D39" s="18" t="s">
        <v>63</v>
      </c>
      <c r="E39" s="18" t="s">
        <v>94</v>
      </c>
      <c r="F39" s="46">
        <v>74</v>
      </c>
    </row>
    <row r="40" spans="1:10" ht="15.75" thickBot="1">
      <c r="A40" s="47" t="str">
        <f>IF(F40&gt;F39,"Flag","Okay")</f>
        <v>Okay</v>
      </c>
      <c r="B40" s="28" t="s">
        <v>26</v>
      </c>
      <c r="C40" s="28">
        <v>58</v>
      </c>
      <c r="D40" s="27" t="s">
        <v>63</v>
      </c>
      <c r="E40" s="27" t="s">
        <v>98</v>
      </c>
      <c r="F40" s="48">
        <v>1</v>
      </c>
    </row>
    <row r="41" spans="1:10">
      <c r="A41" s="43"/>
      <c r="B41" s="23" t="s">
        <v>26</v>
      </c>
      <c r="C41" s="23">
        <v>61</v>
      </c>
      <c r="D41" s="22" t="s">
        <v>82</v>
      </c>
      <c r="E41" s="22" t="s">
        <v>91</v>
      </c>
      <c r="F41" s="44">
        <v>9</v>
      </c>
    </row>
    <row r="42" spans="1:10">
      <c r="A42" s="45"/>
      <c r="B42" s="21" t="s">
        <v>26</v>
      </c>
      <c r="C42" s="21">
        <v>62</v>
      </c>
      <c r="D42" s="18" t="s">
        <v>82</v>
      </c>
      <c r="E42" s="18" t="s">
        <v>105</v>
      </c>
      <c r="F42" s="46">
        <v>4</v>
      </c>
    </row>
    <row r="43" spans="1:10">
      <c r="A43" s="45"/>
      <c r="B43" s="21" t="s">
        <v>26</v>
      </c>
      <c r="C43" s="21">
        <v>63</v>
      </c>
      <c r="D43" s="18" t="s">
        <v>82</v>
      </c>
      <c r="E43" s="18" t="s">
        <v>107</v>
      </c>
      <c r="F43" s="46">
        <v>145</v>
      </c>
    </row>
    <row r="44" spans="1:10" ht="15.75" thickBot="1">
      <c r="A44" s="47"/>
      <c r="B44" s="28" t="s">
        <v>26</v>
      </c>
      <c r="C44" s="28">
        <v>64</v>
      </c>
      <c r="D44" s="27" t="s">
        <v>82</v>
      </c>
      <c r="E44" s="27" t="s">
        <v>168</v>
      </c>
      <c r="F44" s="48">
        <v>0</v>
      </c>
    </row>
    <row r="45" spans="1:10">
      <c r="A45"/>
      <c r="B45" s="17"/>
      <c r="C45" s="17"/>
      <c r="D45"/>
      <c r="E45"/>
      <c r="F45"/>
      <c r="H45"/>
      <c r="I45"/>
      <c r="J45"/>
    </row>
    <row r="46" spans="1:10">
      <c r="B46" s="17"/>
      <c r="C46" s="17"/>
      <c r="D46"/>
      <c r="E46"/>
      <c r="F46"/>
    </row>
    <row r="47" spans="1:10">
      <c r="B47" s="17"/>
      <c r="C47" s="17"/>
      <c r="D47"/>
      <c r="E47"/>
      <c r="F47"/>
    </row>
    <row r="48" spans="1:10">
      <c r="B48" s="17"/>
      <c r="C48" s="17"/>
      <c r="D48"/>
      <c r="E48"/>
      <c r="F48"/>
    </row>
    <row r="49" spans="2:6">
      <c r="B49" s="17"/>
      <c r="C49" s="17"/>
      <c r="D49"/>
      <c r="E49"/>
      <c r="F49"/>
    </row>
    <row r="50" spans="2:6">
      <c r="B50" s="17"/>
      <c r="C50" s="17"/>
      <c r="D50"/>
      <c r="E50"/>
      <c r="F50"/>
    </row>
    <row r="51" spans="2:6">
      <c r="B51" s="17"/>
      <c r="C51" s="17"/>
      <c r="D51"/>
      <c r="E51"/>
      <c r="F51"/>
    </row>
    <row r="52" spans="2:6">
      <c r="B52" s="17"/>
      <c r="C52" s="17"/>
      <c r="D52"/>
      <c r="E52"/>
      <c r="F52"/>
    </row>
    <row r="53" spans="2:6">
      <c r="B53" s="17"/>
      <c r="C53" s="17"/>
      <c r="D53"/>
      <c r="E53"/>
      <c r="F53"/>
    </row>
    <row r="54" spans="2:6">
      <c r="B54" s="17"/>
      <c r="C54" s="17"/>
      <c r="D54"/>
      <c r="E54"/>
      <c r="F54"/>
    </row>
    <row r="55" spans="2:6">
      <c r="B55" s="17"/>
      <c r="C55" s="17"/>
      <c r="D55"/>
      <c r="E55"/>
      <c r="F55"/>
    </row>
    <row r="56" spans="2:6">
      <c r="B56" s="17"/>
      <c r="C56" s="17"/>
      <c r="D56"/>
      <c r="E56"/>
      <c r="F56"/>
    </row>
    <row r="57" spans="2:6">
      <c r="B57" s="17"/>
      <c r="C57" s="17"/>
      <c r="D57"/>
      <c r="E57"/>
      <c r="F57"/>
    </row>
    <row r="58" spans="2:6">
      <c r="B58" s="17"/>
      <c r="C58" s="17"/>
      <c r="D58"/>
      <c r="E58"/>
      <c r="F58"/>
    </row>
    <row r="59" spans="2:6">
      <c r="B59" s="17"/>
      <c r="C59" s="17"/>
      <c r="D59"/>
      <c r="E59"/>
      <c r="F59"/>
    </row>
    <row r="60" spans="2:6">
      <c r="B60" s="17"/>
      <c r="C60" s="17"/>
      <c r="D60"/>
      <c r="E60"/>
      <c r="F60"/>
    </row>
    <row r="61" spans="2:6">
      <c r="B61" s="17"/>
      <c r="C61" s="17"/>
      <c r="D61"/>
      <c r="E61"/>
      <c r="F61"/>
    </row>
    <row r="62" spans="2:6">
      <c r="B62" s="17"/>
      <c r="C62" s="17"/>
      <c r="D62"/>
      <c r="E62"/>
      <c r="F62"/>
    </row>
    <row r="63" spans="2:6">
      <c r="B63" s="17"/>
      <c r="C63" s="17"/>
      <c r="D63"/>
      <c r="E63"/>
      <c r="F63"/>
    </row>
    <row r="64" spans="2:6">
      <c r="B64" s="17"/>
      <c r="C64" s="17"/>
      <c r="D64"/>
      <c r="E64"/>
      <c r="F64"/>
    </row>
    <row r="65" spans="2:6">
      <c r="B65" s="17"/>
      <c r="C65" s="17"/>
      <c r="D65"/>
      <c r="E65"/>
      <c r="F65"/>
    </row>
    <row r="66" spans="2:6">
      <c r="B66" s="17"/>
      <c r="C66" s="17"/>
      <c r="D66"/>
      <c r="E66"/>
      <c r="F66"/>
    </row>
    <row r="67" spans="2:6">
      <c r="B67" s="17"/>
      <c r="C67" s="17"/>
      <c r="D67"/>
      <c r="E67"/>
      <c r="F67"/>
    </row>
    <row r="68" spans="2:6">
      <c r="B68" s="17"/>
      <c r="C68" s="17"/>
      <c r="D68"/>
      <c r="E68"/>
      <c r="F68"/>
    </row>
    <row r="69" spans="2:6">
      <c r="B69" s="17"/>
      <c r="C69" s="17"/>
      <c r="D69"/>
      <c r="E69"/>
      <c r="F69"/>
    </row>
    <row r="70" spans="2:6">
      <c r="B70" s="17"/>
      <c r="C70" s="17"/>
      <c r="D70"/>
      <c r="E70"/>
      <c r="F70"/>
    </row>
    <row r="71" spans="2:6">
      <c r="B71" s="17"/>
      <c r="C71" s="17"/>
      <c r="D71"/>
      <c r="E71"/>
      <c r="F71"/>
    </row>
    <row r="72" spans="2:6">
      <c r="B72" s="17"/>
      <c r="C72" s="17"/>
      <c r="D72"/>
      <c r="E72"/>
      <c r="F72"/>
    </row>
    <row r="73" spans="2:6">
      <c r="B73" s="17"/>
      <c r="C73" s="17"/>
      <c r="D73"/>
      <c r="E73"/>
      <c r="F73"/>
    </row>
    <row r="74" spans="2:6">
      <c r="B74" s="17"/>
      <c r="C74" s="17"/>
      <c r="D74"/>
      <c r="E74"/>
      <c r="F74"/>
    </row>
    <row r="75" spans="2:6">
      <c r="B75" s="17"/>
      <c r="C75" s="17"/>
      <c r="D75"/>
      <c r="E75"/>
      <c r="F75"/>
    </row>
    <row r="76" spans="2:6">
      <c r="B76" s="17"/>
      <c r="C76" s="17"/>
      <c r="D76"/>
      <c r="E76"/>
      <c r="F76"/>
    </row>
    <row r="77" spans="2:6">
      <c r="B77" s="17"/>
      <c r="C77" s="17"/>
      <c r="D77"/>
      <c r="E77"/>
      <c r="F77"/>
    </row>
    <row r="78" spans="2:6">
      <c r="B78" s="17"/>
      <c r="C78" s="17"/>
      <c r="D78"/>
      <c r="E78"/>
      <c r="F78"/>
    </row>
    <row r="79" spans="2:6">
      <c r="B79" s="17"/>
      <c r="C79" s="17"/>
      <c r="D79"/>
      <c r="E79"/>
      <c r="F79"/>
    </row>
  </sheetData>
  <conditionalFormatting sqref="A4:A44">
    <cfRule type="cellIs" dxfId="933" priority="1" operator="equal">
      <formula>"Okay"</formula>
    </cfRule>
    <cfRule type="cellIs" dxfId="932" priority="2" operator="equal">
      <formula>"Flag"</formula>
    </cfRule>
  </conditionalFormatting>
  <pageMargins left="0.7" right="0.7" top="0.75" bottom="0.75" header="0.3" footer="0.3"/>
  <ignoredErrors>
    <ignoredError sqref="A7:A8 A10:A13 A15:A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showGridLines="0" workbookViewId="0">
      <selection activeCell="E18" sqref="E18"/>
    </sheetView>
  </sheetViews>
  <sheetFormatPr defaultRowHeight="15"/>
  <cols>
    <col min="1" max="1" width="9.140625" style="2"/>
    <col min="2" max="2" width="14.85546875" style="16" bestFit="1" customWidth="1"/>
    <col min="3" max="3" width="7.7109375" style="16" bestFit="1" customWidth="1"/>
    <col min="4" max="4" width="37" style="2" bestFit="1" customWidth="1"/>
    <col min="5" max="5" width="98" style="2" bestFit="1" customWidth="1"/>
    <col min="6" max="6" width="12.140625" style="15" bestFit="1" customWidth="1"/>
    <col min="8" max="16384" width="9.140625" style="2"/>
  </cols>
  <sheetData>
    <row r="1" spans="1:6">
      <c r="F1" s="21" t="str">
        <f>IF(F8&lt;F7,"Flag","Okay")</f>
        <v>Okay</v>
      </c>
    </row>
    <row r="3" spans="1:6" ht="15.75" thickBot="1">
      <c r="A3" s="26" t="s">
        <v>214</v>
      </c>
      <c r="B3" s="25" t="s">
        <v>6</v>
      </c>
      <c r="C3" s="25" t="s">
        <v>9</v>
      </c>
      <c r="D3" s="24" t="s">
        <v>7</v>
      </c>
      <c r="E3" s="24" t="s">
        <v>8</v>
      </c>
      <c r="F3" s="31" t="s">
        <v>213</v>
      </c>
    </row>
    <row r="4" spans="1:6">
      <c r="A4" s="22"/>
      <c r="B4" s="21" t="s">
        <v>52</v>
      </c>
      <c r="C4" s="21">
        <v>37</v>
      </c>
      <c r="D4" s="18" t="s">
        <v>100</v>
      </c>
      <c r="E4" s="18" t="s">
        <v>101</v>
      </c>
      <c r="F4" s="20">
        <v>250</v>
      </c>
    </row>
    <row r="5" spans="1:6">
      <c r="A5" s="21" t="str">
        <f>IF(F5&gt;F4,"Flag","Okay")</f>
        <v>Okay</v>
      </c>
      <c r="B5" s="21" t="s">
        <v>52</v>
      </c>
      <c r="C5" s="21">
        <v>38</v>
      </c>
      <c r="D5" s="18" t="s">
        <v>100</v>
      </c>
      <c r="E5" s="18" t="s">
        <v>146</v>
      </c>
      <c r="F5" s="20">
        <v>0</v>
      </c>
    </row>
    <row r="6" spans="1:6" ht="15.75" thickBot="1">
      <c r="A6" s="28" t="str">
        <f>IF(F6&gt;F4,"Flag","Okay")</f>
        <v>Okay</v>
      </c>
      <c r="B6" s="28" t="s">
        <v>52</v>
      </c>
      <c r="C6" s="28">
        <v>39</v>
      </c>
      <c r="D6" s="27" t="s">
        <v>100</v>
      </c>
      <c r="E6" s="27" t="s">
        <v>148</v>
      </c>
      <c r="F6" s="31">
        <v>250</v>
      </c>
    </row>
    <row r="7" spans="1:6" ht="15.75" thickBot="1">
      <c r="A7" s="34" t="str">
        <f>IF(F7&gt;F4,"Flag","Okay")</f>
        <v>Okay</v>
      </c>
      <c r="B7" s="34" t="s">
        <v>52</v>
      </c>
      <c r="C7" s="34">
        <v>40</v>
      </c>
      <c r="D7" s="32" t="s">
        <v>100</v>
      </c>
      <c r="E7" s="32" t="s">
        <v>150</v>
      </c>
      <c r="F7" s="33">
        <v>19</v>
      </c>
    </row>
    <row r="8" spans="1:6">
      <c r="A8" s="23" t="str">
        <f>IF(F8&gt;GETPIVOTDATA("Total",'LiFT Validate'!$B$3,"Report group","Lift Up","Section","Mental Health Summary","Indicator","Screened for Mental Health","Order",56),"Flag","Okay")</f>
        <v>Okay</v>
      </c>
      <c r="B8" s="49" t="s">
        <v>52</v>
      </c>
      <c r="C8" s="23">
        <v>41</v>
      </c>
      <c r="D8" s="22" t="s">
        <v>53</v>
      </c>
      <c r="E8" s="22" t="s">
        <v>54</v>
      </c>
      <c r="F8" s="30">
        <v>4139</v>
      </c>
    </row>
    <row r="9" spans="1:6">
      <c r="A9" s="21" t="str">
        <f>IF(F9&gt;F8,"Flag","Okay")</f>
        <v>Okay</v>
      </c>
      <c r="B9" s="21" t="s">
        <v>52</v>
      </c>
      <c r="C9" s="21">
        <v>42</v>
      </c>
      <c r="D9" s="18" t="s">
        <v>53</v>
      </c>
      <c r="E9" s="18" t="s">
        <v>122</v>
      </c>
      <c r="F9" s="20">
        <v>0</v>
      </c>
    </row>
    <row r="10" spans="1:6">
      <c r="A10" s="21" t="str">
        <f>IF(F10&gt;F8,"Flag","Okay")</f>
        <v>Okay</v>
      </c>
      <c r="B10" s="21" t="s">
        <v>52</v>
      </c>
      <c r="C10" s="21">
        <v>43</v>
      </c>
      <c r="D10" s="18" t="s">
        <v>53</v>
      </c>
      <c r="E10" s="18" t="s">
        <v>56</v>
      </c>
      <c r="F10" s="20">
        <v>4139</v>
      </c>
    </row>
    <row r="11" spans="1:6" ht="15.75" thickBot="1">
      <c r="A11" s="28" t="str">
        <f>IF(F11&gt;F8,"Flag","Okay")</f>
        <v>Okay</v>
      </c>
      <c r="B11" s="28" t="s">
        <v>52</v>
      </c>
      <c r="C11" s="28">
        <v>44</v>
      </c>
      <c r="D11" s="27" t="s">
        <v>53</v>
      </c>
      <c r="E11" s="27" t="s">
        <v>152</v>
      </c>
      <c r="F11" s="31">
        <v>0</v>
      </c>
    </row>
    <row r="12" spans="1:6">
      <c r="A12" s="23" t="str">
        <f>IF(F12&gt;F8,"Flag","Okay")</f>
        <v>Okay</v>
      </c>
      <c r="B12" s="23" t="s">
        <v>52</v>
      </c>
      <c r="C12" s="23">
        <v>45</v>
      </c>
      <c r="D12" s="22" t="s">
        <v>53</v>
      </c>
      <c r="E12" s="22" t="s">
        <v>87</v>
      </c>
      <c r="F12" s="30">
        <v>74</v>
      </c>
    </row>
    <row r="13" spans="1:6">
      <c r="A13" s="21" t="str">
        <f>IF(SUM(F13:F22)&gt;F8,"Flag","Okay")</f>
        <v>Okay</v>
      </c>
      <c r="B13" s="21" t="s">
        <v>52</v>
      </c>
      <c r="C13" s="21">
        <v>46</v>
      </c>
      <c r="D13" s="18" t="s">
        <v>53</v>
      </c>
      <c r="E13" s="18" t="s">
        <v>61</v>
      </c>
      <c r="F13" s="20">
        <v>4065</v>
      </c>
    </row>
    <row r="14" spans="1:6">
      <c r="A14" s="18"/>
      <c r="B14" s="21" t="s">
        <v>52</v>
      </c>
      <c r="C14" s="21">
        <v>47</v>
      </c>
      <c r="D14" s="18" t="s">
        <v>53</v>
      </c>
      <c r="E14" s="18" t="s">
        <v>89</v>
      </c>
      <c r="F14" s="20">
        <v>73</v>
      </c>
    </row>
    <row r="15" spans="1:6">
      <c r="A15" s="18"/>
      <c r="B15" s="21" t="s">
        <v>52</v>
      </c>
      <c r="C15" s="21">
        <v>48</v>
      </c>
      <c r="D15" s="18" t="s">
        <v>53</v>
      </c>
      <c r="E15" s="18" t="s">
        <v>154</v>
      </c>
      <c r="F15" s="20">
        <v>0</v>
      </c>
    </row>
    <row r="16" spans="1:6">
      <c r="A16" s="21" t="str">
        <f>IF(SUM(F18:F21)&gt;F8,"Flag","Okay")</f>
        <v>Okay</v>
      </c>
      <c r="B16" s="21" t="s">
        <v>52</v>
      </c>
      <c r="C16" s="21">
        <v>49</v>
      </c>
      <c r="D16" s="18" t="s">
        <v>53</v>
      </c>
      <c r="E16" s="18" t="s">
        <v>156</v>
      </c>
      <c r="F16" s="20">
        <v>0</v>
      </c>
    </row>
    <row r="17" spans="1:6">
      <c r="A17" s="21" t="str">
        <f>IF(SUM(F13:F17)&gt;F10,"Flag","Okay")</f>
        <v>Okay</v>
      </c>
      <c r="B17" s="21" t="s">
        <v>52</v>
      </c>
      <c r="C17" s="21">
        <v>50</v>
      </c>
      <c r="D17" s="18" t="s">
        <v>53</v>
      </c>
      <c r="E17" s="18" t="s">
        <v>103</v>
      </c>
      <c r="F17" s="20">
        <v>1</v>
      </c>
    </row>
    <row r="18" spans="1:6">
      <c r="B18" s="21" t="s">
        <v>52</v>
      </c>
      <c r="C18" s="21">
        <v>51</v>
      </c>
      <c r="D18" s="18" t="s">
        <v>53</v>
      </c>
      <c r="E18" s="18" t="s">
        <v>158</v>
      </c>
      <c r="F18" s="20">
        <v>0</v>
      </c>
    </row>
    <row r="19" spans="1:6">
      <c r="A19" s="21" t="str">
        <f>IF(SUM(F14:F17,F19:F22)&gt;F12,"Flag","Okay")</f>
        <v>Okay</v>
      </c>
      <c r="B19" s="21" t="s">
        <v>52</v>
      </c>
      <c r="C19" s="21">
        <v>52</v>
      </c>
      <c r="D19" s="18" t="s">
        <v>53</v>
      </c>
      <c r="E19" s="18" t="s">
        <v>160</v>
      </c>
      <c r="F19" s="20">
        <v>0</v>
      </c>
    </row>
    <row r="20" spans="1:6">
      <c r="A20" s="50" t="b">
        <f>F12=SUM(F14:F17,F19:F22)</f>
        <v>1</v>
      </c>
      <c r="B20" s="21" t="s">
        <v>52</v>
      </c>
      <c r="C20" s="21">
        <v>53</v>
      </c>
      <c r="D20" s="18" t="s">
        <v>53</v>
      </c>
      <c r="E20" s="18" t="s">
        <v>162</v>
      </c>
      <c r="F20" s="20">
        <v>0</v>
      </c>
    </row>
    <row r="21" spans="1:6">
      <c r="A21" s="18"/>
      <c r="B21" s="21" t="s">
        <v>52</v>
      </c>
      <c r="C21" s="21">
        <v>54</v>
      </c>
      <c r="D21" s="18" t="s">
        <v>53</v>
      </c>
      <c r="E21" s="18" t="s">
        <v>164</v>
      </c>
      <c r="F21" s="20">
        <v>0</v>
      </c>
    </row>
    <row r="22" spans="1:6" ht="15.75" thickBot="1">
      <c r="A22" s="27"/>
      <c r="B22" s="28" t="s">
        <v>52</v>
      </c>
      <c r="C22" s="28">
        <v>55</v>
      </c>
      <c r="D22" s="27" t="s">
        <v>53</v>
      </c>
      <c r="E22" s="27" t="s">
        <v>166</v>
      </c>
      <c r="F22" s="31">
        <v>0</v>
      </c>
    </row>
    <row r="23" spans="1:6">
      <c r="A23" s="21" t="str">
        <f>IF(F23&gt;F12,"Flag","Okay")</f>
        <v>Okay</v>
      </c>
      <c r="B23" s="23" t="s">
        <v>52</v>
      </c>
      <c r="C23" s="23">
        <v>59</v>
      </c>
      <c r="D23" s="22" t="s">
        <v>82</v>
      </c>
      <c r="E23" s="22" t="s">
        <v>124</v>
      </c>
      <c r="F23" s="30">
        <v>0</v>
      </c>
    </row>
    <row r="24" spans="1:6">
      <c r="A24" s="21" t="str">
        <f>IF(F24&gt;F12,"Flag","Okay")</f>
        <v>Okay</v>
      </c>
      <c r="B24" s="21" t="s">
        <v>52</v>
      </c>
      <c r="C24" s="21">
        <v>60</v>
      </c>
      <c r="D24" s="22" t="s">
        <v>82</v>
      </c>
      <c r="E24" s="18" t="s">
        <v>126</v>
      </c>
      <c r="F24" s="20">
        <v>0</v>
      </c>
    </row>
    <row r="25" spans="1:6">
      <c r="A25" s="18"/>
      <c r="B25" s="21" t="s">
        <v>52</v>
      </c>
      <c r="C25" s="21">
        <v>65</v>
      </c>
      <c r="D25" s="18" t="s">
        <v>82</v>
      </c>
      <c r="E25" s="18" t="s">
        <v>83</v>
      </c>
      <c r="F25" s="20">
        <v>186</v>
      </c>
    </row>
    <row r="26" spans="1:6">
      <c r="A26" s="18"/>
      <c r="B26" s="21" t="s">
        <v>52</v>
      </c>
      <c r="C26" s="21">
        <v>66</v>
      </c>
      <c r="D26" s="18" t="s">
        <v>82</v>
      </c>
      <c r="E26" s="18" t="s">
        <v>170</v>
      </c>
      <c r="F26" s="20">
        <v>0</v>
      </c>
    </row>
    <row r="27" spans="1:6">
      <c r="A27" s="18"/>
      <c r="B27" s="21" t="s">
        <v>52</v>
      </c>
      <c r="C27" s="21">
        <v>67</v>
      </c>
      <c r="D27" s="18" t="s">
        <v>82</v>
      </c>
      <c r="E27" s="18" t="s">
        <v>172</v>
      </c>
      <c r="F27" s="20">
        <v>0</v>
      </c>
    </row>
    <row r="28" spans="1:6">
      <c r="A28" s="21" t="str">
        <f>IF(F28&gt;F27,"Flag","Okay")</f>
        <v>Okay</v>
      </c>
      <c r="B28" s="21" t="s">
        <v>52</v>
      </c>
      <c r="C28" s="21">
        <v>68</v>
      </c>
      <c r="D28" s="18" t="s">
        <v>82</v>
      </c>
      <c r="E28" s="18" t="s">
        <v>174</v>
      </c>
      <c r="F28" s="20">
        <v>0</v>
      </c>
    </row>
    <row r="29" spans="1:6">
      <c r="A29" s="18"/>
      <c r="B29" s="21" t="s">
        <v>52</v>
      </c>
      <c r="C29" s="21">
        <v>69</v>
      </c>
      <c r="D29" s="18" t="s">
        <v>82</v>
      </c>
      <c r="E29" s="18" t="s">
        <v>176</v>
      </c>
      <c r="F29" s="20">
        <v>0</v>
      </c>
    </row>
    <row r="30" spans="1:6">
      <c r="A30" s="18"/>
      <c r="B30" s="21" t="s">
        <v>52</v>
      </c>
      <c r="C30" s="21">
        <v>70</v>
      </c>
      <c r="D30" s="18" t="s">
        <v>82</v>
      </c>
      <c r="E30" s="18" t="s">
        <v>178</v>
      </c>
      <c r="F30" s="20">
        <v>0</v>
      </c>
    </row>
    <row r="31" spans="1:6">
      <c r="A31" s="21" t="str">
        <f>IF(F31&gt;F30,"Flag","Okay")</f>
        <v>Okay</v>
      </c>
      <c r="B31" s="21" t="s">
        <v>52</v>
      </c>
      <c r="C31" s="21">
        <v>71</v>
      </c>
      <c r="D31" s="18" t="s">
        <v>82</v>
      </c>
      <c r="E31" s="18" t="s">
        <v>180</v>
      </c>
      <c r="F31" s="20">
        <v>0</v>
      </c>
    </row>
    <row r="32" spans="1:6">
      <c r="A32" s="18"/>
      <c r="B32" s="21" t="s">
        <v>52</v>
      </c>
      <c r="C32" s="21">
        <v>72</v>
      </c>
      <c r="D32" s="18" t="s">
        <v>82</v>
      </c>
      <c r="E32" s="18" t="s">
        <v>182</v>
      </c>
      <c r="F32" s="20">
        <v>0</v>
      </c>
    </row>
    <row r="33" spans="1:9">
      <c r="A33" s="18"/>
      <c r="B33" s="21" t="s">
        <v>52</v>
      </c>
      <c r="C33" s="21">
        <v>73</v>
      </c>
      <c r="D33" s="18" t="s">
        <v>82</v>
      </c>
      <c r="E33" s="18" t="s">
        <v>172</v>
      </c>
      <c r="F33" s="20">
        <v>0</v>
      </c>
    </row>
    <row r="34" spans="1:9">
      <c r="A34" s="21" t="str">
        <f>IF(F34&gt;F33,"Flag","Okay")</f>
        <v>Okay</v>
      </c>
      <c r="B34" s="21" t="s">
        <v>52</v>
      </c>
      <c r="C34" s="21">
        <v>74</v>
      </c>
      <c r="D34" s="18" t="s">
        <v>82</v>
      </c>
      <c r="E34" s="18" t="s">
        <v>185</v>
      </c>
      <c r="F34" s="20">
        <v>0</v>
      </c>
    </row>
    <row r="35" spans="1:9">
      <c r="A35" s="18"/>
      <c r="B35" s="21" t="s">
        <v>52</v>
      </c>
      <c r="C35" s="21">
        <v>75</v>
      </c>
      <c r="D35" s="18" t="s">
        <v>82</v>
      </c>
      <c r="E35" s="18" t="s">
        <v>187</v>
      </c>
      <c r="F35" s="20">
        <v>0</v>
      </c>
    </row>
    <row r="36" spans="1:9">
      <c r="A36" s="18"/>
      <c r="B36" s="21" t="s">
        <v>52</v>
      </c>
      <c r="C36" s="21">
        <v>76</v>
      </c>
      <c r="D36" s="18" t="s">
        <v>82</v>
      </c>
      <c r="E36" s="18" t="s">
        <v>178</v>
      </c>
      <c r="F36" s="20">
        <v>0</v>
      </c>
    </row>
    <row r="37" spans="1:9" ht="15.75" thickBot="1">
      <c r="A37" s="28" t="str">
        <f>IF(F37&gt;F36,"Flag","Okay")</f>
        <v>Okay</v>
      </c>
      <c r="B37" s="28" t="s">
        <v>52</v>
      </c>
      <c r="C37" s="28">
        <v>77</v>
      </c>
      <c r="D37" s="27" t="s">
        <v>82</v>
      </c>
      <c r="E37" s="27" t="s">
        <v>190</v>
      </c>
      <c r="F37" s="31">
        <v>0</v>
      </c>
    </row>
    <row r="38" spans="1:9">
      <c r="A38"/>
      <c r="B38" s="17"/>
      <c r="C38" s="17"/>
      <c r="D38"/>
      <c r="E38"/>
      <c r="F38"/>
      <c r="H38"/>
      <c r="I38"/>
    </row>
    <row r="39" spans="1:9">
      <c r="B39" s="17"/>
      <c r="C39" s="17"/>
      <c r="D39"/>
      <c r="E39"/>
      <c r="F39"/>
    </row>
    <row r="40" spans="1:9">
      <c r="B40" s="17"/>
      <c r="C40" s="17"/>
      <c r="D40"/>
      <c r="E40"/>
      <c r="F40"/>
    </row>
    <row r="41" spans="1:9">
      <c r="B41" s="17"/>
      <c r="C41" s="17"/>
      <c r="D41"/>
      <c r="E41"/>
      <c r="F41"/>
    </row>
    <row r="42" spans="1:9">
      <c r="B42" s="17"/>
      <c r="C42" s="17"/>
      <c r="D42"/>
      <c r="E42"/>
      <c r="F42"/>
    </row>
    <row r="43" spans="1:9">
      <c r="B43" s="17"/>
      <c r="C43" s="17"/>
      <c r="D43"/>
      <c r="E43"/>
      <c r="F43"/>
    </row>
    <row r="44" spans="1:9">
      <c r="B44" s="17"/>
      <c r="C44" s="17"/>
      <c r="D44"/>
      <c r="E44"/>
      <c r="F44"/>
    </row>
    <row r="45" spans="1:9">
      <c r="B45" s="17"/>
      <c r="C45" s="17"/>
      <c r="D45"/>
      <c r="E45"/>
      <c r="F45"/>
    </row>
    <row r="46" spans="1:9">
      <c r="B46" s="17"/>
      <c r="C46" s="17"/>
      <c r="D46"/>
      <c r="E46"/>
      <c r="F46"/>
    </row>
    <row r="47" spans="1:9">
      <c r="B47" s="17"/>
      <c r="C47" s="17"/>
      <c r="D47"/>
      <c r="E47"/>
      <c r="F47"/>
    </row>
    <row r="48" spans="1:9">
      <c r="B48" s="17"/>
      <c r="C48" s="17"/>
      <c r="D48"/>
      <c r="E48"/>
      <c r="F48"/>
    </row>
    <row r="49" spans="2:6">
      <c r="B49" s="17"/>
      <c r="C49" s="17"/>
      <c r="D49"/>
      <c r="E49"/>
      <c r="F49"/>
    </row>
    <row r="50" spans="2:6">
      <c r="B50" s="17"/>
      <c r="C50" s="17"/>
      <c r="D50"/>
      <c r="E50"/>
      <c r="F50"/>
    </row>
    <row r="51" spans="2:6">
      <c r="B51" s="17"/>
      <c r="C51" s="17"/>
      <c r="D51"/>
      <c r="E51"/>
      <c r="F51"/>
    </row>
    <row r="52" spans="2:6">
      <c r="B52" s="17"/>
      <c r="C52" s="17"/>
      <c r="D52"/>
      <c r="E52"/>
      <c r="F52"/>
    </row>
    <row r="53" spans="2:6">
      <c r="B53" s="17"/>
      <c r="C53" s="17"/>
      <c r="D53"/>
      <c r="E53"/>
      <c r="F53"/>
    </row>
    <row r="54" spans="2:6">
      <c r="B54" s="17"/>
      <c r="C54" s="17"/>
      <c r="D54"/>
      <c r="E54"/>
      <c r="F54"/>
    </row>
    <row r="55" spans="2:6">
      <c r="B55" s="17"/>
      <c r="C55" s="17"/>
      <c r="D55"/>
      <c r="E55"/>
      <c r="F55"/>
    </row>
    <row r="56" spans="2:6">
      <c r="B56" s="17"/>
      <c r="C56" s="17"/>
      <c r="D56"/>
      <c r="E56"/>
      <c r="F56"/>
    </row>
    <row r="57" spans="2:6">
      <c r="B57" s="17"/>
      <c r="C57" s="17"/>
      <c r="D57"/>
      <c r="E57"/>
      <c r="F57"/>
    </row>
    <row r="58" spans="2:6">
      <c r="B58" s="17"/>
      <c r="C58" s="17"/>
      <c r="D58"/>
      <c r="E58"/>
      <c r="F58"/>
    </row>
    <row r="59" spans="2:6">
      <c r="B59" s="17"/>
      <c r="C59" s="17"/>
      <c r="D59"/>
      <c r="E59"/>
      <c r="F59"/>
    </row>
    <row r="60" spans="2:6">
      <c r="B60" s="17"/>
      <c r="C60" s="17"/>
      <c r="D60"/>
      <c r="E60"/>
      <c r="F60"/>
    </row>
    <row r="61" spans="2:6">
      <c r="B61" s="17"/>
      <c r="C61" s="17"/>
      <c r="D61"/>
      <c r="E61"/>
      <c r="F61"/>
    </row>
    <row r="62" spans="2:6">
      <c r="B62" s="17"/>
      <c r="C62" s="17"/>
      <c r="D62"/>
      <c r="E62"/>
      <c r="F62"/>
    </row>
    <row r="63" spans="2:6">
      <c r="B63" s="17"/>
      <c r="C63" s="17"/>
      <c r="D63"/>
      <c r="E63"/>
      <c r="F63"/>
    </row>
    <row r="64" spans="2:6">
      <c r="B64" s="17"/>
      <c r="C64" s="17"/>
      <c r="D64"/>
      <c r="E64"/>
      <c r="F64"/>
    </row>
    <row r="65" spans="2:6">
      <c r="B65" s="17"/>
      <c r="C65" s="17"/>
      <c r="D65"/>
      <c r="E65"/>
      <c r="F65"/>
    </row>
    <row r="66" spans="2:6">
      <c r="B66" s="17"/>
      <c r="C66" s="17"/>
      <c r="D66"/>
      <c r="E66"/>
      <c r="F66"/>
    </row>
    <row r="67" spans="2:6">
      <c r="B67" s="17"/>
      <c r="C67" s="17"/>
      <c r="D67"/>
      <c r="E67"/>
      <c r="F67"/>
    </row>
    <row r="68" spans="2:6">
      <c r="B68" s="17"/>
      <c r="C68" s="17"/>
      <c r="D68"/>
      <c r="E68"/>
      <c r="F68"/>
    </row>
    <row r="69" spans="2:6">
      <c r="B69" s="17"/>
      <c r="C69" s="17"/>
      <c r="D69"/>
      <c r="E69"/>
      <c r="F69"/>
    </row>
    <row r="70" spans="2:6">
      <c r="B70" s="17"/>
      <c r="C70" s="17"/>
      <c r="D70"/>
      <c r="E70"/>
      <c r="F70"/>
    </row>
    <row r="71" spans="2:6">
      <c r="B71" s="17"/>
      <c r="C71" s="17"/>
      <c r="D71"/>
      <c r="E71"/>
      <c r="F71"/>
    </row>
    <row r="72" spans="2:6">
      <c r="B72" s="17"/>
      <c r="C72" s="17"/>
      <c r="D72"/>
      <c r="E72"/>
      <c r="F72"/>
    </row>
    <row r="73" spans="2:6">
      <c r="B73" s="17"/>
      <c r="C73" s="17"/>
      <c r="D73"/>
      <c r="E73"/>
      <c r="F73"/>
    </row>
    <row r="74" spans="2:6">
      <c r="B74" s="17"/>
      <c r="C74" s="17"/>
      <c r="D74"/>
      <c r="E74"/>
      <c r="F74"/>
    </row>
    <row r="75" spans="2:6">
      <c r="B75" s="17"/>
      <c r="C75" s="17"/>
      <c r="D75"/>
      <c r="E75"/>
      <c r="F75"/>
    </row>
    <row r="76" spans="2:6">
      <c r="B76" s="17"/>
      <c r="C76" s="17"/>
      <c r="D76"/>
      <c r="E76"/>
      <c r="F76"/>
    </row>
    <row r="77" spans="2:6">
      <c r="B77" s="17"/>
      <c r="C77" s="17"/>
      <c r="D77"/>
      <c r="E77"/>
      <c r="F77"/>
    </row>
    <row r="78" spans="2:6">
      <c r="B78" s="17"/>
      <c r="C78" s="17"/>
      <c r="D78"/>
      <c r="E78"/>
      <c r="F78"/>
    </row>
    <row r="79" spans="2:6">
      <c r="B79" s="17"/>
      <c r="C79" s="17"/>
      <c r="D79"/>
      <c r="E79"/>
      <c r="F79"/>
    </row>
  </sheetData>
  <conditionalFormatting sqref="A5 A16 A9">
    <cfRule type="cellIs" dxfId="573" priority="21" operator="equal">
      <formula>"Okay"</formula>
    </cfRule>
    <cfRule type="cellIs" dxfId="572" priority="22" operator="equal">
      <formula>"Flag"</formula>
    </cfRule>
  </conditionalFormatting>
  <conditionalFormatting sqref="A6:A8">
    <cfRule type="cellIs" dxfId="571" priority="19" operator="equal">
      <formula>"Okay"</formula>
    </cfRule>
    <cfRule type="cellIs" dxfId="570" priority="20" operator="equal">
      <formula>"Flag"</formula>
    </cfRule>
  </conditionalFormatting>
  <conditionalFormatting sqref="A17">
    <cfRule type="cellIs" dxfId="569" priority="17" operator="equal">
      <formula>"Okay"</formula>
    </cfRule>
    <cfRule type="cellIs" dxfId="568" priority="18" operator="equal">
      <formula>"Flag"</formula>
    </cfRule>
  </conditionalFormatting>
  <conditionalFormatting sqref="A10:A13">
    <cfRule type="cellIs" dxfId="567" priority="15" operator="equal">
      <formula>"Okay"</formula>
    </cfRule>
    <cfRule type="cellIs" dxfId="566" priority="16" operator="equal">
      <formula>"Flag"</formula>
    </cfRule>
  </conditionalFormatting>
  <conditionalFormatting sqref="A19">
    <cfRule type="cellIs" dxfId="565" priority="13" operator="equal">
      <formula>"Okay"</formula>
    </cfRule>
    <cfRule type="cellIs" dxfId="564" priority="14" operator="equal">
      <formula>"Flag"</formula>
    </cfRule>
  </conditionalFormatting>
  <conditionalFormatting sqref="A23:A24">
    <cfRule type="cellIs" dxfId="563" priority="11" operator="equal">
      <formula>"Okay"</formula>
    </cfRule>
    <cfRule type="cellIs" dxfId="562" priority="12" operator="equal">
      <formula>"Flag"</formula>
    </cfRule>
  </conditionalFormatting>
  <conditionalFormatting sqref="A28">
    <cfRule type="cellIs" dxfId="561" priority="9" operator="equal">
      <formula>"Okay"</formula>
    </cfRule>
    <cfRule type="cellIs" dxfId="560" priority="10" operator="equal">
      <formula>"Flag"</formula>
    </cfRule>
  </conditionalFormatting>
  <conditionalFormatting sqref="A31">
    <cfRule type="cellIs" dxfId="559" priority="7" operator="equal">
      <formula>"Okay"</formula>
    </cfRule>
    <cfRule type="cellIs" dxfId="558" priority="8" operator="equal">
      <formula>"Flag"</formula>
    </cfRule>
  </conditionalFormatting>
  <conditionalFormatting sqref="A34">
    <cfRule type="cellIs" dxfId="557" priority="5" operator="equal">
      <formula>"Okay"</formula>
    </cfRule>
    <cfRule type="cellIs" dxfId="556" priority="6" operator="equal">
      <formula>"Flag"</formula>
    </cfRule>
  </conditionalFormatting>
  <conditionalFormatting sqref="A37">
    <cfRule type="cellIs" dxfId="555" priority="3" operator="equal">
      <formula>"Okay"</formula>
    </cfRule>
    <cfRule type="cellIs" dxfId="554" priority="4" operator="equal">
      <formula>"Flag"</formula>
    </cfRule>
  </conditionalFormatting>
  <conditionalFormatting sqref="F1">
    <cfRule type="cellIs" dxfId="553" priority="1" operator="equal">
      <formula>"Okay"</formula>
    </cfRule>
    <cfRule type="cellIs" dxfId="552" priority="2" operator="equal">
      <formula>"Flag"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B1:R27"/>
  <sheetViews>
    <sheetView showGridLines="0" zoomScale="80" zoomScaleNormal="80" workbookViewId="0">
      <selection activeCell="U2" sqref="U2"/>
    </sheetView>
  </sheetViews>
  <sheetFormatPr defaultRowHeight="14.25"/>
  <cols>
    <col min="1" max="1" width="3.28515625" style="1" customWidth="1"/>
    <col min="2" max="2" width="17.7109375" style="1" customWidth="1"/>
    <col min="3" max="3" width="11.5703125" style="1" customWidth="1"/>
    <col min="4" max="4" width="11.7109375" style="1" customWidth="1"/>
    <col min="5" max="5" width="15.140625" style="1" customWidth="1"/>
    <col min="6" max="6" width="14.42578125" style="1" customWidth="1"/>
    <col min="7" max="8" width="15.42578125" style="1" customWidth="1"/>
    <col min="9" max="9" width="17.42578125" style="1" customWidth="1"/>
    <col min="10" max="10" width="13.7109375" style="1" customWidth="1"/>
    <col min="11" max="11" width="2.42578125" style="1" customWidth="1"/>
    <col min="12" max="12" width="13.85546875" style="1" bestFit="1" customWidth="1"/>
    <col min="13" max="18" width="20.5703125" style="1" customWidth="1"/>
    <col min="19" max="16384" width="9.140625" style="1"/>
  </cols>
  <sheetData>
    <row r="1" spans="2:18" ht="16.5" customHeight="1"/>
    <row r="2" spans="2:18" ht="102.75" customHeight="1" thickBot="1">
      <c r="B2" s="56" t="s">
        <v>222</v>
      </c>
      <c r="C2" s="53" t="s">
        <v>28</v>
      </c>
      <c r="D2" s="53" t="s">
        <v>39</v>
      </c>
      <c r="E2" s="53" t="s">
        <v>221</v>
      </c>
      <c r="F2" s="53" t="s">
        <v>220</v>
      </c>
      <c r="G2" s="53" t="s">
        <v>217</v>
      </c>
      <c r="H2" s="53" t="s">
        <v>219</v>
      </c>
      <c r="I2" s="53" t="s">
        <v>218</v>
      </c>
      <c r="J2" s="53" t="str">
        <f>'MiCARE Validate'!E22</f>
        <v>Experiencing Conversion Therapy</v>
      </c>
      <c r="L2" s="56" t="s">
        <v>223</v>
      </c>
      <c r="M2" s="53" t="s">
        <v>28</v>
      </c>
      <c r="N2" s="53" t="s">
        <v>39</v>
      </c>
      <c r="O2" s="53" t="str">
        <f>'LiFT Validate'!E7</f>
        <v>KP_Prev Known Positives Identified within the month</v>
      </c>
      <c r="P2" s="53" t="str">
        <f>'LiFT Validate'!E38</f>
        <v>Screened for Mental Health</v>
      </c>
      <c r="Q2" s="53" t="str">
        <f>'LiFT Validate'!E39</f>
        <v>Mental Health cases</v>
      </c>
      <c r="R2" s="53" t="str">
        <f>'LiFT Validate'!E40</f>
        <v>Referred/Treated</v>
      </c>
    </row>
    <row r="3" spans="2:18">
      <c r="B3" s="51" t="s">
        <v>215</v>
      </c>
      <c r="C3" s="52">
        <f>GETPIVOTDATA("Total",'LiFT Validate'!$B$3,"Report group","Lift Up","Section","Prevention ","Indicator","Key Population Size Estimates","Order",1)</f>
        <v>29815</v>
      </c>
      <c r="D3" s="52">
        <f>GETPIVOTDATA("Total",'LiFT Validate'!$B$3,"Report group","Lift Up","Section","Prevention ","Indicator","KP_Prev Identified within the Month","Order",2)</f>
        <v>22814</v>
      </c>
      <c r="E3" s="52">
        <f>GETPIVOTDATA("Total",'MiCARE Validate'!$B$3,"Report group","Micare","Section","Mental Health Screening at the Facility Level","Indicator","Number of KVPs screened for mental health disorders (at facility level)","Order",41)</f>
        <v>4139</v>
      </c>
      <c r="F3" s="52">
        <f>GETPIVOTDATA("Total",'MiCARE Validate'!$B$3,"Report group","Micare","Section","Mental Health Screening at the Facility Level","Indicator","Number of KVPs diagnosed with mental health issues","Order",45)</f>
        <v>74</v>
      </c>
      <c r="G3" s="52">
        <f>GETPIVOTDATA("Total",'MiCARE Validate'!$B$3,"Report group","Micare","Section","Mental Health Care","Indicator","Number of KVPs diagonised with mental health issues receiving Psychological First Aid","Order",59)</f>
        <v>0</v>
      </c>
      <c r="H3" s="52">
        <f>GETPIVOTDATA("Total",'MiCARE Validate'!$B$3,"Report group","Micare","Section","Mental Health Care","Indicator","Number of KVPs diagonised with mental health issues referred for specialized services (Medication, psychiatric services, etc)","Order",60)</f>
        <v>0</v>
      </c>
      <c r="I3" s="52">
        <f>GETPIVOTDATA("Total",'MiCARE Validate'!$B$3,"Report group","Micare","Section","Mental Health Care","Indicator","Number of KVPs reached with psychoeducation/mental health awareness messages in the community","Order",65)</f>
        <v>186</v>
      </c>
      <c r="J3" s="52">
        <f>GETPIVOTDATA("Total",'MiCARE Validate'!$B$3,"Report group","Micare","Section","Mental Health Screening at the Facility Level","Indicator","Experiencing Conversion Therapy","Order",55)</f>
        <v>0</v>
      </c>
      <c r="L3" s="51" t="s">
        <v>215</v>
      </c>
      <c r="M3" s="52">
        <f>GETPIVOTDATA("Total",'LiFT Validate'!$B$3,"Report group","Lift Up","Section","Prevention ","Indicator","Key Population Size Estimates","Order",1)</f>
        <v>29815</v>
      </c>
      <c r="N3" s="52">
        <f>GETPIVOTDATA("Total",'LiFT Validate'!$B$3,"Report group","Lift Up","Section","Prevention ","Indicator","KP_Prev Identified within the Month","Order",2)</f>
        <v>22814</v>
      </c>
      <c r="O3" s="52">
        <f>GETPIVOTDATA("Total",'LiFT Validate'!$B$3,"Report group","Lift Up","Section","Prevention ","Indicator","KP_Prev Known Positives Identified within the month","Order",4)</f>
        <v>560</v>
      </c>
      <c r="P3" s="52">
        <f>GETPIVOTDATA("Total",'LiFT Validate'!$B$3,"Report group","Lift Up","Section","Mental Health Summary","Indicator","Screened for Mental Health","Order",56)</f>
        <v>4139</v>
      </c>
      <c r="Q3" s="52">
        <f>GETPIVOTDATA("Total",'LiFT Validate'!$B$3,"Report group","Lift Up","Section","Mental Health Summary","Indicator","Mental Health cases","Order",57)</f>
        <v>74</v>
      </c>
      <c r="R3" s="52">
        <f>GETPIVOTDATA("Total",'LiFT Validate'!$B$3,"Report group","Lift Up","Section","Mental Health Summary","Indicator","Referred/Treated","Order",58)</f>
        <v>1</v>
      </c>
    </row>
    <row r="4" spans="2:18" ht="15" thickBot="1">
      <c r="B4" s="54" t="s">
        <v>216</v>
      </c>
      <c r="C4" s="54"/>
      <c r="D4" s="55">
        <f>IFERROR(D3/C3,"")</f>
        <v>0.7651853094080161</v>
      </c>
      <c r="E4" s="55">
        <f t="shared" ref="E4:G4" si="0">IFERROR(E3/D3,"")</f>
        <v>0.18142368720960814</v>
      </c>
      <c r="F4" s="55">
        <f t="shared" si="0"/>
        <v>1.7878714665378111E-2</v>
      </c>
      <c r="G4" s="55">
        <f t="shared" si="0"/>
        <v>0</v>
      </c>
      <c r="H4" s="55">
        <f>IFERROR(H3/F3,"")</f>
        <v>0</v>
      </c>
      <c r="I4" s="55">
        <f>IFERROR(I3/D3,"")</f>
        <v>8.1528885771894443E-3</v>
      </c>
      <c r="J4" s="55">
        <f>IFERROR(J3/E3,"")</f>
        <v>0</v>
      </c>
      <c r="L4" s="54" t="s">
        <v>216</v>
      </c>
      <c r="M4" s="54"/>
      <c r="N4" s="55">
        <f>IFERROR(N3/M3,"")</f>
        <v>0.7651853094080161</v>
      </c>
      <c r="O4" s="55">
        <f t="shared" ref="O4" si="1">IFERROR(O3/N3,"")</f>
        <v>2.4546331200140263E-2</v>
      </c>
      <c r="P4" s="55">
        <f>IFERROR(P3/N3,"")</f>
        <v>0.18142368720960814</v>
      </c>
      <c r="Q4" s="55">
        <f>IFERROR(Q3/P3,"")</f>
        <v>1.7878714665378111E-2</v>
      </c>
      <c r="R4" s="55">
        <f>IFERROR(R3/Q3,"")</f>
        <v>1.3513513513513514E-2</v>
      </c>
    </row>
    <row r="23" spans="2:17" ht="8.25" customHeight="1"/>
    <row r="24" spans="2:17" ht="40.5" customHeight="1" thickBot="1">
      <c r="B24" s="56" t="s">
        <v>223</v>
      </c>
      <c r="C24" s="53" t="str">
        <f>'LiFT Validate'!E14</f>
        <v xml:space="preserve">TX CURR </v>
      </c>
      <c r="D24" s="53" t="str">
        <f>'LiFT Validate'!E15</f>
        <v>Eligible for VL</v>
      </c>
      <c r="E24" s="53" t="str">
        <f>'LiFT Validate'!E16</f>
        <v>VL samples collected</v>
      </c>
      <c r="F24" s="53" t="str">
        <f>'LiFT Validate'!E17</f>
        <v>Suppressed (VL &lt;1000)</v>
      </c>
      <c r="L24" s="56" t="s">
        <v>246</v>
      </c>
      <c r="M24" s="53" t="s">
        <v>28</v>
      </c>
      <c r="N24" s="53" t="s">
        <v>39</v>
      </c>
      <c r="O24" s="53" t="str">
        <f>'LiFT Validate'!E28</f>
        <v xml:space="preserve">Screening for STI </v>
      </c>
      <c r="P24" s="53" t="str">
        <f>'LiFT Validate'!E29</f>
        <v xml:space="preserve">Screened positive for STI </v>
      </c>
      <c r="Q24" s="53" t="str">
        <f>'LiFT Validate'!E31</f>
        <v xml:space="preserve">Treated for STI </v>
      </c>
    </row>
    <row r="25" spans="2:17">
      <c r="B25" s="51" t="s">
        <v>215</v>
      </c>
      <c r="C25" s="52">
        <f>GETPIVOTDATA("Total",'LiFT Validate'!$B$3,"Report group","Lift Up","Section","Treatment ","Indicator","TX CURR ","Order",13)</f>
        <v>571</v>
      </c>
      <c r="D25" s="52">
        <f>GETPIVOTDATA("Total",'LiFT Validate'!$B$3,"Report group","Lift Up","Section","Treatment ","Indicator","Eligible for VL","Order",14)</f>
        <v>243</v>
      </c>
      <c r="E25" s="52">
        <f>GETPIVOTDATA("Total",'LiFT Validate'!$B$3,"Report group","Lift Up","Section","Treatment ","Indicator","VL samples collected","Order",15)</f>
        <v>157</v>
      </c>
      <c r="F25" s="52">
        <f>GETPIVOTDATA("Total",'LiFT Validate'!$B$3,"Report group","Lift Up","Section","Treatment ","Indicator","Suppressed (VL &lt;1000)","Order",16)</f>
        <v>157</v>
      </c>
      <c r="L25" s="51" t="s">
        <v>215</v>
      </c>
      <c r="M25" s="52">
        <f>GETPIVOTDATA("Total",'LiFT Validate'!$B$3,"Report group","Lift Up","Section","Prevention ","Indicator","Key Population Size Estimates","Order",1)</f>
        <v>29815</v>
      </c>
      <c r="N25" s="52">
        <f>GETPIVOTDATA("Total",'LiFT Validate'!$B$3,"Report group","Lift Up","Section","Prevention ","Indicator","KP_Prev Identified within the Month","Order",2)</f>
        <v>22814</v>
      </c>
      <c r="O25" s="52">
        <f>GETPIVOTDATA("Total",'LiFT Validate'!$B$3,"Report group","Lift Up","Section","Screening of Reproductive Health","Indicator","Screening for STI ","Order",27)</f>
        <v>4727</v>
      </c>
      <c r="P25" s="52">
        <f>GETPIVOTDATA("Total",'LiFT Validate'!$B$3,"Report group","Lift Up","Section","Screening of Reproductive Health","Indicator","Screened positive for STI ","Order",28)+GETPIVOTDATA("Total",'LiFT Validate'!$B$3,"Report group","Lift Up","Section","Screening of Reproductive Health","Indicator","Screened Positive with Anal Warts","Order",29)</f>
        <v>164</v>
      </c>
      <c r="Q25" s="52">
        <f>GETPIVOTDATA("Total",'LiFT Validate'!$B$3,"Report group","Lift Up","Section","Mental Health Summary","Indicator","Mental Health cases","Order",57)</f>
        <v>74</v>
      </c>
    </row>
    <row r="26" spans="2:17" ht="15" thickBot="1">
      <c r="B26" s="54" t="s">
        <v>216</v>
      </c>
      <c r="C26" s="54"/>
      <c r="D26" s="55">
        <f>IFERROR(D25/C25,"")</f>
        <v>0.42556917688266199</v>
      </c>
      <c r="E26" s="55">
        <f t="shared" ref="E26:F26" si="2">IFERROR(E25/D25,"")</f>
        <v>0.64609053497942381</v>
      </c>
      <c r="F26" s="55">
        <f t="shared" si="2"/>
        <v>1</v>
      </c>
      <c r="L26" s="54" t="s">
        <v>216</v>
      </c>
      <c r="M26" s="54"/>
      <c r="N26" s="55">
        <f>IFERROR(N25/M25,"")</f>
        <v>0.7651853094080161</v>
      </c>
      <c r="O26" s="55">
        <f t="shared" ref="O26" si="3">IFERROR(O25/N25,"")</f>
        <v>0.20719733496975543</v>
      </c>
      <c r="P26" s="55">
        <f>IFERROR(P25/N25,"")</f>
        <v>7.1885684228982201E-3</v>
      </c>
      <c r="Q26" s="55">
        <f>IFERROR(Q25/P25,"")</f>
        <v>0.45121951219512196</v>
      </c>
    </row>
    <row r="27" spans="2:17" ht="8.25" customHeight="1"/>
  </sheetData>
  <pageMargins left="0.7" right="0.7" top="0.75" bottom="0.75" header="0.3" footer="0.3"/>
  <ignoredErrors>
    <ignoredError sqref="P4 P26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39"/>
  <sheetViews>
    <sheetView showGridLines="0" tabSelected="1" topLeftCell="B1" zoomScale="80" zoomScaleNormal="80" workbookViewId="0">
      <selection activeCell="K20" sqref="K20"/>
    </sheetView>
  </sheetViews>
  <sheetFormatPr defaultRowHeight="15"/>
  <cols>
    <col min="1" max="1" width="0" hidden="1" customWidth="1"/>
    <col min="2" max="2" width="12" bestFit="1" customWidth="1"/>
    <col min="3" max="3" width="0" hidden="1" customWidth="1"/>
    <col min="4" max="4" width="15" customWidth="1"/>
    <col min="5" max="7" width="6.28515625" customWidth="1"/>
    <col min="8" max="8" width="7.140625" bestFit="1" customWidth="1"/>
    <col min="9" max="22" width="6.28515625" customWidth="1"/>
    <col min="23" max="23" width="1.85546875" customWidth="1"/>
    <col min="24" max="34" width="4.5703125" bestFit="1" customWidth="1"/>
    <col min="35" max="35" width="5.5703125" bestFit="1" customWidth="1"/>
    <col min="36" max="40" width="4.5703125" bestFit="1" customWidth="1"/>
    <col min="41" max="41" width="5.5703125" bestFit="1" customWidth="1"/>
    <col min="42" max="50" width="4.5703125" bestFit="1" customWidth="1"/>
    <col min="51" max="59" width="5.85546875" customWidth="1"/>
  </cols>
  <sheetData>
    <row r="3" spans="1:59" ht="15.75" thickBot="1">
      <c r="A3" s="18"/>
      <c r="B3" s="18"/>
      <c r="C3" s="18"/>
      <c r="D3" s="18"/>
      <c r="E3" s="19" t="s">
        <v>5</v>
      </c>
      <c r="F3" s="19" t="s">
        <v>225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59">
      <c r="A4" s="18"/>
      <c r="B4" s="18"/>
      <c r="C4" s="18"/>
      <c r="D4" s="18"/>
      <c r="E4" s="18" t="s">
        <v>25</v>
      </c>
      <c r="F4" s="18" t="s">
        <v>25</v>
      </c>
      <c r="G4" s="18" t="s">
        <v>25</v>
      </c>
      <c r="H4" s="18" t="s">
        <v>25</v>
      </c>
      <c r="I4" s="18" t="s">
        <v>25</v>
      </c>
      <c r="J4" s="18" t="s">
        <v>25</v>
      </c>
      <c r="K4" s="18" t="s">
        <v>25</v>
      </c>
      <c r="L4" s="18" t="s">
        <v>25</v>
      </c>
      <c r="M4" s="18" t="s">
        <v>25</v>
      </c>
      <c r="N4" s="18" t="s">
        <v>212</v>
      </c>
      <c r="O4" s="18" t="s">
        <v>212</v>
      </c>
      <c r="P4" s="18" t="s">
        <v>212</v>
      </c>
      <c r="Q4" s="18" t="s">
        <v>212</v>
      </c>
      <c r="R4" s="18" t="s">
        <v>212</v>
      </c>
      <c r="S4" s="18" t="s">
        <v>212</v>
      </c>
      <c r="T4" s="18" t="s">
        <v>212</v>
      </c>
      <c r="U4" s="18" t="s">
        <v>212</v>
      </c>
      <c r="V4" s="18" t="s">
        <v>212</v>
      </c>
      <c r="X4" s="92" t="s">
        <v>234</v>
      </c>
      <c r="Y4" s="93"/>
      <c r="Z4" s="93"/>
      <c r="AA4" s="93"/>
      <c r="AB4" s="93"/>
      <c r="AC4" s="93"/>
      <c r="AD4" s="93"/>
      <c r="AE4" s="93"/>
      <c r="AF4" s="94"/>
      <c r="AG4" s="88" t="s">
        <v>25</v>
      </c>
      <c r="AH4" s="89"/>
      <c r="AI4" s="89"/>
      <c r="AJ4" s="89"/>
      <c r="AK4" s="89"/>
      <c r="AL4" s="89"/>
      <c r="AM4" s="89"/>
      <c r="AN4" s="89"/>
      <c r="AO4" s="90"/>
      <c r="AP4" s="88" t="s">
        <v>212</v>
      </c>
      <c r="AQ4" s="89"/>
      <c r="AR4" s="89"/>
      <c r="AS4" s="89"/>
      <c r="AT4" s="89"/>
      <c r="AU4" s="89"/>
      <c r="AV4" s="89"/>
      <c r="AW4" s="89"/>
      <c r="AX4" s="91"/>
      <c r="AY4" s="88" t="s">
        <v>20</v>
      </c>
      <c r="AZ4" s="89"/>
      <c r="BA4" s="89"/>
      <c r="BB4" s="89"/>
      <c r="BC4" s="89"/>
      <c r="BD4" s="89"/>
      <c r="BE4" s="89"/>
      <c r="BF4" s="89"/>
      <c r="BG4" s="91"/>
    </row>
    <row r="5" spans="1:59" ht="74.25" customHeight="1" thickBot="1">
      <c r="A5" s="25" t="s">
        <v>6</v>
      </c>
      <c r="B5" s="25" t="s">
        <v>9</v>
      </c>
      <c r="C5" s="24" t="s">
        <v>7</v>
      </c>
      <c r="D5" s="24" t="s">
        <v>8</v>
      </c>
      <c r="E5" s="57" t="s">
        <v>224</v>
      </c>
      <c r="F5" s="57" t="s">
        <v>226</v>
      </c>
      <c r="G5" s="57" t="s">
        <v>227</v>
      </c>
      <c r="H5" s="57" t="s">
        <v>228</v>
      </c>
      <c r="I5" s="57" t="s">
        <v>229</v>
      </c>
      <c r="J5" s="57" t="s">
        <v>230</v>
      </c>
      <c r="K5" s="57" t="s">
        <v>231</v>
      </c>
      <c r="L5" s="57" t="s">
        <v>232</v>
      </c>
      <c r="M5" s="57" t="s">
        <v>233</v>
      </c>
      <c r="N5" s="57" t="s">
        <v>224</v>
      </c>
      <c r="O5" s="57" t="s">
        <v>226</v>
      </c>
      <c r="P5" s="57" t="s">
        <v>227</v>
      </c>
      <c r="Q5" s="57" t="s">
        <v>228</v>
      </c>
      <c r="R5" s="57" t="s">
        <v>229</v>
      </c>
      <c r="S5" s="57" t="s">
        <v>230</v>
      </c>
      <c r="T5" s="57" t="s">
        <v>231</v>
      </c>
      <c r="U5" s="57" t="s">
        <v>232</v>
      </c>
      <c r="V5" s="57" t="s">
        <v>233</v>
      </c>
      <c r="X5" s="82" t="s">
        <v>235</v>
      </c>
      <c r="Y5" s="58" t="s">
        <v>13</v>
      </c>
      <c r="Z5" s="58" t="s">
        <v>14</v>
      </c>
      <c r="AA5" s="58" t="s">
        <v>236</v>
      </c>
      <c r="AB5" s="58" t="s">
        <v>237</v>
      </c>
      <c r="AC5" s="58" t="s">
        <v>238</v>
      </c>
      <c r="AD5" s="58" t="s">
        <v>239</v>
      </c>
      <c r="AE5" s="58" t="s">
        <v>240</v>
      </c>
      <c r="AF5" s="83" t="s">
        <v>20</v>
      </c>
      <c r="AG5" s="69" t="s">
        <v>235</v>
      </c>
      <c r="AH5" s="59" t="s">
        <v>13</v>
      </c>
      <c r="AI5" s="59" t="s">
        <v>14</v>
      </c>
      <c r="AJ5" s="59" t="s">
        <v>236</v>
      </c>
      <c r="AK5" s="59" t="s">
        <v>237</v>
      </c>
      <c r="AL5" s="59" t="s">
        <v>238</v>
      </c>
      <c r="AM5" s="59" t="s">
        <v>239</v>
      </c>
      <c r="AN5" s="59" t="s">
        <v>240</v>
      </c>
      <c r="AO5" s="64" t="s">
        <v>20</v>
      </c>
      <c r="AP5" s="69" t="s">
        <v>235</v>
      </c>
      <c r="AQ5" s="59" t="s">
        <v>13</v>
      </c>
      <c r="AR5" s="59" t="s">
        <v>14</v>
      </c>
      <c r="AS5" s="59" t="s">
        <v>236</v>
      </c>
      <c r="AT5" s="59" t="s">
        <v>237</v>
      </c>
      <c r="AU5" s="59" t="s">
        <v>238</v>
      </c>
      <c r="AV5" s="59" t="s">
        <v>239</v>
      </c>
      <c r="AW5" s="59" t="s">
        <v>240</v>
      </c>
      <c r="AX5" s="70" t="s">
        <v>20</v>
      </c>
      <c r="AY5" s="69" t="s">
        <v>235</v>
      </c>
      <c r="AZ5" s="59" t="s">
        <v>13</v>
      </c>
      <c r="BA5" s="59" t="s">
        <v>14</v>
      </c>
      <c r="BB5" s="59" t="s">
        <v>236</v>
      </c>
      <c r="BC5" s="59" t="s">
        <v>237</v>
      </c>
      <c r="BD5" s="59" t="s">
        <v>238</v>
      </c>
      <c r="BE5" s="59" t="s">
        <v>239</v>
      </c>
      <c r="BF5" s="59" t="s">
        <v>240</v>
      </c>
      <c r="BG5" s="70" t="s">
        <v>20</v>
      </c>
    </row>
    <row r="6" spans="1:59" ht="15.75" thickBot="1">
      <c r="A6" s="21" t="s">
        <v>52</v>
      </c>
      <c r="B6" s="21">
        <v>37</v>
      </c>
      <c r="C6" s="27" t="s">
        <v>100</v>
      </c>
      <c r="D6" s="18" t="s">
        <v>101</v>
      </c>
      <c r="E6" s="20">
        <v>0</v>
      </c>
      <c r="F6" s="20">
        <v>8</v>
      </c>
      <c r="G6" s="20">
        <v>36</v>
      </c>
      <c r="H6" s="20">
        <v>72</v>
      </c>
      <c r="I6" s="20">
        <v>71</v>
      </c>
      <c r="J6" s="20">
        <v>37</v>
      </c>
      <c r="K6" s="20">
        <v>21</v>
      </c>
      <c r="L6" s="20">
        <v>4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X6" s="71"/>
      <c r="Y6" s="60"/>
      <c r="Z6" s="60"/>
      <c r="AA6" s="60"/>
      <c r="AB6" s="60"/>
      <c r="AC6" s="60"/>
      <c r="AD6" s="60"/>
      <c r="AE6" s="60"/>
      <c r="AF6" s="65"/>
      <c r="AG6" s="71"/>
      <c r="AH6" s="60"/>
      <c r="AI6" s="60"/>
      <c r="AJ6" s="60"/>
      <c r="AK6" s="60"/>
      <c r="AL6" s="60"/>
      <c r="AM6" s="60"/>
      <c r="AN6" s="60"/>
      <c r="AO6" s="65"/>
      <c r="AP6" s="71"/>
      <c r="AQ6" s="60"/>
      <c r="AR6" s="60"/>
      <c r="AS6" s="60"/>
      <c r="AT6" s="60"/>
      <c r="AU6" s="60"/>
      <c r="AV6" s="60"/>
      <c r="AW6" s="60"/>
      <c r="AX6" s="72"/>
      <c r="AY6" s="71"/>
      <c r="AZ6" s="60"/>
      <c r="BA6" s="60"/>
      <c r="BB6" s="60"/>
      <c r="BC6" s="60"/>
      <c r="BD6" s="60"/>
      <c r="BE6" s="60"/>
      <c r="BF6" s="60"/>
      <c r="BG6" s="72"/>
    </row>
    <row r="7" spans="1:59">
      <c r="A7" s="21" t="s">
        <v>52</v>
      </c>
      <c r="B7" s="21">
        <v>38</v>
      </c>
      <c r="C7" s="18" t="s">
        <v>100</v>
      </c>
      <c r="D7" s="18" t="s">
        <v>146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X7" s="73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61">
        <v>0</v>
      </c>
      <c r="AE7" s="61">
        <v>0</v>
      </c>
      <c r="AF7" s="66">
        <v>0</v>
      </c>
      <c r="AG7" s="85">
        <f>E6+F6</f>
        <v>8</v>
      </c>
      <c r="AH7" s="86">
        <f>G6</f>
        <v>36</v>
      </c>
      <c r="AI7" s="61">
        <f t="shared" ref="AI7:AI9" si="0">H6</f>
        <v>72</v>
      </c>
      <c r="AJ7" s="61">
        <f t="shared" ref="AJ7:AJ9" si="1">I6</f>
        <v>71</v>
      </c>
      <c r="AK7" s="61">
        <f t="shared" ref="AK7:AK9" si="2">J6</f>
        <v>37</v>
      </c>
      <c r="AL7" s="61">
        <f t="shared" ref="AL7:AL9" si="3">K6</f>
        <v>21</v>
      </c>
      <c r="AM7" s="61">
        <f t="shared" ref="AM7:AM9" si="4">L6</f>
        <v>4</v>
      </c>
      <c r="AN7" s="61">
        <f t="shared" ref="AN7:AN9" si="5">M6</f>
        <v>1</v>
      </c>
      <c r="AO7" s="66">
        <f>SUM(AG7:AN7)</f>
        <v>250</v>
      </c>
      <c r="AP7" s="85">
        <f>N6+O6</f>
        <v>0</v>
      </c>
      <c r="AQ7" s="86">
        <f t="shared" ref="AQ7:AQ9" si="6">P6</f>
        <v>0</v>
      </c>
      <c r="AR7" s="61">
        <f t="shared" ref="AR7:AR9" si="7">Q6</f>
        <v>0</v>
      </c>
      <c r="AS7" s="61">
        <f t="shared" ref="AS7:AS9" si="8">R6</f>
        <v>0</v>
      </c>
      <c r="AT7" s="61">
        <f t="shared" ref="AT7:AT9" si="9">S6</f>
        <v>0</v>
      </c>
      <c r="AU7" s="61">
        <f t="shared" ref="AU7:AU9" si="10">T6</f>
        <v>0</v>
      </c>
      <c r="AV7" s="61">
        <f t="shared" ref="AV7:AV9" si="11">U6</f>
        <v>0</v>
      </c>
      <c r="AW7" s="61">
        <f t="shared" ref="AW7:AW9" si="12">V6</f>
        <v>0</v>
      </c>
      <c r="AX7" s="74">
        <f t="shared" ref="AX7:AX9" si="13">SUM(AP7:AW7)</f>
        <v>0</v>
      </c>
      <c r="AY7" s="73">
        <f>X7+AG7+AP7</f>
        <v>8</v>
      </c>
      <c r="AZ7" s="61">
        <f t="shared" ref="AZ7:BG7" si="14">Y7+AH7+AQ7</f>
        <v>36</v>
      </c>
      <c r="BA7" s="61">
        <f t="shared" si="14"/>
        <v>72</v>
      </c>
      <c r="BB7" s="61">
        <f t="shared" si="14"/>
        <v>71</v>
      </c>
      <c r="BC7" s="61">
        <f t="shared" si="14"/>
        <v>37</v>
      </c>
      <c r="BD7" s="61">
        <f t="shared" si="14"/>
        <v>21</v>
      </c>
      <c r="BE7" s="61">
        <f t="shared" si="14"/>
        <v>4</v>
      </c>
      <c r="BF7" s="61">
        <f t="shared" si="14"/>
        <v>1</v>
      </c>
      <c r="BG7" s="74">
        <f t="shared" si="14"/>
        <v>250</v>
      </c>
    </row>
    <row r="8" spans="1:59" ht="15.75" thickBot="1">
      <c r="A8" s="28" t="s">
        <v>52</v>
      </c>
      <c r="B8" s="28">
        <v>39</v>
      </c>
      <c r="C8" s="18" t="s">
        <v>100</v>
      </c>
      <c r="D8" s="27" t="s">
        <v>148</v>
      </c>
      <c r="E8" s="31">
        <v>0</v>
      </c>
      <c r="F8" s="31">
        <v>8</v>
      </c>
      <c r="G8" s="31">
        <v>36</v>
      </c>
      <c r="H8" s="31">
        <v>72</v>
      </c>
      <c r="I8" s="31">
        <v>71</v>
      </c>
      <c r="J8" s="31">
        <v>37</v>
      </c>
      <c r="K8" s="31">
        <v>21</v>
      </c>
      <c r="L8" s="31">
        <v>4</v>
      </c>
      <c r="M8" s="31">
        <v>1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X8" s="73">
        <v>0</v>
      </c>
      <c r="Y8" s="61">
        <v>0</v>
      </c>
      <c r="Z8" s="61">
        <v>0</v>
      </c>
      <c r="AA8" s="61">
        <v>0</v>
      </c>
      <c r="AB8" s="61">
        <v>0</v>
      </c>
      <c r="AC8" s="61">
        <v>0</v>
      </c>
      <c r="AD8" s="61">
        <v>0</v>
      </c>
      <c r="AE8" s="61">
        <v>0</v>
      </c>
      <c r="AF8" s="66">
        <v>0</v>
      </c>
      <c r="AG8" s="73">
        <f t="shared" ref="AG8:AG9" si="15">E7+F7</f>
        <v>0</v>
      </c>
      <c r="AH8" s="61">
        <f t="shared" ref="AH8:AH9" si="16">G7</f>
        <v>0</v>
      </c>
      <c r="AI8" s="61">
        <f t="shared" si="0"/>
        <v>0</v>
      </c>
      <c r="AJ8" s="61">
        <f t="shared" si="1"/>
        <v>0</v>
      </c>
      <c r="AK8" s="61">
        <f t="shared" si="2"/>
        <v>0</v>
      </c>
      <c r="AL8" s="61">
        <f t="shared" si="3"/>
        <v>0</v>
      </c>
      <c r="AM8" s="61">
        <f t="shared" si="4"/>
        <v>0</v>
      </c>
      <c r="AN8" s="61">
        <f t="shared" si="5"/>
        <v>0</v>
      </c>
      <c r="AO8" s="66">
        <f t="shared" ref="AO8:AO9" si="17">SUM(AG8:AN8)</f>
        <v>0</v>
      </c>
      <c r="AP8" s="73">
        <f t="shared" ref="AP8:AP9" si="18">N7+O7</f>
        <v>0</v>
      </c>
      <c r="AQ8" s="61">
        <f t="shared" si="6"/>
        <v>0</v>
      </c>
      <c r="AR8" s="61">
        <f t="shared" si="7"/>
        <v>0</v>
      </c>
      <c r="AS8" s="61">
        <f t="shared" si="8"/>
        <v>0</v>
      </c>
      <c r="AT8" s="61">
        <f t="shared" si="9"/>
        <v>0</v>
      </c>
      <c r="AU8" s="61">
        <f t="shared" si="10"/>
        <v>0</v>
      </c>
      <c r="AV8" s="61">
        <f t="shared" si="11"/>
        <v>0</v>
      </c>
      <c r="AW8" s="61">
        <f t="shared" si="12"/>
        <v>0</v>
      </c>
      <c r="AX8" s="74">
        <f t="shared" si="13"/>
        <v>0</v>
      </c>
      <c r="AY8" s="73">
        <f t="shared" ref="AY8:AY9" si="19">X8+AG8+AP8</f>
        <v>0</v>
      </c>
      <c r="AZ8" s="61">
        <f t="shared" ref="AZ8:AZ9" si="20">Y8+AH8+AQ8</f>
        <v>0</v>
      </c>
      <c r="BA8" s="61">
        <f t="shared" ref="BA8:BA9" si="21">Z8+AI8+AR8</f>
        <v>0</v>
      </c>
      <c r="BB8" s="61">
        <f t="shared" ref="BB8:BB9" si="22">AA8+AJ8+AS8</f>
        <v>0</v>
      </c>
      <c r="BC8" s="61">
        <f t="shared" ref="BC8:BC9" si="23">AB8+AK8+AT8</f>
        <v>0</v>
      </c>
      <c r="BD8" s="61">
        <f t="shared" ref="BD8:BD9" si="24">AC8+AL8+AU8</f>
        <v>0</v>
      </c>
      <c r="BE8" s="61">
        <f t="shared" ref="BE8:BE9" si="25">AD8+AM8+AV8</f>
        <v>0</v>
      </c>
      <c r="BF8" s="61">
        <f t="shared" ref="BF8:BF9" si="26">AE8+AN8+AW8</f>
        <v>0</v>
      </c>
      <c r="BG8" s="74">
        <f t="shared" ref="BG8:BG9" si="27">AF8+AO8+AX8</f>
        <v>0</v>
      </c>
    </row>
    <row r="9" spans="1:59" ht="15.75" thickBot="1">
      <c r="A9" s="28" t="s">
        <v>52</v>
      </c>
      <c r="B9" s="28">
        <v>40</v>
      </c>
      <c r="C9" s="18" t="s">
        <v>100</v>
      </c>
      <c r="D9" s="27" t="s">
        <v>150</v>
      </c>
      <c r="E9" s="31">
        <v>0</v>
      </c>
      <c r="F9" s="31">
        <v>2</v>
      </c>
      <c r="G9" s="31">
        <v>2</v>
      </c>
      <c r="H9" s="31">
        <v>10</v>
      </c>
      <c r="I9" s="31">
        <v>4</v>
      </c>
      <c r="J9" s="31">
        <v>0</v>
      </c>
      <c r="K9" s="31">
        <v>1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X9" s="73">
        <v>0</v>
      </c>
      <c r="Y9" s="61">
        <v>0</v>
      </c>
      <c r="Z9" s="61">
        <v>0</v>
      </c>
      <c r="AA9" s="61">
        <v>0</v>
      </c>
      <c r="AB9" s="61">
        <v>0</v>
      </c>
      <c r="AC9" s="61">
        <v>0</v>
      </c>
      <c r="AD9" s="61">
        <v>0</v>
      </c>
      <c r="AE9" s="61">
        <v>0</v>
      </c>
      <c r="AF9" s="66">
        <v>0</v>
      </c>
      <c r="AG9" s="73">
        <f t="shared" si="15"/>
        <v>8</v>
      </c>
      <c r="AH9" s="61">
        <f t="shared" si="16"/>
        <v>36</v>
      </c>
      <c r="AI9" s="61">
        <f t="shared" si="0"/>
        <v>72</v>
      </c>
      <c r="AJ9" s="61">
        <f t="shared" si="1"/>
        <v>71</v>
      </c>
      <c r="AK9" s="61">
        <f t="shared" si="2"/>
        <v>37</v>
      </c>
      <c r="AL9" s="61">
        <f t="shared" si="3"/>
        <v>21</v>
      </c>
      <c r="AM9" s="61">
        <f t="shared" si="4"/>
        <v>4</v>
      </c>
      <c r="AN9" s="61">
        <f t="shared" si="5"/>
        <v>1</v>
      </c>
      <c r="AO9" s="66">
        <f t="shared" si="17"/>
        <v>250</v>
      </c>
      <c r="AP9" s="73">
        <f t="shared" si="18"/>
        <v>0</v>
      </c>
      <c r="AQ9" s="61">
        <f t="shared" si="6"/>
        <v>0</v>
      </c>
      <c r="AR9" s="61">
        <f t="shared" si="7"/>
        <v>0</v>
      </c>
      <c r="AS9" s="61">
        <f t="shared" si="8"/>
        <v>0</v>
      </c>
      <c r="AT9" s="61">
        <f t="shared" si="9"/>
        <v>0</v>
      </c>
      <c r="AU9" s="61">
        <f t="shared" si="10"/>
        <v>0</v>
      </c>
      <c r="AV9" s="61">
        <f t="shared" si="11"/>
        <v>0</v>
      </c>
      <c r="AW9" s="61">
        <f t="shared" si="12"/>
        <v>0</v>
      </c>
      <c r="AX9" s="74">
        <f t="shared" si="13"/>
        <v>0</v>
      </c>
      <c r="AY9" s="73">
        <f t="shared" si="19"/>
        <v>8</v>
      </c>
      <c r="AZ9" s="61">
        <f t="shared" si="20"/>
        <v>36</v>
      </c>
      <c r="BA9" s="61">
        <f t="shared" si="21"/>
        <v>72</v>
      </c>
      <c r="BB9" s="61">
        <f t="shared" si="22"/>
        <v>71</v>
      </c>
      <c r="BC9" s="61">
        <f t="shared" si="23"/>
        <v>37</v>
      </c>
      <c r="BD9" s="61">
        <f t="shared" si="24"/>
        <v>21</v>
      </c>
      <c r="BE9" s="61">
        <f t="shared" si="25"/>
        <v>4</v>
      </c>
      <c r="BF9" s="61">
        <f t="shared" si="26"/>
        <v>1</v>
      </c>
      <c r="BG9" s="74">
        <f t="shared" si="27"/>
        <v>250</v>
      </c>
    </row>
    <row r="10" spans="1:59" ht="15.75" thickBot="1">
      <c r="A10" s="21" t="s">
        <v>52</v>
      </c>
      <c r="B10" s="21">
        <v>41</v>
      </c>
      <c r="C10" s="27" t="s">
        <v>53</v>
      </c>
      <c r="D10" s="18" t="s">
        <v>54</v>
      </c>
      <c r="E10" s="20">
        <v>6</v>
      </c>
      <c r="F10" s="20">
        <v>111</v>
      </c>
      <c r="G10" s="20">
        <v>855</v>
      </c>
      <c r="H10" s="20">
        <v>1104</v>
      </c>
      <c r="I10" s="20">
        <v>932</v>
      </c>
      <c r="J10" s="20">
        <v>647</v>
      </c>
      <c r="K10" s="20">
        <v>272</v>
      </c>
      <c r="L10" s="20">
        <v>98</v>
      </c>
      <c r="M10" s="20">
        <v>18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96</v>
      </c>
      <c r="X10" s="75"/>
      <c r="Y10" s="62"/>
      <c r="Z10" s="62"/>
      <c r="AA10" s="62"/>
      <c r="AB10" s="62"/>
      <c r="AC10" s="62"/>
      <c r="AD10" s="62"/>
      <c r="AE10" s="62"/>
      <c r="AF10" s="67"/>
      <c r="AG10" s="75"/>
      <c r="AH10" s="62"/>
      <c r="AI10" s="62"/>
      <c r="AJ10" s="62"/>
      <c r="AK10" s="62"/>
      <c r="AL10" s="62"/>
      <c r="AM10" s="62"/>
      <c r="AN10" s="62"/>
      <c r="AO10" s="67"/>
      <c r="AP10" s="75"/>
      <c r="AQ10" s="62"/>
      <c r="AR10" s="62"/>
      <c r="AS10" s="62"/>
      <c r="AT10" s="62"/>
      <c r="AU10" s="62"/>
      <c r="AV10" s="62"/>
      <c r="AW10" s="62"/>
      <c r="AX10" s="76"/>
      <c r="AY10" s="75"/>
      <c r="AZ10" s="62"/>
      <c r="BA10" s="62"/>
      <c r="BB10" s="62"/>
      <c r="BC10" s="62"/>
      <c r="BD10" s="62"/>
      <c r="BE10" s="62"/>
      <c r="BF10" s="62"/>
      <c r="BG10" s="76"/>
    </row>
    <row r="11" spans="1:59">
      <c r="A11" s="21" t="s">
        <v>52</v>
      </c>
      <c r="B11" s="21">
        <v>42</v>
      </c>
      <c r="C11" s="18" t="s">
        <v>53</v>
      </c>
      <c r="D11" s="18" t="s">
        <v>122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X11" s="73">
        <v>0</v>
      </c>
      <c r="Y11" s="61">
        <v>0</v>
      </c>
      <c r="Z11" s="61">
        <v>0</v>
      </c>
      <c r="AA11" s="61">
        <v>0</v>
      </c>
      <c r="AB11" s="61">
        <v>0</v>
      </c>
      <c r="AC11" s="61">
        <v>0</v>
      </c>
      <c r="AD11" s="61">
        <v>0</v>
      </c>
      <c r="AE11" s="61">
        <v>0</v>
      </c>
      <c r="AF11" s="66">
        <v>0</v>
      </c>
      <c r="AG11" s="73">
        <f t="shared" ref="AG11:AG13" si="28">E10+F10</f>
        <v>117</v>
      </c>
      <c r="AH11" s="61">
        <f t="shared" ref="AH11:AH13" si="29">G10</f>
        <v>855</v>
      </c>
      <c r="AI11" s="61">
        <f t="shared" ref="AI11:AI13" si="30">H10</f>
        <v>1104</v>
      </c>
      <c r="AJ11" s="61">
        <f t="shared" ref="AJ11:AJ13" si="31">I10</f>
        <v>932</v>
      </c>
      <c r="AK11" s="61">
        <f t="shared" ref="AK11:AK13" si="32">J10</f>
        <v>647</v>
      </c>
      <c r="AL11" s="61">
        <f t="shared" ref="AL11:AL13" si="33">K10</f>
        <v>272</v>
      </c>
      <c r="AM11" s="61">
        <f t="shared" ref="AM11:AM13" si="34">L10</f>
        <v>98</v>
      </c>
      <c r="AN11" s="61">
        <f t="shared" ref="AN11:AN13" si="35">M10</f>
        <v>18</v>
      </c>
      <c r="AO11" s="66">
        <f t="shared" ref="AO11:AO13" si="36">SUM(AG11:AN11)</f>
        <v>4043</v>
      </c>
      <c r="AP11" s="73">
        <f t="shared" ref="AP11:AP13" si="37">N10+O10</f>
        <v>0</v>
      </c>
      <c r="AQ11" s="61">
        <f t="shared" ref="AQ11:AQ13" si="38">P10</f>
        <v>0</v>
      </c>
      <c r="AR11" s="61">
        <f t="shared" ref="AR11:AR13" si="39">Q10</f>
        <v>0</v>
      </c>
      <c r="AS11" s="61">
        <f t="shared" ref="AS11:AS13" si="40">R10</f>
        <v>0</v>
      </c>
      <c r="AT11" s="61">
        <f t="shared" ref="AT11:AT13" si="41">S10</f>
        <v>0</v>
      </c>
      <c r="AU11" s="61">
        <f t="shared" ref="AU11:AU13" si="42">T10</f>
        <v>0</v>
      </c>
      <c r="AV11" s="61">
        <f t="shared" ref="AV11:AV13" si="43">U10</f>
        <v>0</v>
      </c>
      <c r="AW11" s="61">
        <f t="shared" ref="AW11:AW13" si="44">V10</f>
        <v>96</v>
      </c>
      <c r="AX11" s="74">
        <f t="shared" ref="AX11:AX13" si="45">SUM(AP11:AW11)</f>
        <v>96</v>
      </c>
      <c r="AY11" s="73">
        <f t="shared" ref="AY11:AY13" si="46">X11+AG11+AP11</f>
        <v>117</v>
      </c>
      <c r="AZ11" s="61">
        <f t="shared" ref="AZ11:AZ13" si="47">Y11+AH11+AQ11</f>
        <v>855</v>
      </c>
      <c r="BA11" s="61">
        <f t="shared" ref="BA11:BA13" si="48">Z11+AI11+AR11</f>
        <v>1104</v>
      </c>
      <c r="BB11" s="61">
        <f t="shared" ref="BB11:BB13" si="49">AA11+AJ11+AS11</f>
        <v>932</v>
      </c>
      <c r="BC11" s="61">
        <f t="shared" ref="BC11:BC13" si="50">AB11+AK11+AT11</f>
        <v>647</v>
      </c>
      <c r="BD11" s="61">
        <f t="shared" ref="BD11:BD13" si="51">AC11+AL11+AU11</f>
        <v>272</v>
      </c>
      <c r="BE11" s="61">
        <f t="shared" ref="BE11:BE13" si="52">AD11+AM11+AV11</f>
        <v>98</v>
      </c>
      <c r="BF11" s="61">
        <f t="shared" ref="BF11:BF13" si="53">AE11+AN11+AW11</f>
        <v>114</v>
      </c>
      <c r="BG11" s="74">
        <f t="shared" ref="BG11:BG13" si="54">AF11+AO11+AX11</f>
        <v>4139</v>
      </c>
    </row>
    <row r="12" spans="1:59">
      <c r="A12" s="21" t="s">
        <v>52</v>
      </c>
      <c r="B12" s="21">
        <v>43</v>
      </c>
      <c r="C12" s="18" t="s">
        <v>53</v>
      </c>
      <c r="D12" s="18" t="s">
        <v>56</v>
      </c>
      <c r="E12" s="20">
        <v>6</v>
      </c>
      <c r="F12" s="20">
        <v>111</v>
      </c>
      <c r="G12" s="20">
        <v>855</v>
      </c>
      <c r="H12" s="20">
        <v>1104</v>
      </c>
      <c r="I12" s="20">
        <v>932</v>
      </c>
      <c r="J12" s="20">
        <v>647</v>
      </c>
      <c r="K12" s="20">
        <v>272</v>
      </c>
      <c r="L12" s="20">
        <v>98</v>
      </c>
      <c r="M12" s="20">
        <v>18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96</v>
      </c>
      <c r="X12" s="73">
        <v>0</v>
      </c>
      <c r="Y12" s="61">
        <v>0</v>
      </c>
      <c r="Z12" s="61">
        <v>0</v>
      </c>
      <c r="AA12" s="61">
        <v>0</v>
      </c>
      <c r="AB12" s="61">
        <v>0</v>
      </c>
      <c r="AC12" s="61">
        <v>0</v>
      </c>
      <c r="AD12" s="61">
        <v>0</v>
      </c>
      <c r="AE12" s="61">
        <v>0</v>
      </c>
      <c r="AF12" s="66">
        <v>0</v>
      </c>
      <c r="AG12" s="73">
        <f t="shared" si="28"/>
        <v>0</v>
      </c>
      <c r="AH12" s="61">
        <f t="shared" si="29"/>
        <v>0</v>
      </c>
      <c r="AI12" s="61">
        <f t="shared" si="30"/>
        <v>0</v>
      </c>
      <c r="AJ12" s="61">
        <f t="shared" si="31"/>
        <v>0</v>
      </c>
      <c r="AK12" s="61">
        <f t="shared" si="32"/>
        <v>0</v>
      </c>
      <c r="AL12" s="61">
        <f t="shared" si="33"/>
        <v>0</v>
      </c>
      <c r="AM12" s="61">
        <f t="shared" si="34"/>
        <v>0</v>
      </c>
      <c r="AN12" s="61">
        <f t="shared" si="35"/>
        <v>0</v>
      </c>
      <c r="AO12" s="66">
        <f t="shared" si="36"/>
        <v>0</v>
      </c>
      <c r="AP12" s="73">
        <f t="shared" si="37"/>
        <v>0</v>
      </c>
      <c r="AQ12" s="61">
        <f t="shared" si="38"/>
        <v>0</v>
      </c>
      <c r="AR12" s="61">
        <f t="shared" si="39"/>
        <v>0</v>
      </c>
      <c r="AS12" s="61">
        <f t="shared" si="40"/>
        <v>0</v>
      </c>
      <c r="AT12" s="61">
        <f t="shared" si="41"/>
        <v>0</v>
      </c>
      <c r="AU12" s="61">
        <f t="shared" si="42"/>
        <v>0</v>
      </c>
      <c r="AV12" s="61">
        <f t="shared" si="43"/>
        <v>0</v>
      </c>
      <c r="AW12" s="61">
        <f t="shared" si="44"/>
        <v>0</v>
      </c>
      <c r="AX12" s="74">
        <f t="shared" si="45"/>
        <v>0</v>
      </c>
      <c r="AY12" s="73">
        <f t="shared" si="46"/>
        <v>0</v>
      </c>
      <c r="AZ12" s="61">
        <f t="shared" si="47"/>
        <v>0</v>
      </c>
      <c r="BA12" s="61">
        <f t="shared" si="48"/>
        <v>0</v>
      </c>
      <c r="BB12" s="61">
        <f t="shared" si="49"/>
        <v>0</v>
      </c>
      <c r="BC12" s="61">
        <f t="shared" si="50"/>
        <v>0</v>
      </c>
      <c r="BD12" s="61">
        <f t="shared" si="51"/>
        <v>0</v>
      </c>
      <c r="BE12" s="61">
        <f t="shared" si="52"/>
        <v>0</v>
      </c>
      <c r="BF12" s="61">
        <f t="shared" si="53"/>
        <v>0</v>
      </c>
      <c r="BG12" s="74">
        <f t="shared" si="54"/>
        <v>0</v>
      </c>
    </row>
    <row r="13" spans="1:59" ht="15.75" thickBot="1">
      <c r="A13" s="28" t="s">
        <v>52</v>
      </c>
      <c r="B13" s="28">
        <v>44</v>
      </c>
      <c r="C13" s="18" t="s">
        <v>53</v>
      </c>
      <c r="D13" s="27" t="s">
        <v>152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X13" s="73">
        <v>0</v>
      </c>
      <c r="Y13" s="61">
        <v>0</v>
      </c>
      <c r="Z13" s="61">
        <v>0</v>
      </c>
      <c r="AA13" s="61">
        <v>0</v>
      </c>
      <c r="AB13" s="61">
        <v>0</v>
      </c>
      <c r="AC13" s="61">
        <v>0</v>
      </c>
      <c r="AD13" s="61">
        <v>0</v>
      </c>
      <c r="AE13" s="61">
        <v>0</v>
      </c>
      <c r="AF13" s="66">
        <v>0</v>
      </c>
      <c r="AG13" s="73">
        <f t="shared" si="28"/>
        <v>117</v>
      </c>
      <c r="AH13" s="61">
        <f t="shared" si="29"/>
        <v>855</v>
      </c>
      <c r="AI13" s="61">
        <f t="shared" si="30"/>
        <v>1104</v>
      </c>
      <c r="AJ13" s="61">
        <f t="shared" si="31"/>
        <v>932</v>
      </c>
      <c r="AK13" s="61">
        <f t="shared" si="32"/>
        <v>647</v>
      </c>
      <c r="AL13" s="61">
        <f t="shared" si="33"/>
        <v>272</v>
      </c>
      <c r="AM13" s="61">
        <f t="shared" si="34"/>
        <v>98</v>
      </c>
      <c r="AN13" s="61">
        <f t="shared" si="35"/>
        <v>18</v>
      </c>
      <c r="AO13" s="66">
        <f t="shared" si="36"/>
        <v>4043</v>
      </c>
      <c r="AP13" s="73">
        <f t="shared" si="37"/>
        <v>0</v>
      </c>
      <c r="AQ13" s="61">
        <f t="shared" si="38"/>
        <v>0</v>
      </c>
      <c r="AR13" s="61">
        <f t="shared" si="39"/>
        <v>0</v>
      </c>
      <c r="AS13" s="61">
        <f t="shared" si="40"/>
        <v>0</v>
      </c>
      <c r="AT13" s="61">
        <f t="shared" si="41"/>
        <v>0</v>
      </c>
      <c r="AU13" s="61">
        <f t="shared" si="42"/>
        <v>0</v>
      </c>
      <c r="AV13" s="61">
        <f t="shared" si="43"/>
        <v>0</v>
      </c>
      <c r="AW13" s="61">
        <f t="shared" si="44"/>
        <v>96</v>
      </c>
      <c r="AX13" s="74">
        <f t="shared" si="45"/>
        <v>96</v>
      </c>
      <c r="AY13" s="73">
        <f t="shared" si="46"/>
        <v>117</v>
      </c>
      <c r="AZ13" s="61">
        <f t="shared" si="47"/>
        <v>855</v>
      </c>
      <c r="BA13" s="61">
        <f t="shared" si="48"/>
        <v>1104</v>
      </c>
      <c r="BB13" s="61">
        <f t="shared" si="49"/>
        <v>932</v>
      </c>
      <c r="BC13" s="61">
        <f t="shared" si="50"/>
        <v>647</v>
      </c>
      <c r="BD13" s="61">
        <f t="shared" si="51"/>
        <v>272</v>
      </c>
      <c r="BE13" s="61">
        <f t="shared" si="52"/>
        <v>98</v>
      </c>
      <c r="BF13" s="61">
        <f t="shared" si="53"/>
        <v>114</v>
      </c>
      <c r="BG13" s="74">
        <f t="shared" si="54"/>
        <v>4139</v>
      </c>
    </row>
    <row r="14" spans="1:59">
      <c r="A14" s="21" t="s">
        <v>52</v>
      </c>
      <c r="B14" s="21">
        <v>45</v>
      </c>
      <c r="C14" s="18" t="s">
        <v>53</v>
      </c>
      <c r="D14" s="18" t="s">
        <v>87</v>
      </c>
      <c r="E14" s="20">
        <v>0</v>
      </c>
      <c r="F14" s="20">
        <v>5</v>
      </c>
      <c r="G14" s="20">
        <v>18</v>
      </c>
      <c r="H14" s="20">
        <v>28</v>
      </c>
      <c r="I14" s="20">
        <v>12</v>
      </c>
      <c r="J14" s="20">
        <v>3</v>
      </c>
      <c r="K14" s="20">
        <v>2</v>
      </c>
      <c r="L14" s="20">
        <v>5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X14" s="75"/>
      <c r="Y14" s="62"/>
      <c r="Z14" s="62"/>
      <c r="AA14" s="62"/>
      <c r="AB14" s="62"/>
      <c r="AC14" s="62"/>
      <c r="AD14" s="62"/>
      <c r="AE14" s="62"/>
      <c r="AF14" s="67"/>
      <c r="AG14" s="75"/>
      <c r="AH14" s="62"/>
      <c r="AI14" s="62"/>
      <c r="AJ14" s="62"/>
      <c r="AK14" s="62"/>
      <c r="AL14" s="62"/>
      <c r="AM14" s="62"/>
      <c r="AN14" s="62"/>
      <c r="AO14" s="67"/>
      <c r="AP14" s="75"/>
      <c r="AQ14" s="62"/>
      <c r="AR14" s="62"/>
      <c r="AS14" s="62"/>
      <c r="AT14" s="62"/>
      <c r="AU14" s="62"/>
      <c r="AV14" s="62"/>
      <c r="AW14" s="62"/>
      <c r="AX14" s="76"/>
      <c r="AY14" s="75"/>
      <c r="AZ14" s="62"/>
      <c r="BA14" s="62"/>
      <c r="BB14" s="62"/>
      <c r="BC14" s="62"/>
      <c r="BD14" s="62"/>
      <c r="BE14" s="62"/>
      <c r="BF14" s="62"/>
      <c r="BG14" s="76"/>
    </row>
    <row r="15" spans="1:59">
      <c r="A15" s="21" t="s">
        <v>52</v>
      </c>
      <c r="B15" s="21">
        <v>46</v>
      </c>
      <c r="C15" s="18" t="s">
        <v>53</v>
      </c>
      <c r="D15" s="18" t="s">
        <v>61</v>
      </c>
      <c r="E15" s="20">
        <v>6</v>
      </c>
      <c r="F15" s="20">
        <v>106</v>
      </c>
      <c r="G15" s="20">
        <v>837</v>
      </c>
      <c r="H15" s="20">
        <v>1076</v>
      </c>
      <c r="I15" s="20">
        <v>920</v>
      </c>
      <c r="J15" s="20">
        <v>644</v>
      </c>
      <c r="K15" s="20">
        <v>270</v>
      </c>
      <c r="L15" s="20">
        <v>93</v>
      </c>
      <c r="M15" s="20">
        <v>17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96</v>
      </c>
      <c r="X15" s="73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1">
        <v>0</v>
      </c>
      <c r="AE15" s="61">
        <v>0</v>
      </c>
      <c r="AF15" s="66">
        <v>0</v>
      </c>
      <c r="AG15" s="73">
        <f t="shared" ref="AG15:AG27" si="55">E14+F14</f>
        <v>5</v>
      </c>
      <c r="AH15" s="61">
        <f t="shared" ref="AH15:AH27" si="56">G14</f>
        <v>18</v>
      </c>
      <c r="AI15" s="61">
        <f t="shared" ref="AI15:AI27" si="57">H14</f>
        <v>28</v>
      </c>
      <c r="AJ15" s="61">
        <f t="shared" ref="AJ15:AJ27" si="58">I14</f>
        <v>12</v>
      </c>
      <c r="AK15" s="61">
        <f t="shared" ref="AK15:AK27" si="59">J14</f>
        <v>3</v>
      </c>
      <c r="AL15" s="61">
        <f t="shared" ref="AL15:AL27" si="60">K14</f>
        <v>2</v>
      </c>
      <c r="AM15" s="61">
        <f t="shared" ref="AM15:AM27" si="61">L14</f>
        <v>5</v>
      </c>
      <c r="AN15" s="61">
        <f t="shared" ref="AN15:AN27" si="62">M14</f>
        <v>1</v>
      </c>
      <c r="AO15" s="66">
        <f t="shared" ref="AO15:AO27" si="63">SUM(AG15:AN15)</f>
        <v>74</v>
      </c>
      <c r="AP15" s="73">
        <f t="shared" ref="AP15:AP27" si="64">N14+O14</f>
        <v>0</v>
      </c>
      <c r="AQ15" s="61">
        <f t="shared" ref="AQ15:AQ27" si="65">P14</f>
        <v>0</v>
      </c>
      <c r="AR15" s="61">
        <f t="shared" ref="AR15:AR27" si="66">Q14</f>
        <v>0</v>
      </c>
      <c r="AS15" s="61">
        <f t="shared" ref="AS15:AS27" si="67">R14</f>
        <v>0</v>
      </c>
      <c r="AT15" s="61">
        <f t="shared" ref="AT15:AT27" si="68">S14</f>
        <v>0</v>
      </c>
      <c r="AU15" s="61">
        <f t="shared" ref="AU15:AU27" si="69">T14</f>
        <v>0</v>
      </c>
      <c r="AV15" s="61">
        <f t="shared" ref="AV15:AV27" si="70">U14</f>
        <v>0</v>
      </c>
      <c r="AW15" s="61">
        <f t="shared" ref="AW15:AW27" si="71">V14</f>
        <v>0</v>
      </c>
      <c r="AX15" s="74">
        <f t="shared" ref="AX15:AX27" si="72">SUM(AP15:AW15)</f>
        <v>0</v>
      </c>
      <c r="AY15" s="73">
        <f t="shared" ref="AY15:AY27" si="73">X15+AG15+AP15</f>
        <v>5</v>
      </c>
      <c r="AZ15" s="61">
        <f t="shared" ref="AZ15:AZ27" si="74">Y15+AH15+AQ15</f>
        <v>18</v>
      </c>
      <c r="BA15" s="61">
        <f t="shared" ref="BA15:BA27" si="75">Z15+AI15+AR15</f>
        <v>28</v>
      </c>
      <c r="BB15" s="61">
        <f t="shared" ref="BB15:BB27" si="76">AA15+AJ15+AS15</f>
        <v>12</v>
      </c>
      <c r="BC15" s="61">
        <f t="shared" ref="BC15:BC27" si="77">AB15+AK15+AT15</f>
        <v>3</v>
      </c>
      <c r="BD15" s="61">
        <f t="shared" ref="BD15:BD27" si="78">AC15+AL15+AU15</f>
        <v>2</v>
      </c>
      <c r="BE15" s="61">
        <f t="shared" ref="BE15:BE27" si="79">AD15+AM15+AV15</f>
        <v>5</v>
      </c>
      <c r="BF15" s="61">
        <f t="shared" ref="BF15:BF27" si="80">AE15+AN15+AW15</f>
        <v>1</v>
      </c>
      <c r="BG15" s="74">
        <f t="shared" ref="BG15:BG27" si="81">AF15+AO15+AX15</f>
        <v>74</v>
      </c>
    </row>
    <row r="16" spans="1:59">
      <c r="A16" s="21" t="s">
        <v>52</v>
      </c>
      <c r="B16" s="21">
        <v>47</v>
      </c>
      <c r="C16" s="18" t="s">
        <v>53</v>
      </c>
      <c r="D16" s="18" t="s">
        <v>89</v>
      </c>
      <c r="E16" s="20">
        <v>0</v>
      </c>
      <c r="F16" s="20">
        <v>5</v>
      </c>
      <c r="G16" s="20">
        <v>18</v>
      </c>
      <c r="H16" s="20">
        <v>28</v>
      </c>
      <c r="I16" s="20">
        <v>12</v>
      </c>
      <c r="J16" s="20">
        <v>3</v>
      </c>
      <c r="K16" s="20">
        <v>2</v>
      </c>
      <c r="L16" s="20">
        <v>4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X16" s="73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1">
        <v>0</v>
      </c>
      <c r="AE16" s="61">
        <v>0</v>
      </c>
      <c r="AF16" s="66">
        <v>0</v>
      </c>
      <c r="AG16" s="73">
        <f t="shared" si="55"/>
        <v>112</v>
      </c>
      <c r="AH16" s="61">
        <f t="shared" si="56"/>
        <v>837</v>
      </c>
      <c r="AI16" s="61">
        <f t="shared" si="57"/>
        <v>1076</v>
      </c>
      <c r="AJ16" s="61">
        <f t="shared" si="58"/>
        <v>920</v>
      </c>
      <c r="AK16" s="61">
        <f t="shared" si="59"/>
        <v>644</v>
      </c>
      <c r="AL16" s="61">
        <f t="shared" si="60"/>
        <v>270</v>
      </c>
      <c r="AM16" s="61">
        <f t="shared" si="61"/>
        <v>93</v>
      </c>
      <c r="AN16" s="61">
        <f t="shared" si="62"/>
        <v>17</v>
      </c>
      <c r="AO16" s="66">
        <f t="shared" si="63"/>
        <v>3969</v>
      </c>
      <c r="AP16" s="73">
        <f t="shared" si="64"/>
        <v>0</v>
      </c>
      <c r="AQ16" s="61">
        <f t="shared" si="65"/>
        <v>0</v>
      </c>
      <c r="AR16" s="61">
        <f t="shared" si="66"/>
        <v>0</v>
      </c>
      <c r="AS16" s="61">
        <f t="shared" si="67"/>
        <v>0</v>
      </c>
      <c r="AT16" s="61">
        <f t="shared" si="68"/>
        <v>0</v>
      </c>
      <c r="AU16" s="61">
        <f t="shared" si="69"/>
        <v>0</v>
      </c>
      <c r="AV16" s="61">
        <f t="shared" si="70"/>
        <v>0</v>
      </c>
      <c r="AW16" s="61">
        <f t="shared" si="71"/>
        <v>96</v>
      </c>
      <c r="AX16" s="74">
        <f t="shared" si="72"/>
        <v>96</v>
      </c>
      <c r="AY16" s="73">
        <f t="shared" si="73"/>
        <v>112</v>
      </c>
      <c r="AZ16" s="61">
        <f t="shared" si="74"/>
        <v>837</v>
      </c>
      <c r="BA16" s="61">
        <f t="shared" si="75"/>
        <v>1076</v>
      </c>
      <c r="BB16" s="61">
        <f t="shared" si="76"/>
        <v>920</v>
      </c>
      <c r="BC16" s="61">
        <f t="shared" si="77"/>
        <v>644</v>
      </c>
      <c r="BD16" s="61">
        <f t="shared" si="78"/>
        <v>270</v>
      </c>
      <c r="BE16" s="61">
        <f t="shared" si="79"/>
        <v>93</v>
      </c>
      <c r="BF16" s="61">
        <f t="shared" si="80"/>
        <v>113</v>
      </c>
      <c r="BG16" s="74">
        <f t="shared" si="81"/>
        <v>4065</v>
      </c>
    </row>
    <row r="17" spans="1:59">
      <c r="A17" s="21" t="s">
        <v>52</v>
      </c>
      <c r="B17" s="21">
        <v>48</v>
      </c>
      <c r="C17" s="18" t="s">
        <v>53</v>
      </c>
      <c r="D17" s="18" t="s">
        <v>154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X17" s="73">
        <v>0</v>
      </c>
      <c r="Y17" s="61">
        <v>0</v>
      </c>
      <c r="Z17" s="61">
        <v>0</v>
      </c>
      <c r="AA17" s="61">
        <v>0</v>
      </c>
      <c r="AB17" s="61">
        <v>0</v>
      </c>
      <c r="AC17" s="61">
        <v>0</v>
      </c>
      <c r="AD17" s="61">
        <v>0</v>
      </c>
      <c r="AE17" s="61">
        <v>0</v>
      </c>
      <c r="AF17" s="66">
        <v>0</v>
      </c>
      <c r="AG17" s="73">
        <f t="shared" si="55"/>
        <v>5</v>
      </c>
      <c r="AH17" s="61">
        <f t="shared" si="56"/>
        <v>18</v>
      </c>
      <c r="AI17" s="61">
        <f t="shared" si="57"/>
        <v>28</v>
      </c>
      <c r="AJ17" s="61">
        <f t="shared" si="58"/>
        <v>12</v>
      </c>
      <c r="AK17" s="61">
        <f t="shared" si="59"/>
        <v>3</v>
      </c>
      <c r="AL17" s="61">
        <f t="shared" si="60"/>
        <v>2</v>
      </c>
      <c r="AM17" s="61">
        <f t="shared" si="61"/>
        <v>4</v>
      </c>
      <c r="AN17" s="61">
        <f t="shared" si="62"/>
        <v>1</v>
      </c>
      <c r="AO17" s="66">
        <f t="shared" si="63"/>
        <v>73</v>
      </c>
      <c r="AP17" s="73">
        <f t="shared" si="64"/>
        <v>0</v>
      </c>
      <c r="AQ17" s="61">
        <f t="shared" si="65"/>
        <v>0</v>
      </c>
      <c r="AR17" s="61">
        <f t="shared" si="66"/>
        <v>0</v>
      </c>
      <c r="AS17" s="61">
        <f t="shared" si="67"/>
        <v>0</v>
      </c>
      <c r="AT17" s="61">
        <f t="shared" si="68"/>
        <v>0</v>
      </c>
      <c r="AU17" s="61">
        <f t="shared" si="69"/>
        <v>0</v>
      </c>
      <c r="AV17" s="61">
        <f t="shared" si="70"/>
        <v>0</v>
      </c>
      <c r="AW17" s="61">
        <f t="shared" si="71"/>
        <v>0</v>
      </c>
      <c r="AX17" s="74">
        <f t="shared" si="72"/>
        <v>0</v>
      </c>
      <c r="AY17" s="73">
        <f t="shared" si="73"/>
        <v>5</v>
      </c>
      <c r="AZ17" s="61">
        <f t="shared" si="74"/>
        <v>18</v>
      </c>
      <c r="BA17" s="61">
        <f t="shared" si="75"/>
        <v>28</v>
      </c>
      <c r="BB17" s="61">
        <f t="shared" si="76"/>
        <v>12</v>
      </c>
      <c r="BC17" s="61">
        <f t="shared" si="77"/>
        <v>3</v>
      </c>
      <c r="BD17" s="61">
        <f t="shared" si="78"/>
        <v>2</v>
      </c>
      <c r="BE17" s="61">
        <f t="shared" si="79"/>
        <v>4</v>
      </c>
      <c r="BF17" s="61">
        <f t="shared" si="80"/>
        <v>1</v>
      </c>
      <c r="BG17" s="74">
        <f t="shared" si="81"/>
        <v>73</v>
      </c>
    </row>
    <row r="18" spans="1:59">
      <c r="A18" s="21" t="s">
        <v>52</v>
      </c>
      <c r="B18" s="21">
        <v>49</v>
      </c>
      <c r="C18" s="18" t="s">
        <v>53</v>
      </c>
      <c r="D18" s="18" t="s">
        <v>156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X18" s="73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61">
        <v>0</v>
      </c>
      <c r="AE18" s="61">
        <v>0</v>
      </c>
      <c r="AF18" s="66">
        <v>0</v>
      </c>
      <c r="AG18" s="73">
        <f t="shared" si="55"/>
        <v>0</v>
      </c>
      <c r="AH18" s="61">
        <f t="shared" si="56"/>
        <v>0</v>
      </c>
      <c r="AI18" s="61">
        <f t="shared" si="57"/>
        <v>0</v>
      </c>
      <c r="AJ18" s="61">
        <f t="shared" si="58"/>
        <v>0</v>
      </c>
      <c r="AK18" s="61">
        <f t="shared" si="59"/>
        <v>0</v>
      </c>
      <c r="AL18" s="61">
        <f t="shared" si="60"/>
        <v>0</v>
      </c>
      <c r="AM18" s="61">
        <f t="shared" si="61"/>
        <v>0</v>
      </c>
      <c r="AN18" s="61">
        <f t="shared" si="62"/>
        <v>0</v>
      </c>
      <c r="AO18" s="66">
        <f t="shared" si="63"/>
        <v>0</v>
      </c>
      <c r="AP18" s="73">
        <f t="shared" si="64"/>
        <v>0</v>
      </c>
      <c r="AQ18" s="61">
        <f t="shared" si="65"/>
        <v>0</v>
      </c>
      <c r="AR18" s="61">
        <f t="shared" si="66"/>
        <v>0</v>
      </c>
      <c r="AS18" s="61">
        <f t="shared" si="67"/>
        <v>0</v>
      </c>
      <c r="AT18" s="61">
        <f t="shared" si="68"/>
        <v>0</v>
      </c>
      <c r="AU18" s="61">
        <f t="shared" si="69"/>
        <v>0</v>
      </c>
      <c r="AV18" s="61">
        <f t="shared" si="70"/>
        <v>0</v>
      </c>
      <c r="AW18" s="61">
        <f t="shared" si="71"/>
        <v>0</v>
      </c>
      <c r="AX18" s="74">
        <f t="shared" si="72"/>
        <v>0</v>
      </c>
      <c r="AY18" s="73">
        <f t="shared" si="73"/>
        <v>0</v>
      </c>
      <c r="AZ18" s="61">
        <f t="shared" si="74"/>
        <v>0</v>
      </c>
      <c r="BA18" s="61">
        <f t="shared" si="75"/>
        <v>0</v>
      </c>
      <c r="BB18" s="61">
        <f t="shared" si="76"/>
        <v>0</v>
      </c>
      <c r="BC18" s="61">
        <f t="shared" si="77"/>
        <v>0</v>
      </c>
      <c r="BD18" s="61">
        <f t="shared" si="78"/>
        <v>0</v>
      </c>
      <c r="BE18" s="61">
        <f t="shared" si="79"/>
        <v>0</v>
      </c>
      <c r="BF18" s="61">
        <f t="shared" si="80"/>
        <v>0</v>
      </c>
      <c r="BG18" s="74">
        <f t="shared" si="81"/>
        <v>0</v>
      </c>
    </row>
    <row r="19" spans="1:59">
      <c r="A19" s="21" t="s">
        <v>52</v>
      </c>
      <c r="B19" s="21">
        <v>50</v>
      </c>
      <c r="C19" s="18" t="s">
        <v>53</v>
      </c>
      <c r="D19" s="18" t="s">
        <v>103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1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X19" s="73">
        <v>0</v>
      </c>
      <c r="Y19" s="61">
        <v>0</v>
      </c>
      <c r="Z19" s="61">
        <v>0</v>
      </c>
      <c r="AA19" s="61">
        <v>0</v>
      </c>
      <c r="AB19" s="61">
        <v>0</v>
      </c>
      <c r="AC19" s="61">
        <v>0</v>
      </c>
      <c r="AD19" s="61">
        <v>0</v>
      </c>
      <c r="AE19" s="61">
        <v>0</v>
      </c>
      <c r="AF19" s="66">
        <v>0</v>
      </c>
      <c r="AG19" s="73">
        <f t="shared" si="55"/>
        <v>0</v>
      </c>
      <c r="AH19" s="61">
        <f t="shared" si="56"/>
        <v>0</v>
      </c>
      <c r="AI19" s="61">
        <f t="shared" si="57"/>
        <v>0</v>
      </c>
      <c r="AJ19" s="61">
        <f t="shared" si="58"/>
        <v>0</v>
      </c>
      <c r="AK19" s="61">
        <f t="shared" si="59"/>
        <v>0</v>
      </c>
      <c r="AL19" s="61">
        <f t="shared" si="60"/>
        <v>0</v>
      </c>
      <c r="AM19" s="61">
        <f t="shared" si="61"/>
        <v>0</v>
      </c>
      <c r="AN19" s="61">
        <f t="shared" si="62"/>
        <v>0</v>
      </c>
      <c r="AO19" s="66">
        <f t="shared" si="63"/>
        <v>0</v>
      </c>
      <c r="AP19" s="73">
        <f t="shared" si="64"/>
        <v>0</v>
      </c>
      <c r="AQ19" s="61">
        <f t="shared" si="65"/>
        <v>0</v>
      </c>
      <c r="AR19" s="61">
        <f t="shared" si="66"/>
        <v>0</v>
      </c>
      <c r="AS19" s="61">
        <f t="shared" si="67"/>
        <v>0</v>
      </c>
      <c r="AT19" s="61">
        <f t="shared" si="68"/>
        <v>0</v>
      </c>
      <c r="AU19" s="61">
        <f t="shared" si="69"/>
        <v>0</v>
      </c>
      <c r="AV19" s="61">
        <f t="shared" si="70"/>
        <v>0</v>
      </c>
      <c r="AW19" s="61">
        <f t="shared" si="71"/>
        <v>0</v>
      </c>
      <c r="AX19" s="74">
        <f t="shared" si="72"/>
        <v>0</v>
      </c>
      <c r="AY19" s="73">
        <f t="shared" si="73"/>
        <v>0</v>
      </c>
      <c r="AZ19" s="61">
        <f t="shared" si="74"/>
        <v>0</v>
      </c>
      <c r="BA19" s="61">
        <f t="shared" si="75"/>
        <v>0</v>
      </c>
      <c r="BB19" s="61">
        <f t="shared" si="76"/>
        <v>0</v>
      </c>
      <c r="BC19" s="61">
        <f t="shared" si="77"/>
        <v>0</v>
      </c>
      <c r="BD19" s="61">
        <f t="shared" si="78"/>
        <v>0</v>
      </c>
      <c r="BE19" s="61">
        <f t="shared" si="79"/>
        <v>0</v>
      </c>
      <c r="BF19" s="61">
        <f t="shared" si="80"/>
        <v>0</v>
      </c>
      <c r="BG19" s="74">
        <f t="shared" si="81"/>
        <v>0</v>
      </c>
    </row>
    <row r="20" spans="1:59">
      <c r="A20" s="21" t="s">
        <v>52</v>
      </c>
      <c r="B20" s="21">
        <v>51</v>
      </c>
      <c r="C20" s="18" t="s">
        <v>53</v>
      </c>
      <c r="D20" s="18" t="s">
        <v>158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X20" s="73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6">
        <v>0</v>
      </c>
      <c r="AG20" s="73">
        <f t="shared" si="55"/>
        <v>0</v>
      </c>
      <c r="AH20" s="61">
        <f t="shared" si="56"/>
        <v>0</v>
      </c>
      <c r="AI20" s="61">
        <f t="shared" si="57"/>
        <v>0</v>
      </c>
      <c r="AJ20" s="61">
        <f t="shared" si="58"/>
        <v>0</v>
      </c>
      <c r="AK20" s="61">
        <f t="shared" si="59"/>
        <v>0</v>
      </c>
      <c r="AL20" s="61">
        <f t="shared" si="60"/>
        <v>0</v>
      </c>
      <c r="AM20" s="61">
        <f t="shared" si="61"/>
        <v>1</v>
      </c>
      <c r="AN20" s="61">
        <f t="shared" si="62"/>
        <v>0</v>
      </c>
      <c r="AO20" s="66">
        <f t="shared" si="63"/>
        <v>1</v>
      </c>
      <c r="AP20" s="73">
        <f t="shared" si="64"/>
        <v>0</v>
      </c>
      <c r="AQ20" s="61">
        <f t="shared" si="65"/>
        <v>0</v>
      </c>
      <c r="AR20" s="61">
        <f t="shared" si="66"/>
        <v>0</v>
      </c>
      <c r="AS20" s="61">
        <f t="shared" si="67"/>
        <v>0</v>
      </c>
      <c r="AT20" s="61">
        <f t="shared" si="68"/>
        <v>0</v>
      </c>
      <c r="AU20" s="61">
        <f t="shared" si="69"/>
        <v>0</v>
      </c>
      <c r="AV20" s="61">
        <f t="shared" si="70"/>
        <v>0</v>
      </c>
      <c r="AW20" s="61">
        <f t="shared" si="71"/>
        <v>0</v>
      </c>
      <c r="AX20" s="74">
        <f t="shared" si="72"/>
        <v>0</v>
      </c>
      <c r="AY20" s="73">
        <f t="shared" si="73"/>
        <v>0</v>
      </c>
      <c r="AZ20" s="61">
        <f t="shared" si="74"/>
        <v>0</v>
      </c>
      <c r="BA20" s="61">
        <f t="shared" si="75"/>
        <v>0</v>
      </c>
      <c r="BB20" s="61">
        <f t="shared" si="76"/>
        <v>0</v>
      </c>
      <c r="BC20" s="61">
        <f t="shared" si="77"/>
        <v>0</v>
      </c>
      <c r="BD20" s="61">
        <f t="shared" si="78"/>
        <v>0</v>
      </c>
      <c r="BE20" s="61">
        <f t="shared" si="79"/>
        <v>1</v>
      </c>
      <c r="BF20" s="61">
        <f t="shared" si="80"/>
        <v>0</v>
      </c>
      <c r="BG20" s="74">
        <f t="shared" si="81"/>
        <v>1</v>
      </c>
    </row>
    <row r="21" spans="1:59">
      <c r="A21" s="21" t="s">
        <v>52</v>
      </c>
      <c r="B21" s="21">
        <v>52</v>
      </c>
      <c r="C21" s="18" t="s">
        <v>53</v>
      </c>
      <c r="D21" s="18" t="s">
        <v>160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X21" s="73">
        <v>0</v>
      </c>
      <c r="Y21" s="61">
        <v>0</v>
      </c>
      <c r="Z21" s="61">
        <v>0</v>
      </c>
      <c r="AA21" s="61">
        <v>0</v>
      </c>
      <c r="AB21" s="61">
        <v>0</v>
      </c>
      <c r="AC21" s="61">
        <v>0</v>
      </c>
      <c r="AD21" s="61">
        <v>0</v>
      </c>
      <c r="AE21" s="61">
        <v>0</v>
      </c>
      <c r="AF21" s="66">
        <v>0</v>
      </c>
      <c r="AG21" s="73">
        <f t="shared" si="55"/>
        <v>0</v>
      </c>
      <c r="AH21" s="61">
        <f t="shared" si="56"/>
        <v>0</v>
      </c>
      <c r="AI21" s="61">
        <f t="shared" si="57"/>
        <v>0</v>
      </c>
      <c r="AJ21" s="61">
        <f t="shared" si="58"/>
        <v>0</v>
      </c>
      <c r="AK21" s="61">
        <f t="shared" si="59"/>
        <v>0</v>
      </c>
      <c r="AL21" s="61">
        <f t="shared" si="60"/>
        <v>0</v>
      </c>
      <c r="AM21" s="61">
        <f t="shared" si="61"/>
        <v>0</v>
      </c>
      <c r="AN21" s="61">
        <f t="shared" si="62"/>
        <v>0</v>
      </c>
      <c r="AO21" s="66">
        <f t="shared" si="63"/>
        <v>0</v>
      </c>
      <c r="AP21" s="73">
        <f t="shared" si="64"/>
        <v>0</v>
      </c>
      <c r="AQ21" s="61">
        <f t="shared" si="65"/>
        <v>0</v>
      </c>
      <c r="AR21" s="61">
        <f t="shared" si="66"/>
        <v>0</v>
      </c>
      <c r="AS21" s="61">
        <f t="shared" si="67"/>
        <v>0</v>
      </c>
      <c r="AT21" s="61">
        <f t="shared" si="68"/>
        <v>0</v>
      </c>
      <c r="AU21" s="61">
        <f t="shared" si="69"/>
        <v>0</v>
      </c>
      <c r="AV21" s="61">
        <f t="shared" si="70"/>
        <v>0</v>
      </c>
      <c r="AW21" s="61">
        <f t="shared" si="71"/>
        <v>0</v>
      </c>
      <c r="AX21" s="74">
        <f t="shared" si="72"/>
        <v>0</v>
      </c>
      <c r="AY21" s="73">
        <f t="shared" si="73"/>
        <v>0</v>
      </c>
      <c r="AZ21" s="61">
        <f t="shared" si="74"/>
        <v>0</v>
      </c>
      <c r="BA21" s="61">
        <f t="shared" si="75"/>
        <v>0</v>
      </c>
      <c r="BB21" s="61">
        <f t="shared" si="76"/>
        <v>0</v>
      </c>
      <c r="BC21" s="61">
        <f t="shared" si="77"/>
        <v>0</v>
      </c>
      <c r="BD21" s="61">
        <f t="shared" si="78"/>
        <v>0</v>
      </c>
      <c r="BE21" s="61">
        <f t="shared" si="79"/>
        <v>0</v>
      </c>
      <c r="BF21" s="61">
        <f t="shared" si="80"/>
        <v>0</v>
      </c>
      <c r="BG21" s="74">
        <f t="shared" si="81"/>
        <v>0</v>
      </c>
    </row>
    <row r="22" spans="1:59">
      <c r="A22" s="21" t="s">
        <v>52</v>
      </c>
      <c r="B22" s="21">
        <v>53</v>
      </c>
      <c r="C22" s="18" t="s">
        <v>53</v>
      </c>
      <c r="D22" s="18" t="s">
        <v>162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X22" s="73">
        <v>0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61">
        <v>0</v>
      </c>
      <c r="AE22" s="61">
        <v>0</v>
      </c>
      <c r="AF22" s="66">
        <v>0</v>
      </c>
      <c r="AG22" s="73">
        <f t="shared" si="55"/>
        <v>0</v>
      </c>
      <c r="AH22" s="61">
        <f t="shared" si="56"/>
        <v>0</v>
      </c>
      <c r="AI22" s="61">
        <f t="shared" si="57"/>
        <v>0</v>
      </c>
      <c r="AJ22" s="61">
        <f t="shared" si="58"/>
        <v>0</v>
      </c>
      <c r="AK22" s="61">
        <f t="shared" si="59"/>
        <v>0</v>
      </c>
      <c r="AL22" s="61">
        <f t="shared" si="60"/>
        <v>0</v>
      </c>
      <c r="AM22" s="61">
        <f t="shared" si="61"/>
        <v>0</v>
      </c>
      <c r="AN22" s="61">
        <f t="shared" si="62"/>
        <v>0</v>
      </c>
      <c r="AO22" s="66">
        <f t="shared" si="63"/>
        <v>0</v>
      </c>
      <c r="AP22" s="73">
        <f t="shared" si="64"/>
        <v>0</v>
      </c>
      <c r="AQ22" s="61">
        <f t="shared" si="65"/>
        <v>0</v>
      </c>
      <c r="AR22" s="61">
        <f t="shared" si="66"/>
        <v>0</v>
      </c>
      <c r="AS22" s="61">
        <f t="shared" si="67"/>
        <v>0</v>
      </c>
      <c r="AT22" s="61">
        <f t="shared" si="68"/>
        <v>0</v>
      </c>
      <c r="AU22" s="61">
        <f t="shared" si="69"/>
        <v>0</v>
      </c>
      <c r="AV22" s="61">
        <f t="shared" si="70"/>
        <v>0</v>
      </c>
      <c r="AW22" s="61">
        <f t="shared" si="71"/>
        <v>0</v>
      </c>
      <c r="AX22" s="74">
        <f t="shared" si="72"/>
        <v>0</v>
      </c>
      <c r="AY22" s="73">
        <f t="shared" si="73"/>
        <v>0</v>
      </c>
      <c r="AZ22" s="61">
        <f t="shared" si="74"/>
        <v>0</v>
      </c>
      <c r="BA22" s="61">
        <f t="shared" si="75"/>
        <v>0</v>
      </c>
      <c r="BB22" s="61">
        <f t="shared" si="76"/>
        <v>0</v>
      </c>
      <c r="BC22" s="61">
        <f t="shared" si="77"/>
        <v>0</v>
      </c>
      <c r="BD22" s="61">
        <f t="shared" si="78"/>
        <v>0</v>
      </c>
      <c r="BE22" s="61">
        <f t="shared" si="79"/>
        <v>0</v>
      </c>
      <c r="BF22" s="61">
        <f t="shared" si="80"/>
        <v>0</v>
      </c>
      <c r="BG22" s="74">
        <f t="shared" si="81"/>
        <v>0</v>
      </c>
    </row>
    <row r="23" spans="1:59">
      <c r="A23" s="21" t="s">
        <v>52</v>
      </c>
      <c r="B23" s="21">
        <v>54</v>
      </c>
      <c r="C23" s="18" t="s">
        <v>53</v>
      </c>
      <c r="D23" s="18" t="s">
        <v>164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X23" s="73">
        <v>0</v>
      </c>
      <c r="Y23" s="61">
        <v>0</v>
      </c>
      <c r="Z23" s="61">
        <v>0</v>
      </c>
      <c r="AA23" s="61">
        <v>0</v>
      </c>
      <c r="AB23" s="61">
        <v>0</v>
      </c>
      <c r="AC23" s="61">
        <v>0</v>
      </c>
      <c r="AD23" s="61">
        <v>0</v>
      </c>
      <c r="AE23" s="61">
        <v>0</v>
      </c>
      <c r="AF23" s="66">
        <v>0</v>
      </c>
      <c r="AG23" s="73">
        <f t="shared" si="55"/>
        <v>0</v>
      </c>
      <c r="AH23" s="61">
        <f t="shared" si="56"/>
        <v>0</v>
      </c>
      <c r="AI23" s="61">
        <f t="shared" si="57"/>
        <v>0</v>
      </c>
      <c r="AJ23" s="61">
        <f t="shared" si="58"/>
        <v>0</v>
      </c>
      <c r="AK23" s="61">
        <f t="shared" si="59"/>
        <v>0</v>
      </c>
      <c r="AL23" s="61">
        <f t="shared" si="60"/>
        <v>0</v>
      </c>
      <c r="AM23" s="61">
        <f t="shared" si="61"/>
        <v>0</v>
      </c>
      <c r="AN23" s="61">
        <f t="shared" si="62"/>
        <v>0</v>
      </c>
      <c r="AO23" s="66">
        <f t="shared" si="63"/>
        <v>0</v>
      </c>
      <c r="AP23" s="73">
        <f t="shared" si="64"/>
        <v>0</v>
      </c>
      <c r="AQ23" s="61">
        <f t="shared" si="65"/>
        <v>0</v>
      </c>
      <c r="AR23" s="61">
        <f t="shared" si="66"/>
        <v>0</v>
      </c>
      <c r="AS23" s="61">
        <f t="shared" si="67"/>
        <v>0</v>
      </c>
      <c r="AT23" s="61">
        <f t="shared" si="68"/>
        <v>0</v>
      </c>
      <c r="AU23" s="61">
        <f t="shared" si="69"/>
        <v>0</v>
      </c>
      <c r="AV23" s="61">
        <f t="shared" si="70"/>
        <v>0</v>
      </c>
      <c r="AW23" s="61">
        <f t="shared" si="71"/>
        <v>0</v>
      </c>
      <c r="AX23" s="74">
        <f t="shared" si="72"/>
        <v>0</v>
      </c>
      <c r="AY23" s="73">
        <f t="shared" si="73"/>
        <v>0</v>
      </c>
      <c r="AZ23" s="61">
        <f t="shared" si="74"/>
        <v>0</v>
      </c>
      <c r="BA23" s="61">
        <f t="shared" si="75"/>
        <v>0</v>
      </c>
      <c r="BB23" s="61">
        <f t="shared" si="76"/>
        <v>0</v>
      </c>
      <c r="BC23" s="61">
        <f t="shared" si="77"/>
        <v>0</v>
      </c>
      <c r="BD23" s="61">
        <f t="shared" si="78"/>
        <v>0</v>
      </c>
      <c r="BE23" s="61">
        <f t="shared" si="79"/>
        <v>0</v>
      </c>
      <c r="BF23" s="61">
        <f t="shared" si="80"/>
        <v>0</v>
      </c>
      <c r="BG23" s="74">
        <f t="shared" si="81"/>
        <v>0</v>
      </c>
    </row>
    <row r="24" spans="1:59" ht="15.75" thickBot="1">
      <c r="A24" s="28" t="s">
        <v>52</v>
      </c>
      <c r="B24" s="28">
        <v>55</v>
      </c>
      <c r="C24" s="18" t="s">
        <v>53</v>
      </c>
      <c r="D24" s="27" t="s">
        <v>166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X24" s="73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61">
        <v>0</v>
      </c>
      <c r="AE24" s="61">
        <v>0</v>
      </c>
      <c r="AF24" s="66">
        <v>0</v>
      </c>
      <c r="AG24" s="73">
        <f t="shared" si="55"/>
        <v>0</v>
      </c>
      <c r="AH24" s="61">
        <f t="shared" si="56"/>
        <v>0</v>
      </c>
      <c r="AI24" s="61">
        <f t="shared" si="57"/>
        <v>0</v>
      </c>
      <c r="AJ24" s="61">
        <f t="shared" si="58"/>
        <v>0</v>
      </c>
      <c r="AK24" s="61">
        <f t="shared" si="59"/>
        <v>0</v>
      </c>
      <c r="AL24" s="61">
        <f t="shared" si="60"/>
        <v>0</v>
      </c>
      <c r="AM24" s="61">
        <f t="shared" si="61"/>
        <v>0</v>
      </c>
      <c r="AN24" s="61">
        <f t="shared" si="62"/>
        <v>0</v>
      </c>
      <c r="AO24" s="66">
        <f t="shared" si="63"/>
        <v>0</v>
      </c>
      <c r="AP24" s="73">
        <f t="shared" si="64"/>
        <v>0</v>
      </c>
      <c r="AQ24" s="61">
        <f t="shared" si="65"/>
        <v>0</v>
      </c>
      <c r="AR24" s="61">
        <f t="shared" si="66"/>
        <v>0</v>
      </c>
      <c r="AS24" s="61">
        <f t="shared" si="67"/>
        <v>0</v>
      </c>
      <c r="AT24" s="61">
        <f t="shared" si="68"/>
        <v>0</v>
      </c>
      <c r="AU24" s="61">
        <f t="shared" si="69"/>
        <v>0</v>
      </c>
      <c r="AV24" s="61">
        <f t="shared" si="70"/>
        <v>0</v>
      </c>
      <c r="AW24" s="61">
        <f t="shared" si="71"/>
        <v>0</v>
      </c>
      <c r="AX24" s="74">
        <f t="shared" si="72"/>
        <v>0</v>
      </c>
      <c r="AY24" s="73">
        <f t="shared" si="73"/>
        <v>0</v>
      </c>
      <c r="AZ24" s="61">
        <f t="shared" si="74"/>
        <v>0</v>
      </c>
      <c r="BA24" s="61">
        <f t="shared" si="75"/>
        <v>0</v>
      </c>
      <c r="BB24" s="61">
        <f t="shared" si="76"/>
        <v>0</v>
      </c>
      <c r="BC24" s="61">
        <f t="shared" si="77"/>
        <v>0</v>
      </c>
      <c r="BD24" s="61">
        <f t="shared" si="78"/>
        <v>0</v>
      </c>
      <c r="BE24" s="61">
        <f t="shared" si="79"/>
        <v>0</v>
      </c>
      <c r="BF24" s="61">
        <f t="shared" si="80"/>
        <v>0</v>
      </c>
      <c r="BG24" s="74">
        <f t="shared" si="81"/>
        <v>0</v>
      </c>
    </row>
    <row r="25" spans="1:59" ht="15.75" thickBot="1">
      <c r="A25" s="21" t="s">
        <v>52</v>
      </c>
      <c r="B25" s="21">
        <v>59</v>
      </c>
      <c r="C25" s="27" t="s">
        <v>82</v>
      </c>
      <c r="D25" s="18" t="s">
        <v>124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X25" s="73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61">
        <v>0</v>
      </c>
      <c r="AE25" s="61">
        <v>0</v>
      </c>
      <c r="AF25" s="66">
        <v>0</v>
      </c>
      <c r="AG25" s="73">
        <f t="shared" si="55"/>
        <v>0</v>
      </c>
      <c r="AH25" s="61">
        <f t="shared" si="56"/>
        <v>0</v>
      </c>
      <c r="AI25" s="61">
        <f t="shared" si="57"/>
        <v>0</v>
      </c>
      <c r="AJ25" s="61">
        <f t="shared" si="58"/>
        <v>0</v>
      </c>
      <c r="AK25" s="61">
        <f t="shared" si="59"/>
        <v>0</v>
      </c>
      <c r="AL25" s="61">
        <f t="shared" si="60"/>
        <v>0</v>
      </c>
      <c r="AM25" s="61">
        <f t="shared" si="61"/>
        <v>0</v>
      </c>
      <c r="AN25" s="61">
        <f t="shared" si="62"/>
        <v>0</v>
      </c>
      <c r="AO25" s="66">
        <f t="shared" si="63"/>
        <v>0</v>
      </c>
      <c r="AP25" s="73">
        <f t="shared" si="64"/>
        <v>0</v>
      </c>
      <c r="AQ25" s="61">
        <f t="shared" si="65"/>
        <v>0</v>
      </c>
      <c r="AR25" s="61">
        <f t="shared" si="66"/>
        <v>0</v>
      </c>
      <c r="AS25" s="61">
        <f t="shared" si="67"/>
        <v>0</v>
      </c>
      <c r="AT25" s="61">
        <f t="shared" si="68"/>
        <v>0</v>
      </c>
      <c r="AU25" s="61">
        <f t="shared" si="69"/>
        <v>0</v>
      </c>
      <c r="AV25" s="61">
        <f t="shared" si="70"/>
        <v>0</v>
      </c>
      <c r="AW25" s="61">
        <f t="shared" si="71"/>
        <v>0</v>
      </c>
      <c r="AX25" s="74">
        <f t="shared" si="72"/>
        <v>0</v>
      </c>
      <c r="AY25" s="73">
        <f t="shared" si="73"/>
        <v>0</v>
      </c>
      <c r="AZ25" s="61">
        <f t="shared" si="74"/>
        <v>0</v>
      </c>
      <c r="BA25" s="61">
        <f t="shared" si="75"/>
        <v>0</v>
      </c>
      <c r="BB25" s="61">
        <f t="shared" si="76"/>
        <v>0</v>
      </c>
      <c r="BC25" s="61">
        <f t="shared" si="77"/>
        <v>0</v>
      </c>
      <c r="BD25" s="61">
        <f t="shared" si="78"/>
        <v>0</v>
      </c>
      <c r="BE25" s="61">
        <f t="shared" si="79"/>
        <v>0</v>
      </c>
      <c r="BF25" s="61">
        <f t="shared" si="80"/>
        <v>0</v>
      </c>
      <c r="BG25" s="74">
        <f t="shared" si="81"/>
        <v>0</v>
      </c>
    </row>
    <row r="26" spans="1:59">
      <c r="A26" s="21" t="s">
        <v>52</v>
      </c>
      <c r="B26" s="21">
        <v>60</v>
      </c>
      <c r="C26" s="18" t="s">
        <v>82</v>
      </c>
      <c r="D26" s="18" t="s">
        <v>126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X26" s="73">
        <v>0</v>
      </c>
      <c r="Y26" s="61">
        <v>0</v>
      </c>
      <c r="Z26" s="61">
        <v>0</v>
      </c>
      <c r="AA26" s="61">
        <v>0</v>
      </c>
      <c r="AB26" s="61">
        <v>0</v>
      </c>
      <c r="AC26" s="61">
        <v>0</v>
      </c>
      <c r="AD26" s="61">
        <v>0</v>
      </c>
      <c r="AE26" s="61">
        <v>0</v>
      </c>
      <c r="AF26" s="66">
        <v>0</v>
      </c>
      <c r="AG26" s="73">
        <f t="shared" si="55"/>
        <v>0</v>
      </c>
      <c r="AH26" s="61">
        <f t="shared" si="56"/>
        <v>0</v>
      </c>
      <c r="AI26" s="61">
        <f t="shared" si="57"/>
        <v>0</v>
      </c>
      <c r="AJ26" s="61">
        <f t="shared" si="58"/>
        <v>0</v>
      </c>
      <c r="AK26" s="61">
        <f t="shared" si="59"/>
        <v>0</v>
      </c>
      <c r="AL26" s="61">
        <f t="shared" si="60"/>
        <v>0</v>
      </c>
      <c r="AM26" s="61">
        <f t="shared" si="61"/>
        <v>0</v>
      </c>
      <c r="AN26" s="61">
        <f t="shared" si="62"/>
        <v>0</v>
      </c>
      <c r="AO26" s="66">
        <f t="shared" si="63"/>
        <v>0</v>
      </c>
      <c r="AP26" s="73">
        <f t="shared" si="64"/>
        <v>0</v>
      </c>
      <c r="AQ26" s="61">
        <f t="shared" si="65"/>
        <v>0</v>
      </c>
      <c r="AR26" s="61">
        <f t="shared" si="66"/>
        <v>0</v>
      </c>
      <c r="AS26" s="61">
        <f t="shared" si="67"/>
        <v>0</v>
      </c>
      <c r="AT26" s="61">
        <f t="shared" si="68"/>
        <v>0</v>
      </c>
      <c r="AU26" s="61">
        <f t="shared" si="69"/>
        <v>0</v>
      </c>
      <c r="AV26" s="61">
        <f t="shared" si="70"/>
        <v>0</v>
      </c>
      <c r="AW26" s="61">
        <f t="shared" si="71"/>
        <v>0</v>
      </c>
      <c r="AX26" s="74">
        <f t="shared" si="72"/>
        <v>0</v>
      </c>
      <c r="AY26" s="73">
        <f t="shared" si="73"/>
        <v>0</v>
      </c>
      <c r="AZ26" s="61">
        <f t="shared" si="74"/>
        <v>0</v>
      </c>
      <c r="BA26" s="61">
        <f t="shared" si="75"/>
        <v>0</v>
      </c>
      <c r="BB26" s="61">
        <f t="shared" si="76"/>
        <v>0</v>
      </c>
      <c r="BC26" s="61">
        <f t="shared" si="77"/>
        <v>0</v>
      </c>
      <c r="BD26" s="61">
        <f t="shared" si="78"/>
        <v>0</v>
      </c>
      <c r="BE26" s="61">
        <f t="shared" si="79"/>
        <v>0</v>
      </c>
      <c r="BF26" s="61">
        <f t="shared" si="80"/>
        <v>0</v>
      </c>
      <c r="BG26" s="74">
        <f t="shared" si="81"/>
        <v>0</v>
      </c>
    </row>
    <row r="27" spans="1:59">
      <c r="A27" s="21" t="s">
        <v>52</v>
      </c>
      <c r="B27" s="21">
        <v>65</v>
      </c>
      <c r="C27" s="18" t="s">
        <v>82</v>
      </c>
      <c r="D27" s="18" t="s">
        <v>83</v>
      </c>
      <c r="E27" s="20">
        <v>0</v>
      </c>
      <c r="F27" s="20">
        <v>2</v>
      </c>
      <c r="G27" s="20">
        <v>42</v>
      </c>
      <c r="H27" s="20">
        <v>43</v>
      </c>
      <c r="I27" s="20">
        <v>39</v>
      </c>
      <c r="J27" s="20">
        <v>36</v>
      </c>
      <c r="K27" s="20">
        <v>21</v>
      </c>
      <c r="L27" s="20">
        <v>3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X27" s="73">
        <v>0</v>
      </c>
      <c r="Y27" s="61">
        <v>0</v>
      </c>
      <c r="Z27" s="61">
        <v>0</v>
      </c>
      <c r="AA27" s="61">
        <v>0</v>
      </c>
      <c r="AB27" s="61">
        <v>0</v>
      </c>
      <c r="AC27" s="61">
        <v>0</v>
      </c>
      <c r="AD27" s="61">
        <v>0</v>
      </c>
      <c r="AE27" s="61">
        <v>0</v>
      </c>
      <c r="AF27" s="66">
        <v>0</v>
      </c>
      <c r="AG27" s="73">
        <f t="shared" si="55"/>
        <v>0</v>
      </c>
      <c r="AH27" s="61">
        <f t="shared" si="56"/>
        <v>0</v>
      </c>
      <c r="AI27" s="61">
        <f t="shared" si="57"/>
        <v>0</v>
      </c>
      <c r="AJ27" s="61">
        <f t="shared" si="58"/>
        <v>0</v>
      </c>
      <c r="AK27" s="61">
        <f t="shared" si="59"/>
        <v>0</v>
      </c>
      <c r="AL27" s="61">
        <f t="shared" si="60"/>
        <v>0</v>
      </c>
      <c r="AM27" s="61">
        <f t="shared" si="61"/>
        <v>0</v>
      </c>
      <c r="AN27" s="61">
        <f t="shared" si="62"/>
        <v>0</v>
      </c>
      <c r="AO27" s="66">
        <f t="shared" si="63"/>
        <v>0</v>
      </c>
      <c r="AP27" s="73">
        <f t="shared" si="64"/>
        <v>0</v>
      </c>
      <c r="AQ27" s="61">
        <f t="shared" si="65"/>
        <v>0</v>
      </c>
      <c r="AR27" s="61">
        <f t="shared" si="66"/>
        <v>0</v>
      </c>
      <c r="AS27" s="61">
        <f t="shared" si="67"/>
        <v>0</v>
      </c>
      <c r="AT27" s="61">
        <f t="shared" si="68"/>
        <v>0</v>
      </c>
      <c r="AU27" s="61">
        <f t="shared" si="69"/>
        <v>0</v>
      </c>
      <c r="AV27" s="61">
        <f t="shared" si="70"/>
        <v>0</v>
      </c>
      <c r="AW27" s="61">
        <f t="shared" si="71"/>
        <v>0</v>
      </c>
      <c r="AX27" s="74">
        <f t="shared" si="72"/>
        <v>0</v>
      </c>
      <c r="AY27" s="73">
        <f t="shared" si="73"/>
        <v>0</v>
      </c>
      <c r="AZ27" s="61">
        <f t="shared" si="74"/>
        <v>0</v>
      </c>
      <c r="BA27" s="61">
        <f t="shared" si="75"/>
        <v>0</v>
      </c>
      <c r="BB27" s="61">
        <f t="shared" si="76"/>
        <v>0</v>
      </c>
      <c r="BC27" s="61">
        <f t="shared" si="77"/>
        <v>0</v>
      </c>
      <c r="BD27" s="61">
        <f t="shared" si="78"/>
        <v>0</v>
      </c>
      <c r="BE27" s="61">
        <f t="shared" si="79"/>
        <v>0</v>
      </c>
      <c r="BF27" s="61">
        <f t="shared" si="80"/>
        <v>0</v>
      </c>
      <c r="BG27" s="74">
        <f t="shared" si="81"/>
        <v>0</v>
      </c>
    </row>
    <row r="28" spans="1:59">
      <c r="A28" s="21" t="s">
        <v>52</v>
      </c>
      <c r="B28" s="21">
        <v>66</v>
      </c>
      <c r="C28" s="18" t="s">
        <v>82</v>
      </c>
      <c r="D28" s="18" t="s">
        <v>170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X28" s="77">
        <f>IFERROR(X30/X29,0)</f>
        <v>0</v>
      </c>
      <c r="Y28" s="63">
        <f t="shared" ref="Y28:BG28" si="82">IFERROR(Y30/Y29,0)</f>
        <v>0</v>
      </c>
      <c r="Z28" s="63">
        <f t="shared" si="82"/>
        <v>0</v>
      </c>
      <c r="AA28" s="63">
        <f t="shared" si="82"/>
        <v>0</v>
      </c>
      <c r="AB28" s="63">
        <f t="shared" si="82"/>
        <v>0</v>
      </c>
      <c r="AC28" s="63">
        <f t="shared" si="82"/>
        <v>0</v>
      </c>
      <c r="AD28" s="63">
        <f t="shared" si="82"/>
        <v>0</v>
      </c>
      <c r="AE28" s="63">
        <f t="shared" si="82"/>
        <v>0</v>
      </c>
      <c r="AF28" s="68">
        <f t="shared" si="82"/>
        <v>0</v>
      </c>
      <c r="AG28" s="77">
        <f t="shared" si="82"/>
        <v>0</v>
      </c>
      <c r="AH28" s="63">
        <f t="shared" si="82"/>
        <v>0</v>
      </c>
      <c r="AI28" s="63">
        <f t="shared" si="82"/>
        <v>0</v>
      </c>
      <c r="AJ28" s="63">
        <f t="shared" si="82"/>
        <v>0</v>
      </c>
      <c r="AK28" s="63">
        <f t="shared" si="82"/>
        <v>0</v>
      </c>
      <c r="AL28" s="63">
        <f t="shared" si="82"/>
        <v>0</v>
      </c>
      <c r="AM28" s="63">
        <f t="shared" si="82"/>
        <v>0</v>
      </c>
      <c r="AN28" s="63">
        <f t="shared" si="82"/>
        <v>0</v>
      </c>
      <c r="AO28" s="68">
        <f t="shared" si="82"/>
        <v>0</v>
      </c>
      <c r="AP28" s="77">
        <f t="shared" si="82"/>
        <v>0</v>
      </c>
      <c r="AQ28" s="63">
        <f t="shared" si="82"/>
        <v>0</v>
      </c>
      <c r="AR28" s="63">
        <f t="shared" si="82"/>
        <v>0</v>
      </c>
      <c r="AS28" s="63">
        <f t="shared" si="82"/>
        <v>0</v>
      </c>
      <c r="AT28" s="63">
        <f t="shared" si="82"/>
        <v>0</v>
      </c>
      <c r="AU28" s="63">
        <f t="shared" si="82"/>
        <v>0</v>
      </c>
      <c r="AV28" s="63">
        <f t="shared" si="82"/>
        <v>0</v>
      </c>
      <c r="AW28" s="63">
        <f t="shared" si="82"/>
        <v>0</v>
      </c>
      <c r="AX28" s="78">
        <f t="shared" si="82"/>
        <v>0</v>
      </c>
      <c r="AY28" s="77">
        <f t="shared" si="82"/>
        <v>0</v>
      </c>
      <c r="AZ28" s="63">
        <f t="shared" si="82"/>
        <v>0</v>
      </c>
      <c r="BA28" s="63">
        <f t="shared" si="82"/>
        <v>0</v>
      </c>
      <c r="BB28" s="63">
        <f t="shared" si="82"/>
        <v>0</v>
      </c>
      <c r="BC28" s="63">
        <f t="shared" si="82"/>
        <v>0</v>
      </c>
      <c r="BD28" s="63">
        <f t="shared" si="82"/>
        <v>0</v>
      </c>
      <c r="BE28" s="63">
        <f t="shared" si="82"/>
        <v>0</v>
      </c>
      <c r="BF28" s="63">
        <f t="shared" si="82"/>
        <v>0</v>
      </c>
      <c r="BG28" s="78">
        <f t="shared" si="82"/>
        <v>0</v>
      </c>
    </row>
    <row r="29" spans="1:59">
      <c r="A29" s="21" t="s">
        <v>52</v>
      </c>
      <c r="B29" s="21">
        <v>67</v>
      </c>
      <c r="C29" s="18" t="s">
        <v>82</v>
      </c>
      <c r="D29" s="18" t="s">
        <v>172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X29" s="73">
        <v>0</v>
      </c>
      <c r="Y29" s="61">
        <v>0</v>
      </c>
      <c r="Z29" s="61">
        <v>0</v>
      </c>
      <c r="AA29" s="61">
        <v>0</v>
      </c>
      <c r="AB29" s="61">
        <v>0</v>
      </c>
      <c r="AC29" s="61">
        <v>0</v>
      </c>
      <c r="AD29" s="61">
        <v>0</v>
      </c>
      <c r="AE29" s="61">
        <v>0</v>
      </c>
      <c r="AF29" s="66">
        <v>0</v>
      </c>
      <c r="AG29" s="73">
        <f t="shared" ref="AG29:AG30" si="83">E28+F28</f>
        <v>0</v>
      </c>
      <c r="AH29" s="61">
        <f t="shared" ref="AH29:AH30" si="84">G28</f>
        <v>0</v>
      </c>
      <c r="AI29" s="61">
        <f t="shared" ref="AI29:AI30" si="85">H28</f>
        <v>0</v>
      </c>
      <c r="AJ29" s="61">
        <f t="shared" ref="AJ29:AJ30" si="86">I28</f>
        <v>0</v>
      </c>
      <c r="AK29" s="61">
        <f t="shared" ref="AK29:AK30" si="87">J28</f>
        <v>0</v>
      </c>
      <c r="AL29" s="61">
        <f t="shared" ref="AL29:AL30" si="88">K28</f>
        <v>0</v>
      </c>
      <c r="AM29" s="61">
        <f t="shared" ref="AM29:AM30" si="89">L28</f>
        <v>0</v>
      </c>
      <c r="AN29" s="61">
        <f t="shared" ref="AN29:AN30" si="90">M28</f>
        <v>0</v>
      </c>
      <c r="AO29" s="66">
        <f t="shared" ref="AO29:AO30" si="91">SUM(AG29:AN29)</f>
        <v>0</v>
      </c>
      <c r="AP29" s="73">
        <f t="shared" ref="AP29:AP30" si="92">N28+O28</f>
        <v>0</v>
      </c>
      <c r="AQ29" s="61">
        <f t="shared" ref="AQ29:AQ30" si="93">P28</f>
        <v>0</v>
      </c>
      <c r="AR29" s="61">
        <f t="shared" ref="AR29:AR30" si="94">Q28</f>
        <v>0</v>
      </c>
      <c r="AS29" s="61">
        <f t="shared" ref="AS29:AS30" si="95">R28</f>
        <v>0</v>
      </c>
      <c r="AT29" s="61">
        <f t="shared" ref="AT29:AT30" si="96">S28</f>
        <v>0</v>
      </c>
      <c r="AU29" s="61">
        <f t="shared" ref="AU29:AU30" si="97">T28</f>
        <v>0</v>
      </c>
      <c r="AV29" s="61">
        <f t="shared" ref="AV29:AV30" si="98">U28</f>
        <v>0</v>
      </c>
      <c r="AW29" s="61">
        <f t="shared" ref="AW29:AW30" si="99">V28</f>
        <v>0</v>
      </c>
      <c r="AX29" s="74">
        <f t="shared" ref="AX29:AX30" si="100">SUM(AP29:AW29)</f>
        <v>0</v>
      </c>
      <c r="AY29" s="73">
        <f t="shared" ref="AY29:AY30" si="101">X29+AG29+AP29</f>
        <v>0</v>
      </c>
      <c r="AZ29" s="61">
        <f t="shared" ref="AZ29:AZ30" si="102">Y29+AH29+AQ29</f>
        <v>0</v>
      </c>
      <c r="BA29" s="61">
        <f t="shared" ref="BA29:BA30" si="103">Z29+AI29+AR29</f>
        <v>0</v>
      </c>
      <c r="BB29" s="61">
        <f t="shared" ref="BB29:BB30" si="104">AA29+AJ29+AS29</f>
        <v>0</v>
      </c>
      <c r="BC29" s="61">
        <f t="shared" ref="BC29:BC30" si="105">AB29+AK29+AT29</f>
        <v>0</v>
      </c>
      <c r="BD29" s="61">
        <f t="shared" ref="BD29:BD30" si="106">AC29+AL29+AU29</f>
        <v>0</v>
      </c>
      <c r="BE29" s="61">
        <f t="shared" ref="BE29:BE30" si="107">AD29+AM29+AV29</f>
        <v>0</v>
      </c>
      <c r="BF29" s="61">
        <f t="shared" ref="BF29:BF30" si="108">AE29+AN29+AW29</f>
        <v>0</v>
      </c>
      <c r="BG29" s="74">
        <f t="shared" ref="BG29:BG30" si="109">AF29+AO29+AX29</f>
        <v>0</v>
      </c>
    </row>
    <row r="30" spans="1:59">
      <c r="A30" s="21" t="s">
        <v>52</v>
      </c>
      <c r="B30" s="21">
        <v>68</v>
      </c>
      <c r="C30" s="18" t="s">
        <v>82</v>
      </c>
      <c r="D30" s="18" t="s">
        <v>174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X30" s="73">
        <v>0</v>
      </c>
      <c r="Y30" s="61">
        <v>0</v>
      </c>
      <c r="Z30" s="61">
        <v>0</v>
      </c>
      <c r="AA30" s="61">
        <v>0</v>
      </c>
      <c r="AB30" s="61">
        <v>0</v>
      </c>
      <c r="AC30" s="61">
        <v>0</v>
      </c>
      <c r="AD30" s="61">
        <v>0</v>
      </c>
      <c r="AE30" s="61">
        <v>0</v>
      </c>
      <c r="AF30" s="66">
        <v>0</v>
      </c>
      <c r="AG30" s="73">
        <f t="shared" si="83"/>
        <v>0</v>
      </c>
      <c r="AH30" s="61">
        <f t="shared" si="84"/>
        <v>0</v>
      </c>
      <c r="AI30" s="61">
        <f t="shared" si="85"/>
        <v>0</v>
      </c>
      <c r="AJ30" s="61">
        <f t="shared" si="86"/>
        <v>0</v>
      </c>
      <c r="AK30" s="61">
        <f t="shared" si="87"/>
        <v>0</v>
      </c>
      <c r="AL30" s="61">
        <f t="shared" si="88"/>
        <v>0</v>
      </c>
      <c r="AM30" s="61">
        <f t="shared" si="89"/>
        <v>0</v>
      </c>
      <c r="AN30" s="61">
        <f t="shared" si="90"/>
        <v>0</v>
      </c>
      <c r="AO30" s="66">
        <f t="shared" si="91"/>
        <v>0</v>
      </c>
      <c r="AP30" s="73">
        <f t="shared" si="92"/>
        <v>0</v>
      </c>
      <c r="AQ30" s="61">
        <f t="shared" si="93"/>
        <v>0</v>
      </c>
      <c r="AR30" s="61">
        <f t="shared" si="94"/>
        <v>0</v>
      </c>
      <c r="AS30" s="61">
        <f t="shared" si="95"/>
        <v>0</v>
      </c>
      <c r="AT30" s="61">
        <f t="shared" si="96"/>
        <v>0</v>
      </c>
      <c r="AU30" s="61">
        <f t="shared" si="97"/>
        <v>0</v>
      </c>
      <c r="AV30" s="61">
        <f t="shared" si="98"/>
        <v>0</v>
      </c>
      <c r="AW30" s="61">
        <f t="shared" si="99"/>
        <v>0</v>
      </c>
      <c r="AX30" s="74">
        <f t="shared" si="100"/>
        <v>0</v>
      </c>
      <c r="AY30" s="73">
        <f t="shared" si="101"/>
        <v>0</v>
      </c>
      <c r="AZ30" s="61">
        <f t="shared" si="102"/>
        <v>0</v>
      </c>
      <c r="BA30" s="61">
        <f t="shared" si="103"/>
        <v>0</v>
      </c>
      <c r="BB30" s="61">
        <f t="shared" si="104"/>
        <v>0</v>
      </c>
      <c r="BC30" s="61">
        <f t="shared" si="105"/>
        <v>0</v>
      </c>
      <c r="BD30" s="61">
        <f t="shared" si="106"/>
        <v>0</v>
      </c>
      <c r="BE30" s="61">
        <f t="shared" si="107"/>
        <v>0</v>
      </c>
      <c r="BF30" s="61">
        <f t="shared" si="108"/>
        <v>0</v>
      </c>
      <c r="BG30" s="74">
        <f t="shared" si="109"/>
        <v>0</v>
      </c>
    </row>
    <row r="31" spans="1:59">
      <c r="A31" s="21" t="s">
        <v>52</v>
      </c>
      <c r="B31" s="21">
        <v>69</v>
      </c>
      <c r="C31" s="18" t="s">
        <v>82</v>
      </c>
      <c r="D31" s="18" t="s">
        <v>176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X31" s="77">
        <f t="shared" ref="X31:BG31" si="110">IFERROR(X33/X32,0)</f>
        <v>0</v>
      </c>
      <c r="Y31" s="63">
        <f t="shared" si="110"/>
        <v>0</v>
      </c>
      <c r="Z31" s="63">
        <f t="shared" si="110"/>
        <v>0</v>
      </c>
      <c r="AA31" s="63">
        <f t="shared" si="110"/>
        <v>0</v>
      </c>
      <c r="AB31" s="63">
        <f t="shared" si="110"/>
        <v>0</v>
      </c>
      <c r="AC31" s="63">
        <f t="shared" si="110"/>
        <v>0</v>
      </c>
      <c r="AD31" s="63">
        <f t="shared" si="110"/>
        <v>0</v>
      </c>
      <c r="AE31" s="63">
        <f t="shared" si="110"/>
        <v>0</v>
      </c>
      <c r="AF31" s="68">
        <f t="shared" si="110"/>
        <v>0</v>
      </c>
      <c r="AG31" s="77">
        <f t="shared" si="110"/>
        <v>0</v>
      </c>
      <c r="AH31" s="63">
        <f t="shared" si="110"/>
        <v>0</v>
      </c>
      <c r="AI31" s="63">
        <f t="shared" si="110"/>
        <v>0</v>
      </c>
      <c r="AJ31" s="63">
        <f t="shared" si="110"/>
        <v>0</v>
      </c>
      <c r="AK31" s="63">
        <f t="shared" si="110"/>
        <v>0</v>
      </c>
      <c r="AL31" s="63">
        <f t="shared" si="110"/>
        <v>0</v>
      </c>
      <c r="AM31" s="63">
        <f t="shared" si="110"/>
        <v>0</v>
      </c>
      <c r="AN31" s="63">
        <f t="shared" si="110"/>
        <v>0</v>
      </c>
      <c r="AO31" s="68">
        <f t="shared" si="110"/>
        <v>0</v>
      </c>
      <c r="AP31" s="77">
        <f t="shared" si="110"/>
        <v>0</v>
      </c>
      <c r="AQ31" s="63">
        <f t="shared" si="110"/>
        <v>0</v>
      </c>
      <c r="AR31" s="63">
        <f t="shared" si="110"/>
        <v>0</v>
      </c>
      <c r="AS31" s="63">
        <f t="shared" si="110"/>
        <v>0</v>
      </c>
      <c r="AT31" s="63">
        <f t="shared" si="110"/>
        <v>0</v>
      </c>
      <c r="AU31" s="63">
        <f t="shared" si="110"/>
        <v>0</v>
      </c>
      <c r="AV31" s="63">
        <f t="shared" si="110"/>
        <v>0</v>
      </c>
      <c r="AW31" s="63">
        <f t="shared" si="110"/>
        <v>0</v>
      </c>
      <c r="AX31" s="78">
        <f t="shared" si="110"/>
        <v>0</v>
      </c>
      <c r="AY31" s="77">
        <f t="shared" si="110"/>
        <v>0</v>
      </c>
      <c r="AZ31" s="63">
        <f t="shared" si="110"/>
        <v>0</v>
      </c>
      <c r="BA31" s="63">
        <f t="shared" si="110"/>
        <v>0</v>
      </c>
      <c r="BB31" s="63">
        <f t="shared" si="110"/>
        <v>0</v>
      </c>
      <c r="BC31" s="63">
        <f t="shared" si="110"/>
        <v>0</v>
      </c>
      <c r="BD31" s="63">
        <f t="shared" si="110"/>
        <v>0</v>
      </c>
      <c r="BE31" s="63">
        <f t="shared" si="110"/>
        <v>0</v>
      </c>
      <c r="BF31" s="63">
        <f t="shared" si="110"/>
        <v>0</v>
      </c>
      <c r="BG31" s="78">
        <f t="shared" si="110"/>
        <v>0</v>
      </c>
    </row>
    <row r="32" spans="1:59">
      <c r="A32" s="21" t="s">
        <v>52</v>
      </c>
      <c r="B32" s="21">
        <v>70</v>
      </c>
      <c r="C32" s="18" t="s">
        <v>82</v>
      </c>
      <c r="D32" s="18" t="s">
        <v>178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X32" s="73">
        <v>0</v>
      </c>
      <c r="Y32" s="61">
        <v>0</v>
      </c>
      <c r="Z32" s="61">
        <v>0</v>
      </c>
      <c r="AA32" s="61">
        <v>0</v>
      </c>
      <c r="AB32" s="61">
        <v>0</v>
      </c>
      <c r="AC32" s="61">
        <v>0</v>
      </c>
      <c r="AD32" s="61">
        <v>0</v>
      </c>
      <c r="AE32" s="61">
        <v>0</v>
      </c>
      <c r="AF32" s="66">
        <v>0</v>
      </c>
      <c r="AG32" s="73">
        <f t="shared" ref="AG32:AG33" si="111">E31+F31</f>
        <v>0</v>
      </c>
      <c r="AH32" s="61">
        <f t="shared" ref="AH32:AH33" si="112">G31</f>
        <v>0</v>
      </c>
      <c r="AI32" s="61">
        <f t="shared" ref="AI32:AI33" si="113">H31</f>
        <v>0</v>
      </c>
      <c r="AJ32" s="61">
        <f t="shared" ref="AJ32:AJ33" si="114">I31</f>
        <v>0</v>
      </c>
      <c r="AK32" s="61">
        <f t="shared" ref="AK32:AK33" si="115">J31</f>
        <v>0</v>
      </c>
      <c r="AL32" s="61">
        <f t="shared" ref="AL32:AL33" si="116">K31</f>
        <v>0</v>
      </c>
      <c r="AM32" s="61">
        <f t="shared" ref="AM32:AM33" si="117">L31</f>
        <v>0</v>
      </c>
      <c r="AN32" s="61">
        <f t="shared" ref="AN32:AN33" si="118">M31</f>
        <v>0</v>
      </c>
      <c r="AO32" s="66">
        <f>SUM(AG32:AN32)</f>
        <v>0</v>
      </c>
      <c r="AP32" s="73">
        <f t="shared" ref="AP32:AP33" si="119">N31+O31</f>
        <v>0</v>
      </c>
      <c r="AQ32" s="61">
        <f t="shared" ref="AQ32:AW32" si="120">P31</f>
        <v>0</v>
      </c>
      <c r="AR32" s="61">
        <f t="shared" si="120"/>
        <v>0</v>
      </c>
      <c r="AS32" s="61">
        <f t="shared" si="120"/>
        <v>0</v>
      </c>
      <c r="AT32" s="61">
        <f t="shared" si="120"/>
        <v>0</v>
      </c>
      <c r="AU32" s="61">
        <f t="shared" si="120"/>
        <v>0</v>
      </c>
      <c r="AV32" s="61">
        <f t="shared" si="120"/>
        <v>0</v>
      </c>
      <c r="AW32" s="61">
        <f t="shared" si="120"/>
        <v>0</v>
      </c>
      <c r="AX32" s="74">
        <f t="shared" ref="AX32:AX33" si="121">SUM(AP32:AW32)</f>
        <v>0</v>
      </c>
      <c r="AY32" s="73">
        <f t="shared" ref="AY32:AY33" si="122">X32+AG32+AP32</f>
        <v>0</v>
      </c>
      <c r="AZ32" s="61">
        <f t="shared" ref="AZ32:AZ33" si="123">Y32+AH32+AQ32</f>
        <v>0</v>
      </c>
      <c r="BA32" s="61">
        <f t="shared" ref="BA32:BA33" si="124">Z32+AI32+AR32</f>
        <v>0</v>
      </c>
      <c r="BB32" s="61">
        <f t="shared" ref="BB32:BB33" si="125">AA32+AJ32+AS32</f>
        <v>0</v>
      </c>
      <c r="BC32" s="61">
        <f t="shared" ref="BC32:BC33" si="126">AB32+AK32+AT32</f>
        <v>0</v>
      </c>
      <c r="BD32" s="61">
        <f t="shared" ref="BD32:BD33" si="127">AC32+AL32+AU32</f>
        <v>0</v>
      </c>
      <c r="BE32" s="61">
        <f t="shared" ref="BE32:BE33" si="128">AD32+AM32+AV32</f>
        <v>0</v>
      </c>
      <c r="BF32" s="61">
        <f t="shared" ref="BF32:BF33" si="129">AE32+AN32+AW32</f>
        <v>0</v>
      </c>
      <c r="BG32" s="74">
        <f t="shared" ref="BG32:BG33" si="130">AF32+AO32+AX32</f>
        <v>0</v>
      </c>
    </row>
    <row r="33" spans="1:59">
      <c r="A33" s="21" t="s">
        <v>52</v>
      </c>
      <c r="B33" s="21">
        <v>71</v>
      </c>
      <c r="C33" s="18" t="s">
        <v>82</v>
      </c>
      <c r="D33" s="18" t="s">
        <v>180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X33" s="73">
        <v>0</v>
      </c>
      <c r="Y33" s="61">
        <v>0</v>
      </c>
      <c r="Z33" s="61">
        <v>0</v>
      </c>
      <c r="AA33" s="61">
        <v>0</v>
      </c>
      <c r="AB33" s="61">
        <v>0</v>
      </c>
      <c r="AC33" s="61">
        <v>0</v>
      </c>
      <c r="AD33" s="61">
        <v>0</v>
      </c>
      <c r="AE33" s="61">
        <v>0</v>
      </c>
      <c r="AF33" s="66">
        <v>0</v>
      </c>
      <c r="AG33" s="73">
        <f t="shared" si="111"/>
        <v>0</v>
      </c>
      <c r="AH33" s="61">
        <f t="shared" si="112"/>
        <v>0</v>
      </c>
      <c r="AI33" s="61">
        <f t="shared" si="113"/>
        <v>0</v>
      </c>
      <c r="AJ33" s="61">
        <f t="shared" si="114"/>
        <v>0</v>
      </c>
      <c r="AK33" s="61">
        <f t="shared" si="115"/>
        <v>0</v>
      </c>
      <c r="AL33" s="61">
        <f t="shared" si="116"/>
        <v>0</v>
      </c>
      <c r="AM33" s="61">
        <f t="shared" si="117"/>
        <v>0</v>
      </c>
      <c r="AN33" s="61">
        <f t="shared" si="118"/>
        <v>0</v>
      </c>
      <c r="AO33" s="66">
        <v>0</v>
      </c>
      <c r="AP33" s="73">
        <f t="shared" si="119"/>
        <v>0</v>
      </c>
      <c r="AQ33" s="61">
        <f t="shared" ref="AQ33:AW33" si="131">P32</f>
        <v>0</v>
      </c>
      <c r="AR33" s="61">
        <f t="shared" si="131"/>
        <v>0</v>
      </c>
      <c r="AS33" s="61">
        <f t="shared" si="131"/>
        <v>0</v>
      </c>
      <c r="AT33" s="61">
        <f t="shared" si="131"/>
        <v>0</v>
      </c>
      <c r="AU33" s="61">
        <f t="shared" si="131"/>
        <v>0</v>
      </c>
      <c r="AV33" s="61">
        <f t="shared" si="131"/>
        <v>0</v>
      </c>
      <c r="AW33" s="61">
        <f t="shared" si="131"/>
        <v>0</v>
      </c>
      <c r="AX33" s="74">
        <f t="shared" si="121"/>
        <v>0</v>
      </c>
      <c r="AY33" s="73">
        <f t="shared" si="122"/>
        <v>0</v>
      </c>
      <c r="AZ33" s="61">
        <f t="shared" si="123"/>
        <v>0</v>
      </c>
      <c r="BA33" s="61">
        <f t="shared" si="124"/>
        <v>0</v>
      </c>
      <c r="BB33" s="61">
        <f t="shared" si="125"/>
        <v>0</v>
      </c>
      <c r="BC33" s="61">
        <f t="shared" si="126"/>
        <v>0</v>
      </c>
      <c r="BD33" s="61">
        <f t="shared" si="127"/>
        <v>0</v>
      </c>
      <c r="BE33" s="61">
        <f t="shared" si="128"/>
        <v>0</v>
      </c>
      <c r="BF33" s="61">
        <f t="shared" si="129"/>
        <v>0</v>
      </c>
      <c r="BG33" s="74">
        <f t="shared" si="130"/>
        <v>0</v>
      </c>
    </row>
    <row r="34" spans="1:59">
      <c r="A34" s="21" t="s">
        <v>52</v>
      </c>
      <c r="B34" s="21">
        <v>72</v>
      </c>
      <c r="C34" s="18" t="s">
        <v>82</v>
      </c>
      <c r="D34" s="18" t="s">
        <v>182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X34" s="77">
        <f t="shared" ref="X34:BG34" si="132">IFERROR(X36/X35,0)</f>
        <v>0</v>
      </c>
      <c r="Y34" s="63">
        <f t="shared" si="132"/>
        <v>0</v>
      </c>
      <c r="Z34" s="63">
        <f t="shared" si="132"/>
        <v>0</v>
      </c>
      <c r="AA34" s="63">
        <f t="shared" si="132"/>
        <v>0</v>
      </c>
      <c r="AB34" s="63">
        <f t="shared" si="132"/>
        <v>0</v>
      </c>
      <c r="AC34" s="63">
        <f t="shared" si="132"/>
        <v>0</v>
      </c>
      <c r="AD34" s="63">
        <f t="shared" si="132"/>
        <v>0</v>
      </c>
      <c r="AE34" s="63">
        <f t="shared" si="132"/>
        <v>0</v>
      </c>
      <c r="AF34" s="68">
        <f t="shared" si="132"/>
        <v>0</v>
      </c>
      <c r="AG34" s="77">
        <f t="shared" si="132"/>
        <v>0</v>
      </c>
      <c r="AH34" s="63">
        <f t="shared" si="132"/>
        <v>0</v>
      </c>
      <c r="AI34" s="63">
        <f t="shared" si="132"/>
        <v>0</v>
      </c>
      <c r="AJ34" s="63">
        <f t="shared" si="132"/>
        <v>0</v>
      </c>
      <c r="AK34" s="63">
        <f t="shared" si="132"/>
        <v>0</v>
      </c>
      <c r="AL34" s="63">
        <f t="shared" si="132"/>
        <v>0</v>
      </c>
      <c r="AM34" s="63">
        <f t="shared" si="132"/>
        <v>0</v>
      </c>
      <c r="AN34" s="63">
        <f t="shared" si="132"/>
        <v>0</v>
      </c>
      <c r="AO34" s="68">
        <f t="shared" si="132"/>
        <v>0</v>
      </c>
      <c r="AP34" s="77">
        <f t="shared" si="132"/>
        <v>0</v>
      </c>
      <c r="AQ34" s="63">
        <f t="shared" si="132"/>
        <v>0</v>
      </c>
      <c r="AR34" s="63">
        <f t="shared" si="132"/>
        <v>0</v>
      </c>
      <c r="AS34" s="63">
        <f t="shared" si="132"/>
        <v>0</v>
      </c>
      <c r="AT34" s="63">
        <f t="shared" si="132"/>
        <v>0</v>
      </c>
      <c r="AU34" s="63">
        <f t="shared" si="132"/>
        <v>0</v>
      </c>
      <c r="AV34" s="63">
        <f t="shared" si="132"/>
        <v>0</v>
      </c>
      <c r="AW34" s="63">
        <f t="shared" si="132"/>
        <v>0</v>
      </c>
      <c r="AX34" s="78">
        <f t="shared" si="132"/>
        <v>0</v>
      </c>
      <c r="AY34" s="77">
        <f t="shared" si="132"/>
        <v>0</v>
      </c>
      <c r="AZ34" s="63">
        <f t="shared" si="132"/>
        <v>0</v>
      </c>
      <c r="BA34" s="63">
        <f t="shared" si="132"/>
        <v>0</v>
      </c>
      <c r="BB34" s="63">
        <f t="shared" si="132"/>
        <v>0</v>
      </c>
      <c r="BC34" s="63">
        <f t="shared" si="132"/>
        <v>0</v>
      </c>
      <c r="BD34" s="63">
        <f t="shared" si="132"/>
        <v>0</v>
      </c>
      <c r="BE34" s="63">
        <f t="shared" si="132"/>
        <v>0</v>
      </c>
      <c r="BF34" s="63">
        <f t="shared" si="132"/>
        <v>0</v>
      </c>
      <c r="BG34" s="78">
        <f t="shared" si="132"/>
        <v>0</v>
      </c>
    </row>
    <row r="35" spans="1:59">
      <c r="A35" s="21" t="s">
        <v>52</v>
      </c>
      <c r="B35" s="21">
        <v>73</v>
      </c>
      <c r="C35" s="18" t="s">
        <v>82</v>
      </c>
      <c r="D35" s="18" t="s">
        <v>172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X35" s="73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6">
        <v>0</v>
      </c>
      <c r="AG35" s="73">
        <f t="shared" ref="AG35:AG36" si="133">E34+F34</f>
        <v>0</v>
      </c>
      <c r="AH35" s="61">
        <f t="shared" ref="AH35:AH36" si="134">G34</f>
        <v>0</v>
      </c>
      <c r="AI35" s="61">
        <f t="shared" ref="AI35:AI36" si="135">H34</f>
        <v>0</v>
      </c>
      <c r="AJ35" s="61">
        <f t="shared" ref="AJ35:AJ36" si="136">I34</f>
        <v>0</v>
      </c>
      <c r="AK35" s="61">
        <f t="shared" ref="AK35:AK36" si="137">J34</f>
        <v>0</v>
      </c>
      <c r="AL35" s="61">
        <f t="shared" ref="AL35:AL36" si="138">K34</f>
        <v>0</v>
      </c>
      <c r="AM35" s="61">
        <f t="shared" ref="AM35:AM36" si="139">L34</f>
        <v>0</v>
      </c>
      <c r="AN35" s="61">
        <f t="shared" ref="AN35:AN36" si="140">M34</f>
        <v>0</v>
      </c>
      <c r="AO35" s="66">
        <f t="shared" ref="AO35:AO36" si="141">SUM(AG35:AN35)</f>
        <v>0</v>
      </c>
      <c r="AP35" s="73">
        <f t="shared" ref="AP35:AP36" si="142">N34+O34</f>
        <v>0</v>
      </c>
      <c r="AQ35" s="61">
        <f t="shared" ref="AQ35:AQ36" si="143">P34</f>
        <v>0</v>
      </c>
      <c r="AR35" s="61">
        <f t="shared" ref="AR35:AR36" si="144">Q34</f>
        <v>0</v>
      </c>
      <c r="AS35" s="61">
        <f t="shared" ref="AS35:AS36" si="145">R34</f>
        <v>0</v>
      </c>
      <c r="AT35" s="61">
        <f t="shared" ref="AT35:AT36" si="146">S34</f>
        <v>0</v>
      </c>
      <c r="AU35" s="61">
        <f t="shared" ref="AU35:AU36" si="147">T34</f>
        <v>0</v>
      </c>
      <c r="AV35" s="61">
        <f t="shared" ref="AV35:AV36" si="148">U34</f>
        <v>0</v>
      </c>
      <c r="AW35" s="61">
        <f t="shared" ref="AW35:AW36" si="149">V34</f>
        <v>0</v>
      </c>
      <c r="AX35" s="74">
        <f t="shared" ref="AX35:AX36" si="150">SUM(AP35:AW35)</f>
        <v>0</v>
      </c>
      <c r="AY35" s="73">
        <f t="shared" ref="AY35:AY36" si="151">X35+AG35+AP35</f>
        <v>0</v>
      </c>
      <c r="AZ35" s="61">
        <f t="shared" ref="AZ35:AZ36" si="152">Y35+AH35+AQ35</f>
        <v>0</v>
      </c>
      <c r="BA35" s="61">
        <f t="shared" ref="BA35:BA36" si="153">Z35+AI35+AR35</f>
        <v>0</v>
      </c>
      <c r="BB35" s="61">
        <f t="shared" ref="BB35:BB36" si="154">AA35+AJ35+AS35</f>
        <v>0</v>
      </c>
      <c r="BC35" s="61">
        <f t="shared" ref="BC35:BC36" si="155">AB35+AK35+AT35</f>
        <v>0</v>
      </c>
      <c r="BD35" s="61">
        <f t="shared" ref="BD35:BD36" si="156">AC35+AL35+AU35</f>
        <v>0</v>
      </c>
      <c r="BE35" s="61">
        <f t="shared" ref="BE35:BE36" si="157">AD35+AM35+AV35</f>
        <v>0</v>
      </c>
      <c r="BF35" s="61">
        <f t="shared" ref="BF35:BF36" si="158">AE35+AN35+AW35</f>
        <v>0</v>
      </c>
      <c r="BG35" s="74">
        <f t="shared" ref="BG35:BG36" si="159">AF35+AO35+AX35</f>
        <v>0</v>
      </c>
    </row>
    <row r="36" spans="1:59">
      <c r="A36" s="21" t="s">
        <v>52</v>
      </c>
      <c r="B36" s="21">
        <v>74</v>
      </c>
      <c r="C36" s="18" t="s">
        <v>82</v>
      </c>
      <c r="D36" s="18" t="s">
        <v>185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X36" s="73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6">
        <v>0</v>
      </c>
      <c r="AG36" s="73">
        <f t="shared" si="133"/>
        <v>0</v>
      </c>
      <c r="AH36" s="61">
        <f t="shared" si="134"/>
        <v>0</v>
      </c>
      <c r="AI36" s="61">
        <f t="shared" si="135"/>
        <v>0</v>
      </c>
      <c r="AJ36" s="61">
        <f t="shared" si="136"/>
        <v>0</v>
      </c>
      <c r="AK36" s="61">
        <f t="shared" si="137"/>
        <v>0</v>
      </c>
      <c r="AL36" s="61">
        <f t="shared" si="138"/>
        <v>0</v>
      </c>
      <c r="AM36" s="61">
        <f t="shared" si="139"/>
        <v>0</v>
      </c>
      <c r="AN36" s="61">
        <f t="shared" si="140"/>
        <v>0</v>
      </c>
      <c r="AO36" s="66">
        <f t="shared" si="141"/>
        <v>0</v>
      </c>
      <c r="AP36" s="73">
        <f t="shared" si="142"/>
        <v>0</v>
      </c>
      <c r="AQ36" s="61">
        <f t="shared" si="143"/>
        <v>0</v>
      </c>
      <c r="AR36" s="61">
        <f t="shared" si="144"/>
        <v>0</v>
      </c>
      <c r="AS36" s="61">
        <f t="shared" si="145"/>
        <v>0</v>
      </c>
      <c r="AT36" s="61">
        <f t="shared" si="146"/>
        <v>0</v>
      </c>
      <c r="AU36" s="61">
        <f t="shared" si="147"/>
        <v>0</v>
      </c>
      <c r="AV36" s="61">
        <f t="shared" si="148"/>
        <v>0</v>
      </c>
      <c r="AW36" s="61">
        <f t="shared" si="149"/>
        <v>0</v>
      </c>
      <c r="AX36" s="74">
        <f t="shared" si="150"/>
        <v>0</v>
      </c>
      <c r="AY36" s="73">
        <f t="shared" si="151"/>
        <v>0</v>
      </c>
      <c r="AZ36" s="61">
        <f t="shared" si="152"/>
        <v>0</v>
      </c>
      <c r="BA36" s="61">
        <f t="shared" si="153"/>
        <v>0</v>
      </c>
      <c r="BB36" s="61">
        <f t="shared" si="154"/>
        <v>0</v>
      </c>
      <c r="BC36" s="61">
        <f t="shared" si="155"/>
        <v>0</v>
      </c>
      <c r="BD36" s="61">
        <f t="shared" si="156"/>
        <v>0</v>
      </c>
      <c r="BE36" s="61">
        <f t="shared" si="157"/>
        <v>0</v>
      </c>
      <c r="BF36" s="61">
        <f t="shared" si="158"/>
        <v>0</v>
      </c>
      <c r="BG36" s="74">
        <f t="shared" si="159"/>
        <v>0</v>
      </c>
    </row>
    <row r="37" spans="1:59">
      <c r="A37" s="21" t="s">
        <v>52</v>
      </c>
      <c r="B37" s="21">
        <v>75</v>
      </c>
      <c r="C37" s="18" t="s">
        <v>82</v>
      </c>
      <c r="D37" s="18" t="s">
        <v>187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X37" s="77">
        <f t="shared" ref="X37:BG37" si="160">IFERROR(X39/X38,0)</f>
        <v>0</v>
      </c>
      <c r="Y37" s="63">
        <f t="shared" si="160"/>
        <v>0</v>
      </c>
      <c r="Z37" s="63">
        <f t="shared" si="160"/>
        <v>0</v>
      </c>
      <c r="AA37" s="63">
        <f t="shared" si="160"/>
        <v>0</v>
      </c>
      <c r="AB37" s="63">
        <f t="shared" si="160"/>
        <v>0</v>
      </c>
      <c r="AC37" s="63">
        <f t="shared" si="160"/>
        <v>0</v>
      </c>
      <c r="AD37" s="63">
        <f t="shared" si="160"/>
        <v>0</v>
      </c>
      <c r="AE37" s="63">
        <f t="shared" si="160"/>
        <v>0</v>
      </c>
      <c r="AF37" s="68">
        <f t="shared" si="160"/>
        <v>0</v>
      </c>
      <c r="AG37" s="77">
        <f t="shared" si="160"/>
        <v>0</v>
      </c>
      <c r="AH37" s="63">
        <f t="shared" si="160"/>
        <v>0</v>
      </c>
      <c r="AI37" s="63">
        <f t="shared" si="160"/>
        <v>0</v>
      </c>
      <c r="AJ37" s="63">
        <f t="shared" si="160"/>
        <v>0</v>
      </c>
      <c r="AK37" s="63">
        <f t="shared" si="160"/>
        <v>0</v>
      </c>
      <c r="AL37" s="63">
        <f t="shared" si="160"/>
        <v>0</v>
      </c>
      <c r="AM37" s="63">
        <f t="shared" si="160"/>
        <v>0</v>
      </c>
      <c r="AN37" s="63">
        <f t="shared" si="160"/>
        <v>0</v>
      </c>
      <c r="AO37" s="68">
        <f t="shared" si="160"/>
        <v>0</v>
      </c>
      <c r="AP37" s="77">
        <f t="shared" si="160"/>
        <v>0</v>
      </c>
      <c r="AQ37" s="63">
        <f t="shared" si="160"/>
        <v>0</v>
      </c>
      <c r="AR37" s="63">
        <f t="shared" si="160"/>
        <v>0</v>
      </c>
      <c r="AS37" s="63">
        <f t="shared" si="160"/>
        <v>0</v>
      </c>
      <c r="AT37" s="63">
        <f t="shared" si="160"/>
        <v>0</v>
      </c>
      <c r="AU37" s="63">
        <f t="shared" si="160"/>
        <v>0</v>
      </c>
      <c r="AV37" s="63">
        <f t="shared" si="160"/>
        <v>0</v>
      </c>
      <c r="AW37" s="63">
        <f t="shared" si="160"/>
        <v>0</v>
      </c>
      <c r="AX37" s="78">
        <f t="shared" si="160"/>
        <v>0</v>
      </c>
      <c r="AY37" s="77">
        <f t="shared" si="160"/>
        <v>0</v>
      </c>
      <c r="AZ37" s="63">
        <f t="shared" si="160"/>
        <v>0</v>
      </c>
      <c r="BA37" s="63">
        <f t="shared" si="160"/>
        <v>0</v>
      </c>
      <c r="BB37" s="63">
        <f t="shared" si="160"/>
        <v>0</v>
      </c>
      <c r="BC37" s="63">
        <f t="shared" si="160"/>
        <v>0</v>
      </c>
      <c r="BD37" s="63">
        <f t="shared" si="160"/>
        <v>0</v>
      </c>
      <c r="BE37" s="63">
        <f t="shared" si="160"/>
        <v>0</v>
      </c>
      <c r="BF37" s="63">
        <f t="shared" si="160"/>
        <v>0</v>
      </c>
      <c r="BG37" s="78">
        <f t="shared" si="160"/>
        <v>0</v>
      </c>
    </row>
    <row r="38" spans="1:59">
      <c r="A38" s="21" t="s">
        <v>52</v>
      </c>
      <c r="B38" s="21">
        <v>76</v>
      </c>
      <c r="C38" s="18" t="s">
        <v>82</v>
      </c>
      <c r="D38" s="18" t="s">
        <v>178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X38" s="73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6">
        <v>0</v>
      </c>
      <c r="AG38" s="73">
        <f t="shared" ref="AG38:AG39" si="161">E37+F37</f>
        <v>0</v>
      </c>
      <c r="AH38" s="61">
        <f t="shared" ref="AH38:AH39" si="162">G37</f>
        <v>0</v>
      </c>
      <c r="AI38" s="61">
        <f t="shared" ref="AI38:AI39" si="163">H37</f>
        <v>0</v>
      </c>
      <c r="AJ38" s="61">
        <f t="shared" ref="AJ38:AJ39" si="164">I37</f>
        <v>0</v>
      </c>
      <c r="AK38" s="61">
        <f t="shared" ref="AK38:AK39" si="165">J37</f>
        <v>0</v>
      </c>
      <c r="AL38" s="61">
        <f t="shared" ref="AL38:AL39" si="166">K37</f>
        <v>0</v>
      </c>
      <c r="AM38" s="61">
        <f t="shared" ref="AM38:AM39" si="167">L37</f>
        <v>0</v>
      </c>
      <c r="AN38" s="61">
        <f t="shared" ref="AN38:AN39" si="168">M37</f>
        <v>0</v>
      </c>
      <c r="AO38" s="66">
        <f t="shared" ref="AO38:AO39" si="169">SUM(AG38:AN38)</f>
        <v>0</v>
      </c>
      <c r="AP38" s="73">
        <f t="shared" ref="AP38:AP39" si="170">N37+O37</f>
        <v>0</v>
      </c>
      <c r="AQ38" s="61">
        <f t="shared" ref="AQ38:AQ39" si="171">P37</f>
        <v>0</v>
      </c>
      <c r="AR38" s="61">
        <f t="shared" ref="AR38:AR39" si="172">Q37</f>
        <v>0</v>
      </c>
      <c r="AS38" s="61">
        <f t="shared" ref="AS38:AS39" si="173">R37</f>
        <v>0</v>
      </c>
      <c r="AT38" s="61">
        <f t="shared" ref="AT38:AT39" si="174">S37</f>
        <v>0</v>
      </c>
      <c r="AU38" s="61">
        <f t="shared" ref="AU38:AU39" si="175">T37</f>
        <v>0</v>
      </c>
      <c r="AV38" s="61">
        <f t="shared" ref="AV38:AV39" si="176">U37</f>
        <v>0</v>
      </c>
      <c r="AW38" s="61">
        <f t="shared" ref="AW38:AW39" si="177">V37</f>
        <v>0</v>
      </c>
      <c r="AX38" s="74">
        <f t="shared" ref="AX38:AX39" si="178">SUM(AP38:AW38)</f>
        <v>0</v>
      </c>
      <c r="AY38" s="73">
        <f t="shared" ref="AY38:AY39" si="179">X38+AG38+AP38</f>
        <v>0</v>
      </c>
      <c r="AZ38" s="61">
        <f t="shared" ref="AZ38:AZ39" si="180">Y38+AH38+AQ38</f>
        <v>0</v>
      </c>
      <c r="BA38" s="61">
        <f t="shared" ref="BA38:BA39" si="181">Z38+AI38+AR38</f>
        <v>0</v>
      </c>
      <c r="BB38" s="61">
        <f t="shared" ref="BB38:BB39" si="182">AA38+AJ38+AS38</f>
        <v>0</v>
      </c>
      <c r="BC38" s="61">
        <f t="shared" ref="BC38:BC39" si="183">AB38+AK38+AT38</f>
        <v>0</v>
      </c>
      <c r="BD38" s="61">
        <f t="shared" ref="BD38:BD39" si="184">AC38+AL38+AU38</f>
        <v>0</v>
      </c>
      <c r="BE38" s="61">
        <f t="shared" ref="BE38:BE39" si="185">AD38+AM38+AV38</f>
        <v>0</v>
      </c>
      <c r="BF38" s="61">
        <f t="shared" ref="BF38:BF39" si="186">AE38+AN38+AW38</f>
        <v>0</v>
      </c>
      <c r="BG38" s="74">
        <f t="shared" ref="BG38:BG39" si="187">AF38+AO38+AX38</f>
        <v>0</v>
      </c>
    </row>
    <row r="39" spans="1:59" ht="15.75" thickBot="1">
      <c r="A39" s="28" t="s">
        <v>52</v>
      </c>
      <c r="B39" s="28">
        <v>77</v>
      </c>
      <c r="C39" s="18" t="s">
        <v>82</v>
      </c>
      <c r="D39" s="27" t="s">
        <v>190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X39" s="79">
        <v>0</v>
      </c>
      <c r="Y39" s="80">
        <v>0</v>
      </c>
      <c r="Z39" s="80">
        <v>0</v>
      </c>
      <c r="AA39" s="80">
        <v>0</v>
      </c>
      <c r="AB39" s="80">
        <v>0</v>
      </c>
      <c r="AC39" s="80">
        <v>0</v>
      </c>
      <c r="AD39" s="80">
        <v>0</v>
      </c>
      <c r="AE39" s="80">
        <v>0</v>
      </c>
      <c r="AF39" s="84">
        <v>0</v>
      </c>
      <c r="AG39" s="79">
        <f t="shared" si="161"/>
        <v>0</v>
      </c>
      <c r="AH39" s="80">
        <f t="shared" si="162"/>
        <v>0</v>
      </c>
      <c r="AI39" s="80">
        <f t="shared" si="163"/>
        <v>0</v>
      </c>
      <c r="AJ39" s="80">
        <f t="shared" si="164"/>
        <v>0</v>
      </c>
      <c r="AK39" s="80">
        <f t="shared" si="165"/>
        <v>0</v>
      </c>
      <c r="AL39" s="80">
        <f t="shared" si="166"/>
        <v>0</v>
      </c>
      <c r="AM39" s="80">
        <f t="shared" si="167"/>
        <v>0</v>
      </c>
      <c r="AN39" s="80">
        <f t="shared" si="168"/>
        <v>0</v>
      </c>
      <c r="AO39" s="84">
        <f t="shared" si="169"/>
        <v>0</v>
      </c>
      <c r="AP39" s="79">
        <f t="shared" si="170"/>
        <v>0</v>
      </c>
      <c r="AQ39" s="80">
        <f t="shared" si="171"/>
        <v>0</v>
      </c>
      <c r="AR39" s="80">
        <f t="shared" si="172"/>
        <v>0</v>
      </c>
      <c r="AS39" s="80">
        <f t="shared" si="173"/>
        <v>0</v>
      </c>
      <c r="AT39" s="80">
        <f t="shared" si="174"/>
        <v>0</v>
      </c>
      <c r="AU39" s="80">
        <f t="shared" si="175"/>
        <v>0</v>
      </c>
      <c r="AV39" s="80">
        <f t="shared" si="176"/>
        <v>0</v>
      </c>
      <c r="AW39" s="80">
        <f t="shared" si="177"/>
        <v>0</v>
      </c>
      <c r="AX39" s="81">
        <f t="shared" si="178"/>
        <v>0</v>
      </c>
      <c r="AY39" s="79">
        <f t="shared" si="179"/>
        <v>0</v>
      </c>
      <c r="AZ39" s="80">
        <f t="shared" si="180"/>
        <v>0</v>
      </c>
      <c r="BA39" s="80">
        <f t="shared" si="181"/>
        <v>0</v>
      </c>
      <c r="BB39" s="80">
        <f t="shared" si="182"/>
        <v>0</v>
      </c>
      <c r="BC39" s="80">
        <f t="shared" si="183"/>
        <v>0</v>
      </c>
      <c r="BD39" s="80">
        <f t="shared" si="184"/>
        <v>0</v>
      </c>
      <c r="BE39" s="80">
        <f t="shared" si="185"/>
        <v>0</v>
      </c>
      <c r="BF39" s="80">
        <f t="shared" si="186"/>
        <v>0</v>
      </c>
      <c r="BG39" s="81">
        <f t="shared" si="187"/>
        <v>0</v>
      </c>
    </row>
  </sheetData>
  <mergeCells count="4">
    <mergeCell ref="AG4:AO4"/>
    <mergeCell ref="AP4:AX4"/>
    <mergeCell ref="AY4:BG4"/>
    <mergeCell ref="X4:AF4"/>
  </mergeCells>
  <pageMargins left="0.7" right="0.7" top="0.75" bottom="0.75" header="0.3" footer="0.3"/>
  <ignoredErrors>
    <ignoredError sqref="AO7 AO10:AX10 AO15:AO27 AX15:AX27 AO14:AX14 AO11:AO13 AX11:AX13 AO8:AO9 AX8:AX9" formulaRange="1"/>
    <ignoredError sqref="AX33 AX29:AX30 AO29:AO30 AX32 AO32:AO33 AX35:AX36 AO35:AO36 AX38:AX39 AO38:AO39" formula="1" formulaRange="1"/>
    <ignoredError sqref="AG28:BG28 AG38:AN39 AP38:AW39 AY38:BG39 AG37:BG37 AG35:AN36 AP35:AW36 AY35:BG36 AG34:BG34 AG32:AN33 AP33:AW33 AP32:AW32 AY32:BG32 AG31:BG31 AG29:AN30 AP29:AW30 AY29:BG30 AY33:BG3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F97"/>
  <sheetViews>
    <sheetView showGridLines="0" workbookViewId="0">
      <selection activeCell="C6" sqref="C6"/>
    </sheetView>
  </sheetViews>
  <sheetFormatPr defaultRowHeight="15"/>
  <cols>
    <col min="1" max="1" width="16.5703125" bestFit="1" customWidth="1"/>
    <col min="2" max="2" width="6.5703125" bestFit="1" customWidth="1"/>
    <col min="3" max="3" width="38.140625" bestFit="1" customWidth="1"/>
    <col min="4" max="4" width="6" bestFit="1" customWidth="1"/>
    <col min="5" max="5" width="4.140625" bestFit="1" customWidth="1"/>
    <col min="6" max="6" width="4.85546875" bestFit="1" customWidth="1"/>
    <col min="7" max="7" width="8.42578125" bestFit="1" customWidth="1"/>
    <col min="8" max="9" width="5" bestFit="1" customWidth="1"/>
    <col min="10" max="10" width="4" bestFit="1" customWidth="1"/>
    <col min="11" max="11" width="3.42578125" bestFit="1" customWidth="1"/>
    <col min="12" max="12" width="4" bestFit="1" customWidth="1"/>
    <col min="13" max="14" width="3.42578125" bestFit="1" customWidth="1"/>
    <col min="15" max="15" width="4" bestFit="1" customWidth="1"/>
    <col min="16" max="17" width="3.42578125" bestFit="1" customWidth="1"/>
    <col min="18" max="18" width="4" bestFit="1" customWidth="1"/>
    <col min="19" max="20" width="3.42578125" bestFit="1" customWidth="1"/>
    <col min="21" max="21" width="4" bestFit="1" customWidth="1"/>
    <col min="22" max="24" width="3.42578125" bestFit="1" customWidth="1"/>
    <col min="25" max="25" width="4" bestFit="1" customWidth="1"/>
    <col min="26" max="28" width="3.42578125" bestFit="1" customWidth="1"/>
    <col min="29" max="29" width="5" bestFit="1" customWidth="1"/>
    <col min="30" max="32" width="3.42578125" bestFit="1" customWidth="1"/>
  </cols>
  <sheetData>
    <row r="1" spans="1:32" ht="203.25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7" t="s">
        <v>247</v>
      </c>
      <c r="H1" s="87" t="s">
        <v>28</v>
      </c>
      <c r="I1" s="87" t="s">
        <v>248</v>
      </c>
      <c r="J1" s="87" t="s">
        <v>243</v>
      </c>
      <c r="K1" s="87" t="s">
        <v>59</v>
      </c>
      <c r="L1" s="87" t="s">
        <v>67</v>
      </c>
      <c r="M1" s="87" t="s">
        <v>37</v>
      </c>
      <c r="N1" s="87" t="s">
        <v>244</v>
      </c>
      <c r="O1" s="87" t="s">
        <v>64</v>
      </c>
      <c r="P1" s="87" t="s">
        <v>94</v>
      </c>
      <c r="Q1" s="87" t="s">
        <v>98</v>
      </c>
      <c r="R1" s="87" t="s">
        <v>31</v>
      </c>
      <c r="S1" s="87" t="s">
        <v>140</v>
      </c>
      <c r="T1" s="87" t="s">
        <v>142</v>
      </c>
      <c r="U1" s="87" t="s">
        <v>34</v>
      </c>
      <c r="V1" s="87" t="s">
        <v>71</v>
      </c>
      <c r="W1" s="87" t="s">
        <v>73</v>
      </c>
      <c r="X1" s="87" t="s">
        <v>75</v>
      </c>
      <c r="Y1" s="87" t="s">
        <v>42</v>
      </c>
      <c r="Z1" s="87" t="s">
        <v>78</v>
      </c>
      <c r="AA1" s="87" t="s">
        <v>245</v>
      </c>
      <c r="AB1" s="87" t="s">
        <v>80</v>
      </c>
      <c r="AC1" s="87" t="s">
        <v>44</v>
      </c>
      <c r="AD1" s="87" t="s">
        <v>48</v>
      </c>
      <c r="AE1" s="87" t="s">
        <v>50</v>
      </c>
      <c r="AF1" s="87" t="s">
        <v>134</v>
      </c>
    </row>
    <row r="2" spans="1:32">
      <c r="A2" s="18" t="s">
        <v>249</v>
      </c>
      <c r="B2" s="18" t="s">
        <v>22</v>
      </c>
      <c r="C2" s="18" t="s">
        <v>203</v>
      </c>
      <c r="D2" s="18">
        <v>0</v>
      </c>
      <c r="E2" s="18" t="s">
        <v>24</v>
      </c>
      <c r="F2" s="18" t="s">
        <v>25</v>
      </c>
      <c r="G2" s="18" t="s">
        <v>250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</row>
    <row r="3" spans="1:32">
      <c r="A3" s="18" t="s">
        <v>249</v>
      </c>
      <c r="B3" s="18" t="s">
        <v>22</v>
      </c>
      <c r="C3" s="18" t="s">
        <v>203</v>
      </c>
      <c r="D3" s="18">
        <v>0</v>
      </c>
      <c r="E3" s="18" t="s">
        <v>24</v>
      </c>
      <c r="F3" s="18" t="s">
        <v>25</v>
      </c>
      <c r="G3" s="18" t="s">
        <v>241</v>
      </c>
      <c r="H3" s="18">
        <v>192</v>
      </c>
      <c r="I3" s="18">
        <v>192</v>
      </c>
      <c r="J3" s="18">
        <v>1</v>
      </c>
      <c r="K3" s="18">
        <v>0</v>
      </c>
      <c r="L3" s="18">
        <v>0</v>
      </c>
      <c r="M3" s="18">
        <v>0</v>
      </c>
      <c r="N3" s="18">
        <v>0</v>
      </c>
      <c r="O3" s="18">
        <v>60</v>
      </c>
      <c r="P3" s="18">
        <v>0</v>
      </c>
      <c r="Q3" s="18">
        <v>0</v>
      </c>
      <c r="R3" s="18">
        <v>60</v>
      </c>
      <c r="S3" s="18">
        <v>1</v>
      </c>
      <c r="T3" s="18">
        <v>1</v>
      </c>
      <c r="U3" s="18">
        <v>1</v>
      </c>
      <c r="V3" s="18">
        <v>0</v>
      </c>
      <c r="W3" s="18">
        <v>0</v>
      </c>
      <c r="X3" s="18">
        <v>0</v>
      </c>
      <c r="Y3" s="18">
        <v>60</v>
      </c>
      <c r="Z3" s="18">
        <v>2</v>
      </c>
      <c r="AA3" s="18">
        <v>0</v>
      </c>
      <c r="AB3" s="18">
        <v>2</v>
      </c>
      <c r="AC3" s="18">
        <v>70</v>
      </c>
      <c r="AD3" s="18">
        <v>1</v>
      </c>
      <c r="AE3" s="18">
        <v>4</v>
      </c>
      <c r="AF3" s="18">
        <v>0</v>
      </c>
    </row>
    <row r="4" spans="1:32">
      <c r="A4" s="18" t="s">
        <v>249</v>
      </c>
      <c r="B4" s="18" t="s">
        <v>22</v>
      </c>
      <c r="C4" s="18" t="s">
        <v>203</v>
      </c>
      <c r="D4" s="18">
        <v>0</v>
      </c>
      <c r="E4" s="18" t="s">
        <v>24</v>
      </c>
      <c r="F4" s="18" t="s">
        <v>25</v>
      </c>
      <c r="G4" s="18" t="s">
        <v>242</v>
      </c>
      <c r="H4" s="18">
        <v>902</v>
      </c>
      <c r="I4" s="18">
        <v>898</v>
      </c>
      <c r="J4" s="18">
        <v>19</v>
      </c>
      <c r="K4" s="18">
        <v>3</v>
      </c>
      <c r="L4" s="18">
        <v>0</v>
      </c>
      <c r="M4" s="18">
        <v>1</v>
      </c>
      <c r="N4" s="18">
        <v>0</v>
      </c>
      <c r="O4" s="18">
        <v>238</v>
      </c>
      <c r="P4" s="18">
        <v>0</v>
      </c>
      <c r="Q4" s="18">
        <v>0</v>
      </c>
      <c r="R4" s="18">
        <v>238</v>
      </c>
      <c r="S4" s="18">
        <v>0</v>
      </c>
      <c r="T4" s="18">
        <v>0</v>
      </c>
      <c r="U4" s="18">
        <v>19</v>
      </c>
      <c r="V4" s="18">
        <v>13</v>
      </c>
      <c r="W4" s="18">
        <v>5</v>
      </c>
      <c r="X4" s="18">
        <v>5</v>
      </c>
      <c r="Y4" s="18">
        <v>238</v>
      </c>
      <c r="Z4" s="18">
        <v>7</v>
      </c>
      <c r="AA4" s="18">
        <v>0</v>
      </c>
      <c r="AB4" s="18">
        <v>7</v>
      </c>
      <c r="AC4" s="18">
        <v>283</v>
      </c>
      <c r="AD4" s="18">
        <v>12</v>
      </c>
      <c r="AE4" s="18">
        <v>24</v>
      </c>
      <c r="AF4" s="18">
        <v>0</v>
      </c>
    </row>
    <row r="5" spans="1:32">
      <c r="A5" s="18" t="s">
        <v>249</v>
      </c>
      <c r="B5" s="18" t="s">
        <v>22</v>
      </c>
      <c r="C5" s="18" t="s">
        <v>206</v>
      </c>
      <c r="D5" s="18">
        <v>14224</v>
      </c>
      <c r="E5" s="18" t="s">
        <v>24</v>
      </c>
      <c r="F5" s="18" t="s">
        <v>25</v>
      </c>
      <c r="G5" s="18" t="s">
        <v>250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</row>
    <row r="6" spans="1:32">
      <c r="A6" s="18" t="s">
        <v>249</v>
      </c>
      <c r="B6" s="18" t="s">
        <v>22</v>
      </c>
      <c r="C6" s="18" t="s">
        <v>206</v>
      </c>
      <c r="D6" s="18">
        <v>14224</v>
      </c>
      <c r="E6" s="18" t="s">
        <v>24</v>
      </c>
      <c r="F6" s="18" t="s">
        <v>25</v>
      </c>
      <c r="G6" s="18" t="s">
        <v>241</v>
      </c>
      <c r="H6" s="18">
        <v>524</v>
      </c>
      <c r="I6" s="18">
        <v>383</v>
      </c>
      <c r="J6" s="18">
        <v>2</v>
      </c>
      <c r="K6" s="18">
        <v>12</v>
      </c>
      <c r="L6" s="18">
        <v>5</v>
      </c>
      <c r="M6" s="18">
        <v>0</v>
      </c>
      <c r="N6" s="18">
        <v>0</v>
      </c>
      <c r="O6" s="18">
        <v>122</v>
      </c>
      <c r="P6" s="18">
        <v>20</v>
      </c>
      <c r="Q6" s="18">
        <v>0</v>
      </c>
      <c r="R6" s="18">
        <v>122</v>
      </c>
      <c r="S6" s="18">
        <v>1</v>
      </c>
      <c r="T6" s="18">
        <v>1</v>
      </c>
      <c r="U6" s="18">
        <v>2</v>
      </c>
      <c r="V6" s="18">
        <v>1</v>
      </c>
      <c r="W6" s="18">
        <v>1</v>
      </c>
      <c r="X6" s="18">
        <v>1</v>
      </c>
      <c r="Y6" s="18">
        <v>122</v>
      </c>
      <c r="Z6" s="18">
        <v>6</v>
      </c>
      <c r="AA6" s="18">
        <v>0</v>
      </c>
      <c r="AB6" s="18">
        <v>6</v>
      </c>
      <c r="AC6" s="18">
        <v>122</v>
      </c>
      <c r="AD6" s="18">
        <v>15</v>
      </c>
      <c r="AE6" s="18">
        <v>2</v>
      </c>
      <c r="AF6" s="18">
        <v>0</v>
      </c>
    </row>
    <row r="7" spans="1:32">
      <c r="A7" s="18" t="s">
        <v>249</v>
      </c>
      <c r="B7" s="18" t="s">
        <v>22</v>
      </c>
      <c r="C7" s="18" t="s">
        <v>206</v>
      </c>
      <c r="D7" s="18">
        <v>14224</v>
      </c>
      <c r="E7" s="18" t="s">
        <v>24</v>
      </c>
      <c r="F7" s="18" t="s">
        <v>25</v>
      </c>
      <c r="G7" s="18" t="s">
        <v>242</v>
      </c>
      <c r="H7" s="18">
        <v>951</v>
      </c>
      <c r="I7" s="18">
        <v>832</v>
      </c>
      <c r="J7" s="18">
        <v>16</v>
      </c>
      <c r="K7" s="18">
        <v>17</v>
      </c>
      <c r="L7" s="18">
        <v>8</v>
      </c>
      <c r="M7" s="18">
        <v>1</v>
      </c>
      <c r="N7" s="18">
        <v>0</v>
      </c>
      <c r="O7" s="18">
        <v>165</v>
      </c>
      <c r="P7" s="18">
        <v>32</v>
      </c>
      <c r="Q7" s="18">
        <v>0</v>
      </c>
      <c r="R7" s="18">
        <v>165</v>
      </c>
      <c r="S7" s="18">
        <v>1</v>
      </c>
      <c r="T7" s="18">
        <v>0</v>
      </c>
      <c r="U7" s="18">
        <v>16</v>
      </c>
      <c r="V7" s="18">
        <v>12</v>
      </c>
      <c r="W7" s="18">
        <v>5</v>
      </c>
      <c r="X7" s="18">
        <v>5</v>
      </c>
      <c r="Y7" s="18">
        <v>165</v>
      </c>
      <c r="Z7" s="18">
        <v>10</v>
      </c>
      <c r="AA7" s="18">
        <v>0</v>
      </c>
      <c r="AB7" s="18">
        <v>10</v>
      </c>
      <c r="AC7" s="18">
        <v>165</v>
      </c>
      <c r="AD7" s="18">
        <v>18</v>
      </c>
      <c r="AE7" s="18">
        <v>14</v>
      </c>
      <c r="AF7" s="18">
        <v>0</v>
      </c>
    </row>
    <row r="8" spans="1:32">
      <c r="A8" s="18" t="s">
        <v>249</v>
      </c>
      <c r="B8" s="18" t="s">
        <v>22</v>
      </c>
      <c r="C8" s="18" t="s">
        <v>204</v>
      </c>
      <c r="D8" s="18">
        <v>14263</v>
      </c>
      <c r="E8" s="18" t="s">
        <v>24</v>
      </c>
      <c r="F8" s="18" t="s">
        <v>25</v>
      </c>
      <c r="G8" s="18" t="s">
        <v>250</v>
      </c>
      <c r="H8" s="18">
        <v>6</v>
      </c>
      <c r="I8" s="18">
        <v>6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1</v>
      </c>
      <c r="P8" s="18">
        <v>0</v>
      </c>
      <c r="Q8" s="18">
        <v>0</v>
      </c>
      <c r="R8" s="18">
        <v>1</v>
      </c>
      <c r="S8" s="18">
        <v>0</v>
      </c>
      <c r="T8" s="18">
        <v>0</v>
      </c>
      <c r="U8" s="18">
        <v>1</v>
      </c>
      <c r="V8" s="18">
        <v>0</v>
      </c>
      <c r="W8" s="18">
        <v>0</v>
      </c>
      <c r="X8" s="18">
        <v>0</v>
      </c>
      <c r="Y8" s="18">
        <v>1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1</v>
      </c>
      <c r="AF8" s="18">
        <v>0</v>
      </c>
    </row>
    <row r="9" spans="1:32">
      <c r="A9" s="18" t="s">
        <v>249</v>
      </c>
      <c r="B9" s="18" t="s">
        <v>22</v>
      </c>
      <c r="C9" s="18" t="s">
        <v>204</v>
      </c>
      <c r="D9" s="18">
        <v>14263</v>
      </c>
      <c r="E9" s="18" t="s">
        <v>24</v>
      </c>
      <c r="F9" s="18" t="s">
        <v>25</v>
      </c>
      <c r="G9" s="18" t="s">
        <v>241</v>
      </c>
      <c r="H9" s="18">
        <v>173</v>
      </c>
      <c r="I9" s="18">
        <v>173</v>
      </c>
      <c r="J9" s="18">
        <v>0</v>
      </c>
      <c r="K9" s="18">
        <v>2</v>
      </c>
      <c r="L9" s="18">
        <v>0</v>
      </c>
      <c r="M9" s="18">
        <v>0</v>
      </c>
      <c r="N9" s="18">
        <v>0</v>
      </c>
      <c r="O9" s="18">
        <v>23</v>
      </c>
      <c r="P9" s="18">
        <v>0</v>
      </c>
      <c r="Q9" s="18">
        <v>0</v>
      </c>
      <c r="R9" s="18">
        <v>23</v>
      </c>
      <c r="S9" s="18">
        <v>0</v>
      </c>
      <c r="T9" s="18">
        <v>0</v>
      </c>
      <c r="U9" s="18">
        <v>3</v>
      </c>
      <c r="V9" s="18">
        <v>2</v>
      </c>
      <c r="W9" s="18">
        <v>2</v>
      </c>
      <c r="X9" s="18">
        <v>2</v>
      </c>
      <c r="Y9" s="18">
        <v>23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3</v>
      </c>
      <c r="AF9" s="18">
        <v>0</v>
      </c>
    </row>
    <row r="10" spans="1:32">
      <c r="A10" s="18" t="s">
        <v>249</v>
      </c>
      <c r="B10" s="18" t="s">
        <v>22</v>
      </c>
      <c r="C10" s="18" t="s">
        <v>204</v>
      </c>
      <c r="D10" s="18">
        <v>14263</v>
      </c>
      <c r="E10" s="18" t="s">
        <v>24</v>
      </c>
      <c r="F10" s="18" t="s">
        <v>25</v>
      </c>
      <c r="G10" s="18" t="s">
        <v>242</v>
      </c>
      <c r="H10" s="18">
        <v>427</v>
      </c>
      <c r="I10" s="18">
        <v>427</v>
      </c>
      <c r="J10" s="18">
        <v>0</v>
      </c>
      <c r="K10" s="18">
        <v>9</v>
      </c>
      <c r="L10" s="18">
        <v>5</v>
      </c>
      <c r="M10" s="18">
        <v>0</v>
      </c>
      <c r="N10" s="18">
        <v>0</v>
      </c>
      <c r="O10" s="18">
        <v>60</v>
      </c>
      <c r="P10" s="18">
        <v>0</v>
      </c>
      <c r="Q10" s="18">
        <v>0</v>
      </c>
      <c r="R10" s="18">
        <v>60</v>
      </c>
      <c r="S10" s="18">
        <v>0</v>
      </c>
      <c r="T10" s="18">
        <v>0</v>
      </c>
      <c r="U10" s="18">
        <v>10</v>
      </c>
      <c r="V10" s="18">
        <v>9</v>
      </c>
      <c r="W10" s="18">
        <v>2</v>
      </c>
      <c r="X10" s="18">
        <v>2</v>
      </c>
      <c r="Y10" s="18">
        <v>60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10</v>
      </c>
      <c r="AF10" s="18">
        <v>0</v>
      </c>
    </row>
    <row r="11" spans="1:32">
      <c r="A11" s="18" t="s">
        <v>249</v>
      </c>
      <c r="B11" s="18" t="s">
        <v>22</v>
      </c>
      <c r="C11" s="18" t="s">
        <v>205</v>
      </c>
      <c r="D11" s="18">
        <v>14265</v>
      </c>
      <c r="E11" s="18" t="s">
        <v>24</v>
      </c>
      <c r="F11" s="18" t="s">
        <v>25</v>
      </c>
      <c r="G11" s="18" t="s">
        <v>250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>
      <c r="A12" s="18" t="s">
        <v>249</v>
      </c>
      <c r="B12" s="18" t="s">
        <v>22</v>
      </c>
      <c r="C12" s="18" t="s">
        <v>205</v>
      </c>
      <c r="D12" s="18">
        <v>14265</v>
      </c>
      <c r="E12" s="18" t="s">
        <v>24</v>
      </c>
      <c r="F12" s="18" t="s">
        <v>25</v>
      </c>
      <c r="G12" s="18" t="s">
        <v>241</v>
      </c>
      <c r="H12" s="18">
        <v>345</v>
      </c>
      <c r="I12" s="18">
        <v>345</v>
      </c>
      <c r="J12" s="18">
        <v>0</v>
      </c>
      <c r="K12" s="18">
        <v>16</v>
      </c>
      <c r="L12" s="18">
        <v>0</v>
      </c>
      <c r="M12" s="18">
        <v>0</v>
      </c>
      <c r="N12" s="18">
        <v>0</v>
      </c>
      <c r="O12" s="18">
        <v>69</v>
      </c>
      <c r="P12" s="18">
        <v>0</v>
      </c>
      <c r="Q12" s="18">
        <v>0</v>
      </c>
      <c r="R12" s="18">
        <v>55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69</v>
      </c>
      <c r="Z12" s="18">
        <v>2</v>
      </c>
      <c r="AA12" s="18">
        <v>0</v>
      </c>
      <c r="AB12" s="18">
        <v>2</v>
      </c>
      <c r="AC12" s="18">
        <v>69</v>
      </c>
      <c r="AD12" s="18">
        <v>2</v>
      </c>
      <c r="AE12" s="18">
        <v>2</v>
      </c>
      <c r="AF12" s="18">
        <v>0</v>
      </c>
    </row>
    <row r="13" spans="1:32">
      <c r="A13" s="18" t="s">
        <v>249</v>
      </c>
      <c r="B13" s="18" t="s">
        <v>22</v>
      </c>
      <c r="C13" s="18" t="s">
        <v>205</v>
      </c>
      <c r="D13" s="18">
        <v>14265</v>
      </c>
      <c r="E13" s="18" t="s">
        <v>24</v>
      </c>
      <c r="F13" s="18" t="s">
        <v>25</v>
      </c>
      <c r="G13" s="18" t="s">
        <v>242</v>
      </c>
      <c r="H13" s="18">
        <v>513</v>
      </c>
      <c r="I13" s="18">
        <v>513</v>
      </c>
      <c r="J13" s="18">
        <v>2</v>
      </c>
      <c r="K13" s="18">
        <v>9</v>
      </c>
      <c r="L13" s="18">
        <v>5</v>
      </c>
      <c r="M13" s="18">
        <v>1</v>
      </c>
      <c r="N13" s="18">
        <v>0</v>
      </c>
      <c r="O13" s="18">
        <v>147</v>
      </c>
      <c r="P13" s="18">
        <v>0</v>
      </c>
      <c r="Q13" s="18">
        <v>0</v>
      </c>
      <c r="R13" s="18">
        <v>132</v>
      </c>
      <c r="S13" s="18">
        <v>0</v>
      </c>
      <c r="T13" s="18">
        <v>0</v>
      </c>
      <c r="U13" s="18">
        <v>2</v>
      </c>
      <c r="V13" s="18">
        <v>0</v>
      </c>
      <c r="W13" s="18">
        <v>0</v>
      </c>
      <c r="X13" s="18">
        <v>0</v>
      </c>
      <c r="Y13" s="18">
        <v>147</v>
      </c>
      <c r="Z13" s="18">
        <v>3</v>
      </c>
      <c r="AA13" s="18">
        <v>0</v>
      </c>
      <c r="AB13" s="18">
        <v>3</v>
      </c>
      <c r="AC13" s="18">
        <v>147</v>
      </c>
      <c r="AD13" s="18">
        <v>4</v>
      </c>
      <c r="AE13" s="18">
        <v>3</v>
      </c>
      <c r="AF13" s="18">
        <v>0</v>
      </c>
    </row>
    <row r="14" spans="1:32">
      <c r="A14" s="18" t="s">
        <v>249</v>
      </c>
      <c r="B14" s="18" t="s">
        <v>22</v>
      </c>
      <c r="C14" s="18" t="s">
        <v>86</v>
      </c>
      <c r="D14" s="18">
        <v>14431</v>
      </c>
      <c r="E14" s="18" t="s">
        <v>24</v>
      </c>
      <c r="F14" s="18" t="s">
        <v>25</v>
      </c>
      <c r="G14" s="18" t="s">
        <v>250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>
      <c r="A15" s="18" t="s">
        <v>249</v>
      </c>
      <c r="B15" s="18" t="s">
        <v>22</v>
      </c>
      <c r="C15" s="18" t="s">
        <v>86</v>
      </c>
      <c r="D15" s="18">
        <v>14431</v>
      </c>
      <c r="E15" s="18" t="s">
        <v>24</v>
      </c>
      <c r="F15" s="18" t="s">
        <v>25</v>
      </c>
      <c r="G15" s="18" t="s">
        <v>241</v>
      </c>
      <c r="H15" s="18">
        <v>131</v>
      </c>
      <c r="I15" s="18">
        <v>131</v>
      </c>
      <c r="J15" s="18">
        <v>2</v>
      </c>
      <c r="K15" s="18">
        <v>5</v>
      </c>
      <c r="L15" s="18">
        <v>8</v>
      </c>
      <c r="M15" s="18">
        <v>1</v>
      </c>
      <c r="N15" s="18">
        <v>0</v>
      </c>
      <c r="O15" s="18">
        <v>75</v>
      </c>
      <c r="P15" s="18">
        <v>0</v>
      </c>
      <c r="Q15" s="18">
        <v>0</v>
      </c>
      <c r="R15" s="18">
        <v>75</v>
      </c>
      <c r="S15" s="18">
        <v>0</v>
      </c>
      <c r="T15" s="18">
        <v>0</v>
      </c>
      <c r="U15" s="18">
        <v>2</v>
      </c>
      <c r="V15" s="18">
        <v>0</v>
      </c>
      <c r="W15" s="18">
        <v>0</v>
      </c>
      <c r="X15" s="18">
        <v>0</v>
      </c>
      <c r="Y15" s="18">
        <v>75</v>
      </c>
      <c r="Z15" s="18">
        <v>1</v>
      </c>
      <c r="AA15" s="18">
        <v>0</v>
      </c>
      <c r="AB15" s="18">
        <v>1</v>
      </c>
      <c r="AC15" s="18">
        <v>121</v>
      </c>
      <c r="AD15" s="18">
        <v>2</v>
      </c>
      <c r="AE15" s="18">
        <v>0</v>
      </c>
      <c r="AF15" s="18">
        <v>0</v>
      </c>
    </row>
    <row r="16" spans="1:32">
      <c r="A16" s="18" t="s">
        <v>249</v>
      </c>
      <c r="B16" s="18" t="s">
        <v>22</v>
      </c>
      <c r="C16" s="18" t="s">
        <v>86</v>
      </c>
      <c r="D16" s="18">
        <v>14431</v>
      </c>
      <c r="E16" s="18" t="s">
        <v>24</v>
      </c>
      <c r="F16" s="18" t="s">
        <v>25</v>
      </c>
      <c r="G16" s="18" t="s">
        <v>242</v>
      </c>
      <c r="H16" s="18">
        <v>511</v>
      </c>
      <c r="I16" s="18">
        <v>511</v>
      </c>
      <c r="J16" s="18">
        <v>21</v>
      </c>
      <c r="K16" s="18">
        <v>9</v>
      </c>
      <c r="L16" s="18">
        <v>31</v>
      </c>
      <c r="M16" s="18">
        <v>3</v>
      </c>
      <c r="N16" s="18">
        <v>0</v>
      </c>
      <c r="O16" s="18">
        <v>338</v>
      </c>
      <c r="P16" s="18">
        <v>16</v>
      </c>
      <c r="Q16" s="18">
        <v>0</v>
      </c>
      <c r="R16" s="18">
        <v>338</v>
      </c>
      <c r="S16" s="18">
        <v>0</v>
      </c>
      <c r="T16" s="18">
        <v>0</v>
      </c>
      <c r="U16" s="18">
        <v>21</v>
      </c>
      <c r="V16" s="18">
        <v>0</v>
      </c>
      <c r="W16" s="18">
        <v>0</v>
      </c>
      <c r="X16" s="18">
        <v>0</v>
      </c>
      <c r="Y16" s="18">
        <v>338</v>
      </c>
      <c r="Z16" s="18">
        <v>2</v>
      </c>
      <c r="AA16" s="18">
        <v>0</v>
      </c>
      <c r="AB16" s="18">
        <v>2</v>
      </c>
      <c r="AC16" s="18">
        <v>511</v>
      </c>
      <c r="AD16" s="18">
        <v>5</v>
      </c>
      <c r="AE16" s="18">
        <v>9</v>
      </c>
      <c r="AF16" s="18">
        <v>0</v>
      </c>
    </row>
    <row r="17" spans="1:32">
      <c r="A17" s="18" t="s">
        <v>249</v>
      </c>
      <c r="B17" s="18" t="s">
        <v>22</v>
      </c>
      <c r="C17" s="18" t="s">
        <v>207</v>
      </c>
      <c r="D17" s="18">
        <v>14498</v>
      </c>
      <c r="E17" s="18" t="s">
        <v>24</v>
      </c>
      <c r="F17" s="18" t="s">
        <v>25</v>
      </c>
      <c r="G17" s="18" t="s">
        <v>250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>
      <c r="A18" s="18" t="s">
        <v>249</v>
      </c>
      <c r="B18" s="18" t="s">
        <v>22</v>
      </c>
      <c r="C18" s="18" t="s">
        <v>207</v>
      </c>
      <c r="D18" s="18">
        <v>14498</v>
      </c>
      <c r="E18" s="18" t="s">
        <v>24</v>
      </c>
      <c r="F18" s="18" t="s">
        <v>25</v>
      </c>
      <c r="G18" s="18" t="s">
        <v>241</v>
      </c>
      <c r="H18" s="18">
        <v>87</v>
      </c>
      <c r="I18" s="18">
        <v>87</v>
      </c>
      <c r="J18" s="18">
        <v>1</v>
      </c>
      <c r="K18" s="18">
        <v>0</v>
      </c>
      <c r="L18" s="18">
        <v>0</v>
      </c>
      <c r="M18" s="18">
        <v>0</v>
      </c>
      <c r="N18" s="18">
        <v>0</v>
      </c>
      <c r="O18" s="18">
        <v>24</v>
      </c>
      <c r="P18" s="18">
        <v>0</v>
      </c>
      <c r="Q18" s="18">
        <v>0</v>
      </c>
      <c r="R18" s="18">
        <v>24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24</v>
      </c>
      <c r="Z18" s="18">
        <v>0</v>
      </c>
      <c r="AA18" s="18">
        <v>0</v>
      </c>
      <c r="AB18" s="18">
        <v>0</v>
      </c>
      <c r="AC18" s="18">
        <v>24</v>
      </c>
      <c r="AD18" s="18">
        <v>1</v>
      </c>
      <c r="AE18" s="18">
        <v>4</v>
      </c>
      <c r="AF18" s="18">
        <v>0</v>
      </c>
    </row>
    <row r="19" spans="1:32">
      <c r="A19" s="18" t="s">
        <v>249</v>
      </c>
      <c r="B19" s="18" t="s">
        <v>22</v>
      </c>
      <c r="C19" s="18" t="s">
        <v>207</v>
      </c>
      <c r="D19" s="18">
        <v>14498</v>
      </c>
      <c r="E19" s="18" t="s">
        <v>24</v>
      </c>
      <c r="F19" s="18" t="s">
        <v>25</v>
      </c>
      <c r="G19" s="18" t="s">
        <v>242</v>
      </c>
      <c r="H19" s="18">
        <v>208</v>
      </c>
      <c r="I19" s="18">
        <v>208</v>
      </c>
      <c r="J19" s="18">
        <v>9</v>
      </c>
      <c r="K19" s="18">
        <v>0</v>
      </c>
      <c r="L19" s="18">
        <v>0</v>
      </c>
      <c r="M19" s="18">
        <v>2</v>
      </c>
      <c r="N19" s="18">
        <v>0</v>
      </c>
      <c r="O19" s="18">
        <v>86</v>
      </c>
      <c r="P19" s="18">
        <v>0</v>
      </c>
      <c r="Q19" s="18">
        <v>0</v>
      </c>
      <c r="R19" s="18">
        <v>86</v>
      </c>
      <c r="S19" s="18">
        <v>0</v>
      </c>
      <c r="T19" s="18">
        <v>0</v>
      </c>
      <c r="U19" s="18">
        <v>9</v>
      </c>
      <c r="V19" s="18">
        <v>8</v>
      </c>
      <c r="W19" s="18">
        <v>8</v>
      </c>
      <c r="X19" s="18">
        <v>8</v>
      </c>
      <c r="Y19" s="18">
        <v>86</v>
      </c>
      <c r="Z19" s="18">
        <v>5</v>
      </c>
      <c r="AA19" s="18">
        <v>0</v>
      </c>
      <c r="AB19" s="18">
        <v>5</v>
      </c>
      <c r="AC19" s="18">
        <v>86</v>
      </c>
      <c r="AD19" s="18">
        <v>3</v>
      </c>
      <c r="AE19" s="18">
        <v>17</v>
      </c>
      <c r="AF19" s="18">
        <v>0</v>
      </c>
    </row>
    <row r="20" spans="1:32">
      <c r="A20" s="18" t="s">
        <v>249</v>
      </c>
      <c r="B20" s="18" t="s">
        <v>22</v>
      </c>
      <c r="C20" s="18" t="s">
        <v>139</v>
      </c>
      <c r="D20" s="18">
        <v>14510</v>
      </c>
      <c r="E20" s="18" t="s">
        <v>24</v>
      </c>
      <c r="F20" s="18" t="s">
        <v>25</v>
      </c>
      <c r="G20" s="18" t="s">
        <v>250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>
      <c r="A21" s="18" t="s">
        <v>249</v>
      </c>
      <c r="B21" s="18" t="s">
        <v>22</v>
      </c>
      <c r="C21" s="18" t="s">
        <v>139</v>
      </c>
      <c r="D21" s="18">
        <v>14510</v>
      </c>
      <c r="E21" s="18" t="s">
        <v>24</v>
      </c>
      <c r="F21" s="18" t="s">
        <v>25</v>
      </c>
      <c r="G21" s="18" t="s">
        <v>241</v>
      </c>
      <c r="H21" s="18">
        <v>532</v>
      </c>
      <c r="I21" s="18">
        <v>532</v>
      </c>
      <c r="J21" s="18">
        <v>5</v>
      </c>
      <c r="K21" s="18">
        <v>11</v>
      </c>
      <c r="L21" s="18">
        <v>1</v>
      </c>
      <c r="M21" s="18">
        <v>0</v>
      </c>
      <c r="N21" s="18">
        <v>0</v>
      </c>
      <c r="O21" s="18">
        <v>27</v>
      </c>
      <c r="P21" s="18">
        <v>3</v>
      </c>
      <c r="Q21" s="18">
        <v>0</v>
      </c>
      <c r="R21" s="18">
        <v>59</v>
      </c>
      <c r="S21" s="18">
        <v>0</v>
      </c>
      <c r="T21" s="18">
        <v>0</v>
      </c>
      <c r="U21" s="18">
        <v>5</v>
      </c>
      <c r="V21" s="18">
        <v>5</v>
      </c>
      <c r="W21" s="18">
        <v>0</v>
      </c>
      <c r="X21" s="18">
        <v>0</v>
      </c>
      <c r="Y21" s="18">
        <v>70</v>
      </c>
      <c r="Z21" s="18">
        <v>7</v>
      </c>
      <c r="AA21" s="18">
        <v>0</v>
      </c>
      <c r="AB21" s="18">
        <v>7</v>
      </c>
      <c r="AC21" s="18">
        <v>0</v>
      </c>
      <c r="AD21" s="18">
        <v>18</v>
      </c>
      <c r="AE21" s="18">
        <v>0</v>
      </c>
      <c r="AF21" s="18">
        <v>0</v>
      </c>
    </row>
    <row r="22" spans="1:32">
      <c r="A22" s="18" t="s">
        <v>249</v>
      </c>
      <c r="B22" s="18" t="s">
        <v>22</v>
      </c>
      <c r="C22" s="18" t="s">
        <v>139</v>
      </c>
      <c r="D22" s="18">
        <v>14510</v>
      </c>
      <c r="E22" s="18" t="s">
        <v>24</v>
      </c>
      <c r="F22" s="18" t="s">
        <v>25</v>
      </c>
      <c r="G22" s="18" t="s">
        <v>242</v>
      </c>
      <c r="H22" s="18">
        <v>1920</v>
      </c>
      <c r="I22" s="18">
        <v>907</v>
      </c>
      <c r="J22" s="18">
        <v>13</v>
      </c>
      <c r="K22" s="18">
        <v>23</v>
      </c>
      <c r="L22" s="18">
        <v>5</v>
      </c>
      <c r="M22" s="18">
        <v>0</v>
      </c>
      <c r="N22" s="18">
        <v>0</v>
      </c>
      <c r="O22" s="18">
        <v>38</v>
      </c>
      <c r="P22" s="18">
        <v>2</v>
      </c>
      <c r="Q22" s="18">
        <v>0</v>
      </c>
      <c r="R22" s="18">
        <v>115</v>
      </c>
      <c r="S22" s="18">
        <v>0</v>
      </c>
      <c r="T22" s="18">
        <v>0</v>
      </c>
      <c r="U22" s="18">
        <v>12</v>
      </c>
      <c r="V22" s="18">
        <v>12</v>
      </c>
      <c r="W22" s="18">
        <v>0</v>
      </c>
      <c r="X22" s="18">
        <v>0</v>
      </c>
      <c r="Y22" s="18">
        <v>136</v>
      </c>
      <c r="Z22" s="18">
        <v>12</v>
      </c>
      <c r="AA22" s="18">
        <v>0</v>
      </c>
      <c r="AB22" s="18">
        <v>12</v>
      </c>
      <c r="AC22" s="18">
        <v>0</v>
      </c>
      <c r="AD22" s="18">
        <v>47</v>
      </c>
      <c r="AE22" s="18">
        <v>0</v>
      </c>
      <c r="AF22" s="18">
        <v>0</v>
      </c>
    </row>
    <row r="23" spans="1:32">
      <c r="A23" s="18" t="s">
        <v>249</v>
      </c>
      <c r="B23" s="18" t="s">
        <v>22</v>
      </c>
      <c r="C23" s="18" t="s">
        <v>198</v>
      </c>
      <c r="D23" s="18">
        <v>14668</v>
      </c>
      <c r="E23" s="18" t="s">
        <v>24</v>
      </c>
      <c r="F23" s="18" t="s">
        <v>25</v>
      </c>
      <c r="G23" s="18" t="s">
        <v>250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</row>
    <row r="24" spans="1:32">
      <c r="A24" s="18" t="s">
        <v>249</v>
      </c>
      <c r="B24" s="18" t="s">
        <v>22</v>
      </c>
      <c r="C24" s="18" t="s">
        <v>198</v>
      </c>
      <c r="D24" s="18">
        <v>14668</v>
      </c>
      <c r="E24" s="18" t="s">
        <v>24</v>
      </c>
      <c r="F24" s="18" t="s">
        <v>25</v>
      </c>
      <c r="G24" s="18" t="s">
        <v>241</v>
      </c>
      <c r="H24" s="18">
        <v>33</v>
      </c>
      <c r="I24" s="18">
        <v>33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1</v>
      </c>
      <c r="P24" s="18">
        <v>0</v>
      </c>
      <c r="Q24" s="18">
        <v>0</v>
      </c>
      <c r="R24" s="18">
        <v>1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1</v>
      </c>
      <c r="Z24" s="18">
        <v>0</v>
      </c>
      <c r="AA24" s="18">
        <v>0</v>
      </c>
      <c r="AB24" s="18">
        <v>0</v>
      </c>
      <c r="AC24" s="18">
        <v>33</v>
      </c>
      <c r="AD24" s="18">
        <v>1</v>
      </c>
      <c r="AE24" s="18">
        <v>0</v>
      </c>
      <c r="AF24" s="18">
        <v>0</v>
      </c>
    </row>
    <row r="25" spans="1:32">
      <c r="A25" s="18" t="s">
        <v>249</v>
      </c>
      <c r="B25" s="18" t="s">
        <v>22</v>
      </c>
      <c r="C25" s="18" t="s">
        <v>198</v>
      </c>
      <c r="D25" s="18">
        <v>14668</v>
      </c>
      <c r="E25" s="18" t="s">
        <v>24</v>
      </c>
      <c r="F25" s="18" t="s">
        <v>25</v>
      </c>
      <c r="G25" s="18" t="s">
        <v>242</v>
      </c>
      <c r="H25" s="18">
        <v>79</v>
      </c>
      <c r="I25" s="18">
        <v>79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15</v>
      </c>
      <c r="P25" s="18">
        <v>0</v>
      </c>
      <c r="Q25" s="18">
        <v>0</v>
      </c>
      <c r="R25" s="18">
        <v>15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15</v>
      </c>
      <c r="Z25" s="18">
        <v>0</v>
      </c>
      <c r="AA25" s="18">
        <v>0</v>
      </c>
      <c r="AB25" s="18">
        <v>0</v>
      </c>
      <c r="AC25" s="18">
        <v>79</v>
      </c>
      <c r="AD25" s="18">
        <v>1</v>
      </c>
      <c r="AE25" s="18">
        <v>0</v>
      </c>
      <c r="AF25" s="18">
        <v>0</v>
      </c>
    </row>
    <row r="26" spans="1:32">
      <c r="A26" s="18" t="s">
        <v>249</v>
      </c>
      <c r="B26" s="18" t="s">
        <v>22</v>
      </c>
      <c r="C26" s="18" t="s">
        <v>208</v>
      </c>
      <c r="D26" s="18">
        <v>14733</v>
      </c>
      <c r="E26" s="18" t="s">
        <v>24</v>
      </c>
      <c r="F26" s="18" t="s">
        <v>25</v>
      </c>
      <c r="G26" s="18" t="s">
        <v>250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</row>
    <row r="27" spans="1:32">
      <c r="A27" s="18" t="s">
        <v>249</v>
      </c>
      <c r="B27" s="18" t="s">
        <v>22</v>
      </c>
      <c r="C27" s="18" t="s">
        <v>208</v>
      </c>
      <c r="D27" s="18">
        <v>14733</v>
      </c>
      <c r="E27" s="18" t="s">
        <v>24</v>
      </c>
      <c r="F27" s="18" t="s">
        <v>25</v>
      </c>
      <c r="G27" s="18" t="s">
        <v>241</v>
      </c>
      <c r="H27" s="18">
        <v>131</v>
      </c>
      <c r="I27" s="18">
        <v>131</v>
      </c>
      <c r="J27" s="18">
        <v>2</v>
      </c>
      <c r="K27" s="18">
        <v>0</v>
      </c>
      <c r="L27" s="18">
        <v>34</v>
      </c>
      <c r="M27" s="18">
        <v>0</v>
      </c>
      <c r="N27" s="18">
        <v>0</v>
      </c>
      <c r="O27" s="18">
        <v>40</v>
      </c>
      <c r="P27" s="18">
        <v>0</v>
      </c>
      <c r="Q27" s="18">
        <v>0</v>
      </c>
      <c r="R27" s="18">
        <v>40</v>
      </c>
      <c r="S27" s="18">
        <v>0</v>
      </c>
      <c r="T27" s="18">
        <v>0</v>
      </c>
      <c r="U27" s="18">
        <v>2</v>
      </c>
      <c r="V27" s="18">
        <v>2</v>
      </c>
      <c r="W27" s="18">
        <v>2</v>
      </c>
      <c r="X27" s="18">
        <v>2</v>
      </c>
      <c r="Y27" s="18">
        <v>40</v>
      </c>
      <c r="Z27" s="18">
        <v>1</v>
      </c>
      <c r="AA27" s="18">
        <v>0</v>
      </c>
      <c r="AB27" s="18">
        <v>1</v>
      </c>
      <c r="AC27" s="18">
        <v>40</v>
      </c>
      <c r="AD27" s="18">
        <v>2</v>
      </c>
      <c r="AE27" s="18">
        <v>0</v>
      </c>
      <c r="AF27" s="18">
        <v>0</v>
      </c>
    </row>
    <row r="28" spans="1:32">
      <c r="A28" s="18" t="s">
        <v>249</v>
      </c>
      <c r="B28" s="18" t="s">
        <v>22</v>
      </c>
      <c r="C28" s="18" t="s">
        <v>208</v>
      </c>
      <c r="D28" s="18">
        <v>14733</v>
      </c>
      <c r="E28" s="18" t="s">
        <v>24</v>
      </c>
      <c r="F28" s="18" t="s">
        <v>25</v>
      </c>
      <c r="G28" s="18" t="s">
        <v>242</v>
      </c>
      <c r="H28" s="18">
        <v>263</v>
      </c>
      <c r="I28" s="18">
        <v>263</v>
      </c>
      <c r="J28" s="18">
        <v>14</v>
      </c>
      <c r="K28" s="18">
        <v>0</v>
      </c>
      <c r="L28" s="18">
        <v>86</v>
      </c>
      <c r="M28" s="18">
        <v>0</v>
      </c>
      <c r="N28" s="18">
        <v>0</v>
      </c>
      <c r="O28" s="18">
        <v>112</v>
      </c>
      <c r="P28" s="18">
        <v>0</v>
      </c>
      <c r="Q28" s="18">
        <v>0</v>
      </c>
      <c r="R28" s="18">
        <v>112</v>
      </c>
      <c r="S28" s="18">
        <v>0</v>
      </c>
      <c r="T28" s="18">
        <v>0</v>
      </c>
      <c r="U28" s="18">
        <v>9</v>
      </c>
      <c r="V28" s="18">
        <v>9</v>
      </c>
      <c r="W28" s="18">
        <v>9</v>
      </c>
      <c r="X28" s="18">
        <v>9</v>
      </c>
      <c r="Y28" s="18">
        <v>112</v>
      </c>
      <c r="Z28" s="18">
        <v>2</v>
      </c>
      <c r="AA28" s="18">
        <v>0</v>
      </c>
      <c r="AB28" s="18">
        <v>2</v>
      </c>
      <c r="AC28" s="18">
        <v>112</v>
      </c>
      <c r="AD28" s="18">
        <v>8</v>
      </c>
      <c r="AE28" s="18">
        <v>0</v>
      </c>
      <c r="AF28" s="18">
        <v>0</v>
      </c>
    </row>
    <row r="29" spans="1:32">
      <c r="A29" s="18" t="s">
        <v>249</v>
      </c>
      <c r="B29" s="18" t="s">
        <v>22</v>
      </c>
      <c r="C29" s="18" t="s">
        <v>109</v>
      </c>
      <c r="D29" s="18">
        <v>14801</v>
      </c>
      <c r="E29" s="18" t="s">
        <v>24</v>
      </c>
      <c r="F29" s="18" t="s">
        <v>25</v>
      </c>
      <c r="G29" s="18" t="s">
        <v>250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>
      <c r="A30" s="18" t="s">
        <v>249</v>
      </c>
      <c r="B30" s="18" t="s">
        <v>22</v>
      </c>
      <c r="C30" s="18" t="s">
        <v>109</v>
      </c>
      <c r="D30" s="18">
        <v>14801</v>
      </c>
      <c r="E30" s="18" t="s">
        <v>24</v>
      </c>
      <c r="F30" s="18" t="s">
        <v>25</v>
      </c>
      <c r="G30" s="18" t="s">
        <v>241</v>
      </c>
      <c r="H30" s="18">
        <v>212</v>
      </c>
      <c r="I30" s="18">
        <v>212</v>
      </c>
      <c r="J30" s="18">
        <v>0</v>
      </c>
      <c r="K30" s="18">
        <v>1</v>
      </c>
      <c r="L30" s="18">
        <v>9</v>
      </c>
      <c r="M30" s="18">
        <v>0</v>
      </c>
      <c r="N30" s="18">
        <v>0</v>
      </c>
      <c r="O30" s="18">
        <v>45</v>
      </c>
      <c r="P30" s="18">
        <v>0</v>
      </c>
      <c r="Q30" s="18">
        <v>0</v>
      </c>
      <c r="R30" s="18">
        <v>45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45</v>
      </c>
      <c r="Z30" s="18">
        <v>5</v>
      </c>
      <c r="AA30" s="18">
        <v>0</v>
      </c>
      <c r="AB30" s="18">
        <v>5</v>
      </c>
      <c r="AC30" s="18">
        <v>0</v>
      </c>
      <c r="AD30" s="18">
        <v>0</v>
      </c>
      <c r="AE30" s="18">
        <v>0</v>
      </c>
      <c r="AF30" s="18">
        <v>0</v>
      </c>
    </row>
    <row r="31" spans="1:32">
      <c r="A31" s="18" t="s">
        <v>249</v>
      </c>
      <c r="B31" s="18" t="s">
        <v>22</v>
      </c>
      <c r="C31" s="18" t="s">
        <v>109</v>
      </c>
      <c r="D31" s="18">
        <v>14801</v>
      </c>
      <c r="E31" s="18" t="s">
        <v>24</v>
      </c>
      <c r="F31" s="18" t="s">
        <v>25</v>
      </c>
      <c r="G31" s="18" t="s">
        <v>242</v>
      </c>
      <c r="H31" s="18">
        <v>501</v>
      </c>
      <c r="I31" s="18">
        <v>476</v>
      </c>
      <c r="J31" s="18">
        <v>0</v>
      </c>
      <c r="K31" s="18">
        <v>1</v>
      </c>
      <c r="L31" s="18">
        <v>22</v>
      </c>
      <c r="M31" s="18">
        <v>1</v>
      </c>
      <c r="N31" s="18">
        <v>1</v>
      </c>
      <c r="O31" s="18">
        <v>119</v>
      </c>
      <c r="P31" s="18">
        <v>0</v>
      </c>
      <c r="Q31" s="18">
        <v>0</v>
      </c>
      <c r="R31" s="18">
        <v>112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119</v>
      </c>
      <c r="Z31" s="18">
        <v>11</v>
      </c>
      <c r="AA31" s="18">
        <v>0</v>
      </c>
      <c r="AB31" s="18">
        <v>11</v>
      </c>
      <c r="AC31" s="18">
        <v>0</v>
      </c>
      <c r="AD31" s="18">
        <v>6</v>
      </c>
      <c r="AE31" s="18">
        <v>0</v>
      </c>
      <c r="AF31" s="18">
        <v>0</v>
      </c>
    </row>
    <row r="32" spans="1:32">
      <c r="A32" s="18" t="s">
        <v>249</v>
      </c>
      <c r="B32" s="18" t="s">
        <v>22</v>
      </c>
      <c r="C32" s="18" t="s">
        <v>85</v>
      </c>
      <c r="D32" s="18">
        <v>14836</v>
      </c>
      <c r="E32" s="18" t="s">
        <v>24</v>
      </c>
      <c r="F32" s="18" t="s">
        <v>25</v>
      </c>
      <c r="G32" s="18" t="s">
        <v>250</v>
      </c>
      <c r="H32" s="18">
        <v>10</v>
      </c>
      <c r="I32" s="18">
        <v>10</v>
      </c>
      <c r="J32" s="18">
        <v>0</v>
      </c>
      <c r="K32" s="18">
        <v>0</v>
      </c>
      <c r="L32" s="18">
        <v>3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10</v>
      </c>
      <c r="AD32" s="18">
        <v>0</v>
      </c>
      <c r="AE32" s="18">
        <v>0</v>
      </c>
      <c r="AF32" s="18">
        <v>0</v>
      </c>
    </row>
    <row r="33" spans="1:32">
      <c r="A33" s="18" t="s">
        <v>249</v>
      </c>
      <c r="B33" s="18" t="s">
        <v>22</v>
      </c>
      <c r="C33" s="18" t="s">
        <v>85</v>
      </c>
      <c r="D33" s="18">
        <v>14836</v>
      </c>
      <c r="E33" s="18" t="s">
        <v>24</v>
      </c>
      <c r="F33" s="18" t="s">
        <v>25</v>
      </c>
      <c r="G33" s="18" t="s">
        <v>241</v>
      </c>
      <c r="H33" s="18">
        <v>124</v>
      </c>
      <c r="I33" s="18">
        <v>124</v>
      </c>
      <c r="J33" s="18">
        <v>3</v>
      </c>
      <c r="K33" s="18">
        <v>4</v>
      </c>
      <c r="L33" s="18">
        <v>15</v>
      </c>
      <c r="M33" s="18">
        <v>1</v>
      </c>
      <c r="N33" s="18">
        <v>0</v>
      </c>
      <c r="O33" s="18">
        <v>26</v>
      </c>
      <c r="P33" s="18">
        <v>0</v>
      </c>
      <c r="Q33" s="18">
        <v>0</v>
      </c>
      <c r="R33" s="18">
        <v>26</v>
      </c>
      <c r="S33" s="18">
        <v>0</v>
      </c>
      <c r="T33" s="18">
        <v>0</v>
      </c>
      <c r="U33" s="18">
        <v>3</v>
      </c>
      <c r="V33" s="18">
        <v>3</v>
      </c>
      <c r="W33" s="18">
        <v>3</v>
      </c>
      <c r="X33" s="18">
        <v>3</v>
      </c>
      <c r="Y33" s="18">
        <v>26</v>
      </c>
      <c r="Z33" s="18">
        <v>0</v>
      </c>
      <c r="AA33" s="18">
        <v>0</v>
      </c>
      <c r="AB33" s="18">
        <v>0</v>
      </c>
      <c r="AC33" s="18">
        <v>124</v>
      </c>
      <c r="AD33" s="18">
        <v>0</v>
      </c>
      <c r="AE33" s="18">
        <v>0</v>
      </c>
      <c r="AF33" s="18">
        <v>0</v>
      </c>
    </row>
    <row r="34" spans="1:32">
      <c r="A34" s="18" t="s">
        <v>249</v>
      </c>
      <c r="B34" s="18" t="s">
        <v>22</v>
      </c>
      <c r="C34" s="18" t="s">
        <v>85</v>
      </c>
      <c r="D34" s="18">
        <v>14836</v>
      </c>
      <c r="E34" s="18" t="s">
        <v>24</v>
      </c>
      <c r="F34" s="18" t="s">
        <v>25</v>
      </c>
      <c r="G34" s="18" t="s">
        <v>242</v>
      </c>
      <c r="H34" s="18">
        <v>367</v>
      </c>
      <c r="I34" s="18">
        <v>367</v>
      </c>
      <c r="J34" s="18">
        <v>20</v>
      </c>
      <c r="K34" s="18">
        <v>9</v>
      </c>
      <c r="L34" s="18">
        <v>35</v>
      </c>
      <c r="M34" s="18">
        <v>3</v>
      </c>
      <c r="N34" s="18">
        <v>0</v>
      </c>
      <c r="O34" s="18">
        <v>31</v>
      </c>
      <c r="P34" s="18">
        <v>0</v>
      </c>
      <c r="Q34" s="18">
        <v>0</v>
      </c>
      <c r="R34" s="18">
        <v>31</v>
      </c>
      <c r="S34" s="18">
        <v>0</v>
      </c>
      <c r="T34" s="18">
        <v>0</v>
      </c>
      <c r="U34" s="18">
        <v>20</v>
      </c>
      <c r="V34" s="18">
        <v>19</v>
      </c>
      <c r="W34" s="18">
        <v>19</v>
      </c>
      <c r="X34" s="18">
        <v>19</v>
      </c>
      <c r="Y34" s="18">
        <v>31</v>
      </c>
      <c r="Z34" s="18">
        <v>0</v>
      </c>
      <c r="AA34" s="18">
        <v>0</v>
      </c>
      <c r="AB34" s="18">
        <v>0</v>
      </c>
      <c r="AC34" s="18">
        <v>367</v>
      </c>
      <c r="AD34" s="18">
        <v>0</v>
      </c>
      <c r="AE34" s="18">
        <v>0</v>
      </c>
      <c r="AF34" s="18">
        <v>0</v>
      </c>
    </row>
    <row r="35" spans="1:32">
      <c r="A35" s="18" t="s">
        <v>249</v>
      </c>
      <c r="B35" s="18" t="s">
        <v>22</v>
      </c>
      <c r="C35" s="18" t="s">
        <v>200</v>
      </c>
      <c r="D35" s="18">
        <v>14924</v>
      </c>
      <c r="E35" s="18" t="s">
        <v>24</v>
      </c>
      <c r="F35" s="18" t="s">
        <v>25</v>
      </c>
      <c r="G35" s="18" t="s">
        <v>250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</row>
    <row r="36" spans="1:32">
      <c r="A36" s="18" t="s">
        <v>249</v>
      </c>
      <c r="B36" s="18" t="s">
        <v>22</v>
      </c>
      <c r="C36" s="18" t="s">
        <v>200</v>
      </c>
      <c r="D36" s="18">
        <v>14924</v>
      </c>
      <c r="E36" s="18" t="s">
        <v>24</v>
      </c>
      <c r="F36" s="18" t="s">
        <v>25</v>
      </c>
      <c r="G36" s="18" t="s">
        <v>241</v>
      </c>
      <c r="H36" s="18">
        <v>58</v>
      </c>
      <c r="I36" s="18">
        <v>58</v>
      </c>
      <c r="J36" s="18">
        <v>0</v>
      </c>
      <c r="K36" s="18">
        <v>3</v>
      </c>
      <c r="L36" s="18">
        <v>0</v>
      </c>
      <c r="M36" s="18">
        <v>0</v>
      </c>
      <c r="N36" s="18">
        <v>0</v>
      </c>
      <c r="O36" s="18">
        <v>19</v>
      </c>
      <c r="P36" s="18">
        <v>0</v>
      </c>
      <c r="Q36" s="18">
        <v>0</v>
      </c>
      <c r="R36" s="18">
        <v>19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19</v>
      </c>
      <c r="Z36" s="18">
        <v>0</v>
      </c>
      <c r="AA36" s="18">
        <v>0</v>
      </c>
      <c r="AB36" s="18">
        <v>0</v>
      </c>
      <c r="AC36" s="18">
        <v>19</v>
      </c>
      <c r="AD36" s="18">
        <v>0</v>
      </c>
      <c r="AE36" s="18">
        <v>0</v>
      </c>
      <c r="AF36" s="18">
        <v>0</v>
      </c>
    </row>
    <row r="37" spans="1:32">
      <c r="A37" s="18" t="s">
        <v>249</v>
      </c>
      <c r="B37" s="18" t="s">
        <v>22</v>
      </c>
      <c r="C37" s="18" t="s">
        <v>200</v>
      </c>
      <c r="D37" s="18">
        <v>14924</v>
      </c>
      <c r="E37" s="18" t="s">
        <v>24</v>
      </c>
      <c r="F37" s="18" t="s">
        <v>25</v>
      </c>
      <c r="G37" s="18" t="s">
        <v>242</v>
      </c>
      <c r="H37" s="18">
        <v>120</v>
      </c>
      <c r="I37" s="18">
        <v>120</v>
      </c>
      <c r="J37" s="18">
        <v>1</v>
      </c>
      <c r="K37" s="18">
        <v>3</v>
      </c>
      <c r="L37" s="18">
        <v>3</v>
      </c>
      <c r="M37" s="18">
        <v>0</v>
      </c>
      <c r="N37" s="18">
        <v>0</v>
      </c>
      <c r="O37" s="18">
        <v>21</v>
      </c>
      <c r="P37" s="18">
        <v>0</v>
      </c>
      <c r="Q37" s="18">
        <v>0</v>
      </c>
      <c r="R37" s="18">
        <v>21</v>
      </c>
      <c r="S37" s="18">
        <v>0</v>
      </c>
      <c r="T37" s="18">
        <v>0</v>
      </c>
      <c r="U37" s="18">
        <v>1</v>
      </c>
      <c r="V37" s="18">
        <v>0</v>
      </c>
      <c r="W37" s="18">
        <v>0</v>
      </c>
      <c r="X37" s="18">
        <v>0</v>
      </c>
      <c r="Y37" s="18">
        <v>21</v>
      </c>
      <c r="Z37" s="18">
        <v>0</v>
      </c>
      <c r="AA37" s="18">
        <v>0</v>
      </c>
      <c r="AB37" s="18">
        <v>0</v>
      </c>
      <c r="AC37" s="18">
        <v>21</v>
      </c>
      <c r="AD37" s="18">
        <v>0</v>
      </c>
      <c r="AE37" s="18">
        <v>0</v>
      </c>
      <c r="AF37" s="18">
        <v>0</v>
      </c>
    </row>
    <row r="38" spans="1:32">
      <c r="A38" s="18" t="s">
        <v>249</v>
      </c>
      <c r="B38" s="18" t="s">
        <v>22</v>
      </c>
      <c r="C38" s="18" t="s">
        <v>69</v>
      </c>
      <c r="D38" s="18">
        <v>15156</v>
      </c>
      <c r="E38" s="18" t="s">
        <v>24</v>
      </c>
      <c r="F38" s="18" t="s">
        <v>25</v>
      </c>
      <c r="G38" s="18" t="s">
        <v>250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</row>
    <row r="39" spans="1:32">
      <c r="A39" s="18" t="s">
        <v>249</v>
      </c>
      <c r="B39" s="18" t="s">
        <v>22</v>
      </c>
      <c r="C39" s="18" t="s">
        <v>69</v>
      </c>
      <c r="D39" s="18">
        <v>15156</v>
      </c>
      <c r="E39" s="18" t="s">
        <v>24</v>
      </c>
      <c r="F39" s="18" t="s">
        <v>25</v>
      </c>
      <c r="G39" s="18" t="s">
        <v>241</v>
      </c>
      <c r="H39" s="18">
        <v>59</v>
      </c>
      <c r="I39" s="18">
        <v>59</v>
      </c>
      <c r="J39" s="18">
        <v>0</v>
      </c>
      <c r="K39" s="18">
        <v>1</v>
      </c>
      <c r="L39" s="18">
        <v>0</v>
      </c>
      <c r="M39" s="18">
        <v>0</v>
      </c>
      <c r="N39" s="18">
        <v>0</v>
      </c>
      <c r="O39" s="18">
        <v>17</v>
      </c>
      <c r="P39" s="18">
        <v>0</v>
      </c>
      <c r="Q39" s="18">
        <v>0</v>
      </c>
      <c r="R39" s="18">
        <v>17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17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</row>
    <row r="40" spans="1:32">
      <c r="A40" s="18" t="s">
        <v>249</v>
      </c>
      <c r="B40" s="18" t="s">
        <v>22</v>
      </c>
      <c r="C40" s="18" t="s">
        <v>69</v>
      </c>
      <c r="D40" s="18">
        <v>15156</v>
      </c>
      <c r="E40" s="18" t="s">
        <v>24</v>
      </c>
      <c r="F40" s="18" t="s">
        <v>25</v>
      </c>
      <c r="G40" s="18" t="s">
        <v>242</v>
      </c>
      <c r="H40" s="18">
        <v>198</v>
      </c>
      <c r="I40" s="18">
        <v>198</v>
      </c>
      <c r="J40" s="18">
        <v>0</v>
      </c>
      <c r="K40" s="18">
        <v>9</v>
      </c>
      <c r="L40" s="18">
        <v>4</v>
      </c>
      <c r="M40" s="18">
        <v>0</v>
      </c>
      <c r="N40" s="18">
        <v>0</v>
      </c>
      <c r="O40" s="18">
        <v>59</v>
      </c>
      <c r="P40" s="18">
        <v>0</v>
      </c>
      <c r="Q40" s="18">
        <v>0</v>
      </c>
      <c r="R40" s="18">
        <v>59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59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</row>
    <row r="41" spans="1:32">
      <c r="A41" s="18" t="s">
        <v>249</v>
      </c>
      <c r="B41" s="18" t="s">
        <v>22</v>
      </c>
      <c r="C41" s="18" t="s">
        <v>23</v>
      </c>
      <c r="D41" s="18">
        <v>15212</v>
      </c>
      <c r="E41" s="18" t="s">
        <v>24</v>
      </c>
      <c r="F41" s="18" t="s">
        <v>25</v>
      </c>
      <c r="G41" s="18" t="s">
        <v>250</v>
      </c>
      <c r="H41" s="18">
        <v>1</v>
      </c>
      <c r="I41" s="18">
        <v>1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</row>
    <row r="42" spans="1:32">
      <c r="A42" s="18" t="s">
        <v>249</v>
      </c>
      <c r="B42" s="18" t="s">
        <v>22</v>
      </c>
      <c r="C42" s="18" t="s">
        <v>23</v>
      </c>
      <c r="D42" s="18">
        <v>15212</v>
      </c>
      <c r="E42" s="18" t="s">
        <v>24</v>
      </c>
      <c r="F42" s="18" t="s">
        <v>25</v>
      </c>
      <c r="G42" s="18" t="s">
        <v>241</v>
      </c>
      <c r="H42" s="18">
        <v>47</v>
      </c>
      <c r="I42" s="18">
        <v>47</v>
      </c>
      <c r="J42" s="18">
        <v>0</v>
      </c>
      <c r="K42" s="18">
        <v>8</v>
      </c>
      <c r="L42" s="18">
        <v>0</v>
      </c>
      <c r="M42" s="18">
        <v>8</v>
      </c>
      <c r="N42" s="18">
        <v>0</v>
      </c>
      <c r="O42" s="18">
        <v>20</v>
      </c>
      <c r="P42" s="18">
        <v>0</v>
      </c>
      <c r="Q42" s="18">
        <v>0</v>
      </c>
      <c r="R42" s="18">
        <v>20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20</v>
      </c>
      <c r="Z42" s="18">
        <v>0</v>
      </c>
      <c r="AA42" s="18">
        <v>0</v>
      </c>
      <c r="AB42" s="18">
        <v>0</v>
      </c>
      <c r="AC42" s="18">
        <v>40</v>
      </c>
      <c r="AD42" s="18">
        <v>2</v>
      </c>
      <c r="AE42" s="18">
        <v>0</v>
      </c>
      <c r="AF42" s="18">
        <v>0</v>
      </c>
    </row>
    <row r="43" spans="1:32">
      <c r="A43" s="18" t="s">
        <v>249</v>
      </c>
      <c r="B43" s="18" t="s">
        <v>22</v>
      </c>
      <c r="C43" s="18" t="s">
        <v>23</v>
      </c>
      <c r="D43" s="18">
        <v>15212</v>
      </c>
      <c r="E43" s="18" t="s">
        <v>24</v>
      </c>
      <c r="F43" s="18" t="s">
        <v>25</v>
      </c>
      <c r="G43" s="18" t="s">
        <v>242</v>
      </c>
      <c r="H43" s="18">
        <v>499</v>
      </c>
      <c r="I43" s="18">
        <v>499</v>
      </c>
      <c r="J43" s="18">
        <v>30</v>
      </c>
      <c r="K43" s="18">
        <v>18</v>
      </c>
      <c r="L43" s="18">
        <v>0</v>
      </c>
      <c r="M43" s="18">
        <v>26</v>
      </c>
      <c r="N43" s="18">
        <v>0</v>
      </c>
      <c r="O43" s="18">
        <v>116</v>
      </c>
      <c r="P43" s="18">
        <v>0</v>
      </c>
      <c r="Q43" s="18">
        <v>0</v>
      </c>
      <c r="R43" s="18">
        <v>116</v>
      </c>
      <c r="S43" s="18">
        <v>0</v>
      </c>
      <c r="T43" s="18">
        <v>0</v>
      </c>
      <c r="U43" s="18">
        <v>30</v>
      </c>
      <c r="V43" s="18">
        <v>0</v>
      </c>
      <c r="W43" s="18">
        <v>0</v>
      </c>
      <c r="X43" s="18">
        <v>0</v>
      </c>
      <c r="Y43" s="18">
        <v>116</v>
      </c>
      <c r="Z43" s="18">
        <v>0</v>
      </c>
      <c r="AA43" s="18">
        <v>0</v>
      </c>
      <c r="AB43" s="18">
        <v>0</v>
      </c>
      <c r="AC43" s="18">
        <v>131</v>
      </c>
      <c r="AD43" s="18">
        <v>18</v>
      </c>
      <c r="AE43" s="18">
        <v>23</v>
      </c>
      <c r="AF43" s="18">
        <v>0</v>
      </c>
    </row>
    <row r="44" spans="1:32">
      <c r="A44" s="18" t="s">
        <v>249</v>
      </c>
      <c r="B44" s="18" t="s">
        <v>22</v>
      </c>
      <c r="C44" s="18" t="s">
        <v>97</v>
      </c>
      <c r="D44" s="18">
        <v>15280</v>
      </c>
      <c r="E44" s="18" t="s">
        <v>24</v>
      </c>
      <c r="F44" s="18" t="s">
        <v>25</v>
      </c>
      <c r="G44" s="18" t="s">
        <v>250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3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3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</row>
    <row r="45" spans="1:32">
      <c r="A45" s="18" t="s">
        <v>249</v>
      </c>
      <c r="B45" s="18" t="s">
        <v>22</v>
      </c>
      <c r="C45" s="18" t="s">
        <v>97</v>
      </c>
      <c r="D45" s="18">
        <v>15280</v>
      </c>
      <c r="E45" s="18" t="s">
        <v>24</v>
      </c>
      <c r="F45" s="18" t="s">
        <v>25</v>
      </c>
      <c r="G45" s="18" t="s">
        <v>241</v>
      </c>
      <c r="H45" s="18">
        <v>335</v>
      </c>
      <c r="I45" s="18">
        <v>335</v>
      </c>
      <c r="J45" s="18">
        <v>2</v>
      </c>
      <c r="K45" s="18">
        <v>0</v>
      </c>
      <c r="L45" s="18">
        <v>3</v>
      </c>
      <c r="M45" s="18">
        <v>1</v>
      </c>
      <c r="N45" s="18">
        <v>0</v>
      </c>
      <c r="O45" s="18">
        <v>94</v>
      </c>
      <c r="P45" s="18">
        <v>0</v>
      </c>
      <c r="Q45" s="18">
        <v>0</v>
      </c>
      <c r="R45" s="18">
        <v>104</v>
      </c>
      <c r="S45" s="18">
        <v>0</v>
      </c>
      <c r="T45" s="18">
        <v>0</v>
      </c>
      <c r="U45" s="18">
        <v>2</v>
      </c>
      <c r="V45" s="18">
        <v>2</v>
      </c>
      <c r="W45" s="18">
        <v>2</v>
      </c>
      <c r="X45" s="18">
        <v>2</v>
      </c>
      <c r="Y45" s="18">
        <v>94</v>
      </c>
      <c r="Z45" s="18">
        <v>5</v>
      </c>
      <c r="AA45" s="18">
        <v>0</v>
      </c>
      <c r="AB45" s="18">
        <v>5</v>
      </c>
      <c r="AC45" s="18">
        <v>0</v>
      </c>
      <c r="AD45" s="18">
        <v>0</v>
      </c>
      <c r="AE45" s="18">
        <v>0</v>
      </c>
      <c r="AF45" s="18">
        <v>0</v>
      </c>
    </row>
    <row r="46" spans="1:32">
      <c r="A46" s="18" t="s">
        <v>249</v>
      </c>
      <c r="B46" s="18" t="s">
        <v>22</v>
      </c>
      <c r="C46" s="18" t="s">
        <v>97</v>
      </c>
      <c r="D46" s="18">
        <v>15280</v>
      </c>
      <c r="E46" s="18" t="s">
        <v>24</v>
      </c>
      <c r="F46" s="18" t="s">
        <v>25</v>
      </c>
      <c r="G46" s="18" t="s">
        <v>242</v>
      </c>
      <c r="H46" s="18">
        <v>1067</v>
      </c>
      <c r="I46" s="18">
        <v>1051</v>
      </c>
      <c r="J46" s="18">
        <v>61</v>
      </c>
      <c r="K46" s="18">
        <v>19</v>
      </c>
      <c r="L46" s="18">
        <v>17</v>
      </c>
      <c r="M46" s="18">
        <v>8</v>
      </c>
      <c r="N46" s="18">
        <v>0</v>
      </c>
      <c r="O46" s="18">
        <v>357</v>
      </c>
      <c r="P46" s="18">
        <v>1</v>
      </c>
      <c r="Q46" s="18">
        <v>1</v>
      </c>
      <c r="R46" s="18">
        <v>282</v>
      </c>
      <c r="S46" s="18">
        <v>0</v>
      </c>
      <c r="T46" s="18">
        <v>0</v>
      </c>
      <c r="U46" s="18">
        <v>62</v>
      </c>
      <c r="V46" s="18">
        <v>59</v>
      </c>
      <c r="W46" s="18">
        <v>47</v>
      </c>
      <c r="X46" s="18">
        <v>47</v>
      </c>
      <c r="Y46" s="18">
        <v>357</v>
      </c>
      <c r="Z46" s="18">
        <v>24</v>
      </c>
      <c r="AA46" s="18">
        <v>0</v>
      </c>
      <c r="AB46" s="18">
        <v>24</v>
      </c>
      <c r="AC46" s="18">
        <v>0</v>
      </c>
      <c r="AD46" s="18">
        <v>0</v>
      </c>
      <c r="AE46" s="18">
        <v>0</v>
      </c>
      <c r="AF46" s="18">
        <v>0</v>
      </c>
    </row>
    <row r="47" spans="1:32">
      <c r="A47" s="18" t="s">
        <v>249</v>
      </c>
      <c r="B47" s="18" t="s">
        <v>22</v>
      </c>
      <c r="C47" s="18" t="s">
        <v>77</v>
      </c>
      <c r="D47" s="18">
        <v>15358</v>
      </c>
      <c r="E47" s="18" t="s">
        <v>24</v>
      </c>
      <c r="F47" s="18" t="s">
        <v>25</v>
      </c>
      <c r="G47" s="18" t="s">
        <v>250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</row>
    <row r="48" spans="1:32">
      <c r="A48" s="18" t="s">
        <v>249</v>
      </c>
      <c r="B48" s="18" t="s">
        <v>22</v>
      </c>
      <c r="C48" s="18" t="s">
        <v>77</v>
      </c>
      <c r="D48" s="18">
        <v>15358</v>
      </c>
      <c r="E48" s="18" t="s">
        <v>24</v>
      </c>
      <c r="F48" s="18" t="s">
        <v>25</v>
      </c>
      <c r="G48" s="18" t="s">
        <v>241</v>
      </c>
      <c r="H48" s="18">
        <v>129</v>
      </c>
      <c r="I48" s="18">
        <v>129</v>
      </c>
      <c r="J48" s="18">
        <v>1</v>
      </c>
      <c r="K48" s="18">
        <v>2</v>
      </c>
      <c r="L48" s="18">
        <v>9</v>
      </c>
      <c r="M48" s="18">
        <v>1</v>
      </c>
      <c r="N48" s="18">
        <v>0</v>
      </c>
      <c r="O48" s="18">
        <v>43</v>
      </c>
      <c r="P48" s="18">
        <v>0</v>
      </c>
      <c r="Q48" s="18">
        <v>0</v>
      </c>
      <c r="R48" s="18">
        <v>43</v>
      </c>
      <c r="S48" s="18">
        <v>0</v>
      </c>
      <c r="T48" s="18">
        <v>0</v>
      </c>
      <c r="U48" s="18">
        <v>1</v>
      </c>
      <c r="V48" s="18">
        <v>1</v>
      </c>
      <c r="W48" s="18">
        <v>1</v>
      </c>
      <c r="X48" s="18">
        <v>1</v>
      </c>
      <c r="Y48" s="18">
        <v>43</v>
      </c>
      <c r="Z48" s="18">
        <v>3</v>
      </c>
      <c r="AA48" s="18">
        <v>0</v>
      </c>
      <c r="AB48" s="18">
        <v>3</v>
      </c>
      <c r="AC48" s="18">
        <v>0</v>
      </c>
      <c r="AD48" s="18">
        <v>0</v>
      </c>
      <c r="AE48" s="18">
        <v>0</v>
      </c>
      <c r="AF48" s="18">
        <v>0</v>
      </c>
    </row>
    <row r="49" spans="1:32">
      <c r="A49" s="18" t="s">
        <v>249</v>
      </c>
      <c r="B49" s="18" t="s">
        <v>22</v>
      </c>
      <c r="C49" s="18" t="s">
        <v>77</v>
      </c>
      <c r="D49" s="18">
        <v>15358</v>
      </c>
      <c r="E49" s="18" t="s">
        <v>24</v>
      </c>
      <c r="F49" s="18" t="s">
        <v>25</v>
      </c>
      <c r="G49" s="18" t="s">
        <v>242</v>
      </c>
      <c r="H49" s="18">
        <v>412</v>
      </c>
      <c r="I49" s="18">
        <v>412</v>
      </c>
      <c r="J49" s="18">
        <v>15</v>
      </c>
      <c r="K49" s="18">
        <v>2</v>
      </c>
      <c r="L49" s="18">
        <v>21</v>
      </c>
      <c r="M49" s="18">
        <v>1</v>
      </c>
      <c r="N49" s="18">
        <v>0</v>
      </c>
      <c r="O49" s="18">
        <v>128</v>
      </c>
      <c r="P49" s="18">
        <v>0</v>
      </c>
      <c r="Q49" s="18">
        <v>0</v>
      </c>
      <c r="R49" s="18">
        <v>121</v>
      </c>
      <c r="S49" s="18">
        <v>0</v>
      </c>
      <c r="T49" s="18">
        <v>0</v>
      </c>
      <c r="U49" s="18">
        <v>12</v>
      </c>
      <c r="V49" s="18">
        <v>7</v>
      </c>
      <c r="W49" s="18">
        <v>7</v>
      </c>
      <c r="X49" s="18">
        <v>7</v>
      </c>
      <c r="Y49" s="18">
        <v>128</v>
      </c>
      <c r="Z49" s="18">
        <v>1</v>
      </c>
      <c r="AA49" s="18">
        <v>0</v>
      </c>
      <c r="AB49" s="18">
        <v>1</v>
      </c>
      <c r="AC49" s="18">
        <v>0</v>
      </c>
      <c r="AD49" s="18">
        <v>0</v>
      </c>
      <c r="AE49" s="18">
        <v>0</v>
      </c>
      <c r="AF49" s="18">
        <v>0</v>
      </c>
    </row>
    <row r="50" spans="1:32">
      <c r="A50" s="18" t="s">
        <v>249</v>
      </c>
      <c r="B50" s="18" t="s">
        <v>22</v>
      </c>
      <c r="C50" s="18" t="s">
        <v>132</v>
      </c>
      <c r="D50" s="18">
        <v>15373</v>
      </c>
      <c r="E50" s="18" t="s">
        <v>24</v>
      </c>
      <c r="F50" s="18" t="s">
        <v>25</v>
      </c>
      <c r="G50" s="18" t="s">
        <v>250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</row>
    <row r="51" spans="1:32">
      <c r="A51" s="18" t="s">
        <v>249</v>
      </c>
      <c r="B51" s="18" t="s">
        <v>22</v>
      </c>
      <c r="C51" s="18" t="s">
        <v>132</v>
      </c>
      <c r="D51" s="18">
        <v>15373</v>
      </c>
      <c r="E51" s="18" t="s">
        <v>24</v>
      </c>
      <c r="F51" s="18" t="s">
        <v>25</v>
      </c>
      <c r="G51" s="18" t="s">
        <v>241</v>
      </c>
      <c r="H51" s="18">
        <v>82</v>
      </c>
      <c r="I51" s="18">
        <v>82</v>
      </c>
      <c r="J51" s="18">
        <v>0</v>
      </c>
      <c r="K51" s="18">
        <v>1</v>
      </c>
      <c r="L51" s="18">
        <v>0</v>
      </c>
      <c r="M51" s="18">
        <v>1</v>
      </c>
      <c r="N51" s="18">
        <v>0</v>
      </c>
      <c r="O51" s="18">
        <v>19</v>
      </c>
      <c r="P51" s="18">
        <v>0</v>
      </c>
      <c r="Q51" s="18">
        <v>0</v>
      </c>
      <c r="R51" s="18">
        <v>19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19</v>
      </c>
      <c r="Z51" s="18">
        <v>1</v>
      </c>
      <c r="AA51" s="18">
        <v>0</v>
      </c>
      <c r="AB51" s="18">
        <v>1</v>
      </c>
      <c r="AC51" s="18">
        <v>11</v>
      </c>
      <c r="AD51" s="18">
        <v>0</v>
      </c>
      <c r="AE51" s="18">
        <v>0</v>
      </c>
      <c r="AF51" s="18">
        <v>0</v>
      </c>
    </row>
    <row r="52" spans="1:32">
      <c r="A52" s="18" t="s">
        <v>249</v>
      </c>
      <c r="B52" s="18" t="s">
        <v>22</v>
      </c>
      <c r="C52" s="18" t="s">
        <v>132</v>
      </c>
      <c r="D52" s="18">
        <v>15373</v>
      </c>
      <c r="E52" s="18" t="s">
        <v>24</v>
      </c>
      <c r="F52" s="18" t="s">
        <v>25</v>
      </c>
      <c r="G52" s="18" t="s">
        <v>242</v>
      </c>
      <c r="H52" s="18">
        <v>128</v>
      </c>
      <c r="I52" s="18">
        <v>119</v>
      </c>
      <c r="J52" s="18">
        <v>0</v>
      </c>
      <c r="K52" s="18">
        <v>3</v>
      </c>
      <c r="L52" s="18">
        <v>0</v>
      </c>
      <c r="M52" s="18">
        <v>1</v>
      </c>
      <c r="N52" s="18">
        <v>0</v>
      </c>
      <c r="O52" s="18">
        <v>22</v>
      </c>
      <c r="P52" s="18">
        <v>0</v>
      </c>
      <c r="Q52" s="18">
        <v>0</v>
      </c>
      <c r="R52" s="18">
        <v>22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22</v>
      </c>
      <c r="Z52" s="18">
        <v>0</v>
      </c>
      <c r="AA52" s="18">
        <v>0</v>
      </c>
      <c r="AB52" s="18">
        <v>0</v>
      </c>
      <c r="AC52" s="18">
        <v>13</v>
      </c>
      <c r="AD52" s="18">
        <v>0</v>
      </c>
      <c r="AE52" s="18">
        <v>0</v>
      </c>
      <c r="AF52" s="18">
        <v>0</v>
      </c>
    </row>
    <row r="53" spans="1:32">
      <c r="A53" s="18" t="s">
        <v>249</v>
      </c>
      <c r="B53" s="18" t="s">
        <v>22</v>
      </c>
      <c r="C53" s="18" t="s">
        <v>199</v>
      </c>
      <c r="D53" s="18">
        <v>15398</v>
      </c>
      <c r="E53" s="18" t="s">
        <v>24</v>
      </c>
      <c r="F53" s="18" t="s">
        <v>25</v>
      </c>
      <c r="G53" s="18" t="s">
        <v>250</v>
      </c>
      <c r="H53" s="18">
        <v>3</v>
      </c>
      <c r="I53" s="18">
        <v>3</v>
      </c>
      <c r="J53" s="18">
        <v>0</v>
      </c>
      <c r="K53" s="18">
        <v>0</v>
      </c>
      <c r="L53" s="18">
        <v>0</v>
      </c>
      <c r="M53" s="18">
        <v>1</v>
      </c>
      <c r="N53" s="18">
        <v>0</v>
      </c>
      <c r="O53" s="18">
        <v>1</v>
      </c>
      <c r="P53" s="18">
        <v>0</v>
      </c>
      <c r="Q53" s="18">
        <v>0</v>
      </c>
      <c r="R53" s="18">
        <v>1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1</v>
      </c>
      <c r="Z53" s="18">
        <v>0</v>
      </c>
      <c r="AA53" s="18">
        <v>0</v>
      </c>
      <c r="AB53" s="18">
        <v>0</v>
      </c>
      <c r="AC53" s="18">
        <v>1</v>
      </c>
      <c r="AD53" s="18">
        <v>0</v>
      </c>
      <c r="AE53" s="18">
        <v>0</v>
      </c>
      <c r="AF53" s="18">
        <v>0</v>
      </c>
    </row>
    <row r="54" spans="1:32">
      <c r="A54" s="18" t="s">
        <v>249</v>
      </c>
      <c r="B54" s="18" t="s">
        <v>22</v>
      </c>
      <c r="C54" s="18" t="s">
        <v>199</v>
      </c>
      <c r="D54" s="18">
        <v>15398</v>
      </c>
      <c r="E54" s="18" t="s">
        <v>24</v>
      </c>
      <c r="F54" s="18" t="s">
        <v>25</v>
      </c>
      <c r="G54" s="18" t="s">
        <v>241</v>
      </c>
      <c r="H54" s="18">
        <v>191</v>
      </c>
      <c r="I54" s="18">
        <v>191</v>
      </c>
      <c r="J54" s="18">
        <v>5</v>
      </c>
      <c r="K54" s="18">
        <v>0</v>
      </c>
      <c r="L54" s="18">
        <v>3</v>
      </c>
      <c r="M54" s="18">
        <v>2</v>
      </c>
      <c r="N54" s="18">
        <v>0</v>
      </c>
      <c r="O54" s="18">
        <v>26</v>
      </c>
      <c r="P54" s="18">
        <v>0</v>
      </c>
      <c r="Q54" s="18">
        <v>0</v>
      </c>
      <c r="R54" s="18">
        <v>26</v>
      </c>
      <c r="S54" s="18">
        <v>0</v>
      </c>
      <c r="T54" s="18">
        <v>0</v>
      </c>
      <c r="U54" s="18">
        <v>5</v>
      </c>
      <c r="V54" s="18">
        <v>4</v>
      </c>
      <c r="W54" s="18">
        <v>4</v>
      </c>
      <c r="X54" s="18">
        <v>4</v>
      </c>
      <c r="Y54" s="18">
        <v>26</v>
      </c>
      <c r="Z54" s="18">
        <v>0</v>
      </c>
      <c r="AA54" s="18">
        <v>0</v>
      </c>
      <c r="AB54" s="18">
        <v>0</v>
      </c>
      <c r="AC54" s="18">
        <v>26</v>
      </c>
      <c r="AD54" s="18">
        <v>0</v>
      </c>
      <c r="AE54" s="18">
        <v>0</v>
      </c>
      <c r="AF54" s="18">
        <v>0</v>
      </c>
    </row>
    <row r="55" spans="1:32">
      <c r="A55" s="18" t="s">
        <v>249</v>
      </c>
      <c r="B55" s="18" t="s">
        <v>22</v>
      </c>
      <c r="C55" s="18" t="s">
        <v>199</v>
      </c>
      <c r="D55" s="18">
        <v>15398</v>
      </c>
      <c r="E55" s="18" t="s">
        <v>24</v>
      </c>
      <c r="F55" s="18" t="s">
        <v>25</v>
      </c>
      <c r="G55" s="18" t="s">
        <v>242</v>
      </c>
      <c r="H55" s="18">
        <v>266</v>
      </c>
      <c r="I55" s="18">
        <v>266</v>
      </c>
      <c r="J55" s="18">
        <v>17</v>
      </c>
      <c r="K55" s="18">
        <v>1</v>
      </c>
      <c r="L55" s="18">
        <v>6</v>
      </c>
      <c r="M55" s="18">
        <v>4</v>
      </c>
      <c r="N55" s="18">
        <v>0</v>
      </c>
      <c r="O55" s="18">
        <v>33</v>
      </c>
      <c r="P55" s="18">
        <v>0</v>
      </c>
      <c r="Q55" s="18">
        <v>0</v>
      </c>
      <c r="R55" s="18">
        <v>33</v>
      </c>
      <c r="S55" s="18">
        <v>0</v>
      </c>
      <c r="T55" s="18">
        <v>0</v>
      </c>
      <c r="U55" s="18">
        <v>17</v>
      </c>
      <c r="V55" s="18">
        <v>12</v>
      </c>
      <c r="W55" s="18">
        <v>11</v>
      </c>
      <c r="X55" s="18">
        <v>11</v>
      </c>
      <c r="Y55" s="18">
        <v>33</v>
      </c>
      <c r="Z55" s="18">
        <v>0</v>
      </c>
      <c r="AA55" s="18">
        <v>0</v>
      </c>
      <c r="AB55" s="18">
        <v>0</v>
      </c>
      <c r="AC55" s="18">
        <v>33</v>
      </c>
      <c r="AD55" s="18">
        <v>0</v>
      </c>
      <c r="AE55" s="18">
        <v>0</v>
      </c>
      <c r="AF55" s="18">
        <v>0</v>
      </c>
    </row>
    <row r="56" spans="1:32">
      <c r="A56" s="18" t="s">
        <v>249</v>
      </c>
      <c r="B56" s="18" t="s">
        <v>22</v>
      </c>
      <c r="C56" s="18" t="s">
        <v>201</v>
      </c>
      <c r="D56" s="18">
        <v>15509</v>
      </c>
      <c r="E56" s="18" t="s">
        <v>24</v>
      </c>
      <c r="F56" s="18" t="s">
        <v>25</v>
      </c>
      <c r="G56" s="18" t="s">
        <v>250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</row>
    <row r="57" spans="1:32">
      <c r="A57" s="18" t="s">
        <v>249</v>
      </c>
      <c r="B57" s="18" t="s">
        <v>22</v>
      </c>
      <c r="C57" s="18" t="s">
        <v>201</v>
      </c>
      <c r="D57" s="18">
        <v>15509</v>
      </c>
      <c r="E57" s="18" t="s">
        <v>24</v>
      </c>
      <c r="F57" s="18" t="s">
        <v>25</v>
      </c>
      <c r="G57" s="18" t="s">
        <v>241</v>
      </c>
      <c r="H57" s="18">
        <v>73</v>
      </c>
      <c r="I57" s="18">
        <v>73</v>
      </c>
      <c r="J57" s="18">
        <v>0</v>
      </c>
      <c r="K57" s="18">
        <v>3</v>
      </c>
      <c r="L57" s="18">
        <v>0</v>
      </c>
      <c r="M57" s="18">
        <v>4</v>
      </c>
      <c r="N57" s="18">
        <v>0</v>
      </c>
      <c r="O57" s="18">
        <v>29</v>
      </c>
      <c r="P57" s="18">
        <v>0</v>
      </c>
      <c r="Q57" s="18">
        <v>0</v>
      </c>
      <c r="R57" s="18">
        <v>29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29</v>
      </c>
      <c r="Z57" s="18">
        <v>0</v>
      </c>
      <c r="AA57" s="18">
        <v>0</v>
      </c>
      <c r="AB57" s="18">
        <v>0</v>
      </c>
      <c r="AC57" s="18">
        <v>35</v>
      </c>
      <c r="AD57" s="18">
        <v>0</v>
      </c>
      <c r="AE57" s="18">
        <v>0</v>
      </c>
      <c r="AF57" s="18">
        <v>0</v>
      </c>
    </row>
    <row r="58" spans="1:32">
      <c r="A58" s="18" t="s">
        <v>249</v>
      </c>
      <c r="B58" s="18" t="s">
        <v>22</v>
      </c>
      <c r="C58" s="18" t="s">
        <v>201</v>
      </c>
      <c r="D58" s="18">
        <v>15509</v>
      </c>
      <c r="E58" s="18" t="s">
        <v>24</v>
      </c>
      <c r="F58" s="18" t="s">
        <v>25</v>
      </c>
      <c r="G58" s="18" t="s">
        <v>242</v>
      </c>
      <c r="H58" s="18">
        <v>311</v>
      </c>
      <c r="I58" s="18">
        <v>311</v>
      </c>
      <c r="J58" s="18">
        <v>2</v>
      </c>
      <c r="K58" s="18">
        <v>11</v>
      </c>
      <c r="L58" s="18">
        <v>0</v>
      </c>
      <c r="M58" s="18">
        <v>13</v>
      </c>
      <c r="N58" s="18">
        <v>0</v>
      </c>
      <c r="O58" s="18">
        <v>97</v>
      </c>
      <c r="P58" s="18">
        <v>0</v>
      </c>
      <c r="Q58" s="18">
        <v>0</v>
      </c>
      <c r="R58" s="18">
        <v>97</v>
      </c>
      <c r="S58" s="18">
        <v>0</v>
      </c>
      <c r="T58" s="18">
        <v>0</v>
      </c>
      <c r="U58" s="18">
        <v>2</v>
      </c>
      <c r="V58" s="18">
        <v>2</v>
      </c>
      <c r="W58" s="18">
        <v>2</v>
      </c>
      <c r="X58" s="18">
        <v>2</v>
      </c>
      <c r="Y58" s="18">
        <v>97</v>
      </c>
      <c r="Z58" s="18">
        <v>0</v>
      </c>
      <c r="AA58" s="18">
        <v>0</v>
      </c>
      <c r="AB58" s="18">
        <v>0</v>
      </c>
      <c r="AC58" s="18">
        <v>106</v>
      </c>
      <c r="AD58" s="18">
        <v>0</v>
      </c>
      <c r="AE58" s="18">
        <v>0</v>
      </c>
      <c r="AF58" s="18">
        <v>0</v>
      </c>
    </row>
    <row r="59" spans="1:32">
      <c r="A59" s="18" t="s">
        <v>249</v>
      </c>
      <c r="B59" s="18" t="s">
        <v>22</v>
      </c>
      <c r="C59" s="18" t="s">
        <v>70</v>
      </c>
      <c r="D59" s="18">
        <v>15678</v>
      </c>
      <c r="E59" s="18" t="s">
        <v>24</v>
      </c>
      <c r="F59" s="18" t="s">
        <v>25</v>
      </c>
      <c r="G59" s="18" t="s">
        <v>250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</row>
    <row r="60" spans="1:32">
      <c r="A60" s="18" t="s">
        <v>249</v>
      </c>
      <c r="B60" s="18" t="s">
        <v>22</v>
      </c>
      <c r="C60" s="18" t="s">
        <v>70</v>
      </c>
      <c r="D60" s="18">
        <v>15678</v>
      </c>
      <c r="E60" s="18" t="s">
        <v>24</v>
      </c>
      <c r="F60" s="18" t="s">
        <v>25</v>
      </c>
      <c r="G60" s="18" t="s">
        <v>241</v>
      </c>
      <c r="H60" s="18">
        <v>178</v>
      </c>
      <c r="I60" s="18">
        <v>178</v>
      </c>
      <c r="J60" s="18">
        <v>0</v>
      </c>
      <c r="K60" s="18">
        <v>5</v>
      </c>
      <c r="L60" s="18">
        <v>2</v>
      </c>
      <c r="M60" s="18">
        <v>0</v>
      </c>
      <c r="N60" s="18">
        <v>0</v>
      </c>
      <c r="O60" s="18">
        <v>69</v>
      </c>
      <c r="P60" s="18">
        <v>0</v>
      </c>
      <c r="Q60" s="18">
        <v>0</v>
      </c>
      <c r="R60" s="18">
        <v>69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69</v>
      </c>
      <c r="Z60" s="18">
        <v>0</v>
      </c>
      <c r="AA60" s="18">
        <v>0</v>
      </c>
      <c r="AB60" s="18">
        <v>0</v>
      </c>
      <c r="AC60" s="18">
        <v>69</v>
      </c>
      <c r="AD60" s="18">
        <v>0</v>
      </c>
      <c r="AE60" s="18">
        <v>0</v>
      </c>
      <c r="AF60" s="18">
        <v>0</v>
      </c>
    </row>
    <row r="61" spans="1:32">
      <c r="A61" s="18" t="s">
        <v>249</v>
      </c>
      <c r="B61" s="18" t="s">
        <v>22</v>
      </c>
      <c r="C61" s="18" t="s">
        <v>70</v>
      </c>
      <c r="D61" s="18">
        <v>15678</v>
      </c>
      <c r="E61" s="18" t="s">
        <v>24</v>
      </c>
      <c r="F61" s="18" t="s">
        <v>25</v>
      </c>
      <c r="G61" s="18" t="s">
        <v>242</v>
      </c>
      <c r="H61" s="18">
        <v>268</v>
      </c>
      <c r="I61" s="18">
        <v>268</v>
      </c>
      <c r="J61" s="18">
        <v>4</v>
      </c>
      <c r="K61" s="18">
        <v>3</v>
      </c>
      <c r="L61" s="18">
        <v>2</v>
      </c>
      <c r="M61" s="18">
        <v>0</v>
      </c>
      <c r="N61" s="18">
        <v>0</v>
      </c>
      <c r="O61" s="18">
        <v>70</v>
      </c>
      <c r="P61" s="18">
        <v>0</v>
      </c>
      <c r="Q61" s="18">
        <v>0</v>
      </c>
      <c r="R61" s="18">
        <v>70</v>
      </c>
      <c r="S61" s="18">
        <v>0</v>
      </c>
      <c r="T61" s="18">
        <v>0</v>
      </c>
      <c r="U61" s="18">
        <v>4</v>
      </c>
      <c r="V61" s="18">
        <v>4</v>
      </c>
      <c r="W61" s="18">
        <v>3</v>
      </c>
      <c r="X61" s="18">
        <v>3</v>
      </c>
      <c r="Y61" s="18">
        <v>70</v>
      </c>
      <c r="Z61" s="18">
        <v>0</v>
      </c>
      <c r="AA61" s="18">
        <v>0</v>
      </c>
      <c r="AB61" s="18">
        <v>0</v>
      </c>
      <c r="AC61" s="18">
        <v>70</v>
      </c>
      <c r="AD61" s="18">
        <v>0</v>
      </c>
      <c r="AE61" s="18">
        <v>0</v>
      </c>
      <c r="AF61" s="18">
        <v>0</v>
      </c>
    </row>
    <row r="62" spans="1:32">
      <c r="A62" s="18" t="s">
        <v>249</v>
      </c>
      <c r="B62" s="18" t="s">
        <v>22</v>
      </c>
      <c r="C62" s="18" t="s">
        <v>66</v>
      </c>
      <c r="D62" s="18">
        <v>16390</v>
      </c>
      <c r="E62" s="18" t="s">
        <v>24</v>
      </c>
      <c r="F62" s="18" t="s">
        <v>25</v>
      </c>
      <c r="G62" s="18" t="s">
        <v>250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</row>
    <row r="63" spans="1:32">
      <c r="A63" s="18" t="s">
        <v>249</v>
      </c>
      <c r="B63" s="18" t="s">
        <v>22</v>
      </c>
      <c r="C63" s="18" t="s">
        <v>66</v>
      </c>
      <c r="D63" s="18">
        <v>16390</v>
      </c>
      <c r="E63" s="18" t="s">
        <v>24</v>
      </c>
      <c r="F63" s="18" t="s">
        <v>25</v>
      </c>
      <c r="G63" s="18" t="s">
        <v>241</v>
      </c>
      <c r="H63" s="18">
        <v>36</v>
      </c>
      <c r="I63" s="18">
        <v>36</v>
      </c>
      <c r="J63" s="18">
        <v>0</v>
      </c>
      <c r="K63" s="18">
        <v>0</v>
      </c>
      <c r="L63" s="18">
        <v>5</v>
      </c>
      <c r="M63" s="18">
        <v>0</v>
      </c>
      <c r="N63" s="18">
        <v>0</v>
      </c>
      <c r="O63" s="18">
        <v>9</v>
      </c>
      <c r="P63" s="18">
        <v>0</v>
      </c>
      <c r="Q63" s="18">
        <v>0</v>
      </c>
      <c r="R63" s="18">
        <v>9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9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</row>
    <row r="64" spans="1:32">
      <c r="A64" s="18" t="s">
        <v>249</v>
      </c>
      <c r="B64" s="18" t="s">
        <v>22</v>
      </c>
      <c r="C64" s="18" t="s">
        <v>66</v>
      </c>
      <c r="D64" s="18">
        <v>16390</v>
      </c>
      <c r="E64" s="18" t="s">
        <v>24</v>
      </c>
      <c r="F64" s="18" t="s">
        <v>25</v>
      </c>
      <c r="G64" s="18" t="s">
        <v>242</v>
      </c>
      <c r="H64" s="18">
        <v>145</v>
      </c>
      <c r="I64" s="18">
        <v>145</v>
      </c>
      <c r="J64" s="18">
        <v>0</v>
      </c>
      <c r="K64" s="18">
        <v>0</v>
      </c>
      <c r="L64" s="18">
        <v>39</v>
      </c>
      <c r="M64" s="18">
        <v>0</v>
      </c>
      <c r="N64" s="18">
        <v>0</v>
      </c>
      <c r="O64" s="18">
        <v>53</v>
      </c>
      <c r="P64" s="18">
        <v>0</v>
      </c>
      <c r="Q64" s="18">
        <v>0</v>
      </c>
      <c r="R64" s="18">
        <v>53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53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</row>
    <row r="65" spans="1:32">
      <c r="A65" s="18" t="s">
        <v>249</v>
      </c>
      <c r="B65" s="18" t="s">
        <v>22</v>
      </c>
      <c r="C65" s="18" t="s">
        <v>197</v>
      </c>
      <c r="D65" s="18">
        <v>16683</v>
      </c>
      <c r="E65" s="18" t="s">
        <v>24</v>
      </c>
      <c r="F65" s="18" t="s">
        <v>25</v>
      </c>
      <c r="G65" s="18" t="s">
        <v>250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</row>
    <row r="66" spans="1:32">
      <c r="A66" s="18" t="s">
        <v>249</v>
      </c>
      <c r="B66" s="18" t="s">
        <v>22</v>
      </c>
      <c r="C66" s="18" t="s">
        <v>197</v>
      </c>
      <c r="D66" s="18">
        <v>16683</v>
      </c>
      <c r="E66" s="18" t="s">
        <v>24</v>
      </c>
      <c r="F66" s="18" t="s">
        <v>25</v>
      </c>
      <c r="G66" s="18" t="s">
        <v>241</v>
      </c>
      <c r="H66" s="18">
        <v>20</v>
      </c>
      <c r="I66" s="18">
        <v>20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7</v>
      </c>
      <c r="P66" s="18">
        <v>0</v>
      </c>
      <c r="Q66" s="18">
        <v>0</v>
      </c>
      <c r="R66" s="18">
        <v>7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7</v>
      </c>
      <c r="Z66" s="18">
        <v>0</v>
      </c>
      <c r="AA66" s="18">
        <v>0</v>
      </c>
      <c r="AB66" s="18">
        <v>0</v>
      </c>
      <c r="AC66" s="18">
        <v>0</v>
      </c>
      <c r="AD66" s="18">
        <v>2</v>
      </c>
      <c r="AE66" s="18">
        <v>0</v>
      </c>
      <c r="AF66" s="18">
        <v>0</v>
      </c>
    </row>
    <row r="67" spans="1:32">
      <c r="A67" s="18" t="s">
        <v>249</v>
      </c>
      <c r="B67" s="18" t="s">
        <v>22</v>
      </c>
      <c r="C67" s="18" t="s">
        <v>197</v>
      </c>
      <c r="D67" s="18">
        <v>16683</v>
      </c>
      <c r="E67" s="18" t="s">
        <v>24</v>
      </c>
      <c r="F67" s="18" t="s">
        <v>25</v>
      </c>
      <c r="G67" s="18" t="s">
        <v>242</v>
      </c>
      <c r="H67" s="18">
        <v>64</v>
      </c>
      <c r="I67" s="18">
        <v>64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26</v>
      </c>
      <c r="P67" s="18">
        <v>0</v>
      </c>
      <c r="Q67" s="18">
        <v>0</v>
      </c>
      <c r="R67" s="18">
        <v>26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26</v>
      </c>
      <c r="Z67" s="18">
        <v>0</v>
      </c>
      <c r="AA67" s="18">
        <v>0</v>
      </c>
      <c r="AB67" s="18">
        <v>0</v>
      </c>
      <c r="AC67" s="18">
        <v>0</v>
      </c>
      <c r="AD67" s="18">
        <v>2</v>
      </c>
      <c r="AE67" s="18">
        <v>0</v>
      </c>
      <c r="AF67" s="18">
        <v>0</v>
      </c>
    </row>
    <row r="68" spans="1:32">
      <c r="A68" s="18" t="s">
        <v>249</v>
      </c>
      <c r="B68" s="18" t="s">
        <v>22</v>
      </c>
      <c r="C68" s="18" t="s">
        <v>133</v>
      </c>
      <c r="D68" s="18">
        <v>18599</v>
      </c>
      <c r="E68" s="18" t="s">
        <v>24</v>
      </c>
      <c r="F68" s="18" t="s">
        <v>25</v>
      </c>
      <c r="G68" s="18" t="s">
        <v>250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</row>
    <row r="69" spans="1:32">
      <c r="A69" s="18" t="s">
        <v>249</v>
      </c>
      <c r="B69" s="18" t="s">
        <v>22</v>
      </c>
      <c r="C69" s="18" t="s">
        <v>133</v>
      </c>
      <c r="D69" s="18">
        <v>18599</v>
      </c>
      <c r="E69" s="18" t="s">
        <v>24</v>
      </c>
      <c r="F69" s="18" t="s">
        <v>25</v>
      </c>
      <c r="G69" s="18" t="s">
        <v>241</v>
      </c>
      <c r="H69" s="18">
        <v>173</v>
      </c>
      <c r="I69" s="18">
        <v>173</v>
      </c>
      <c r="J69" s="18">
        <v>11</v>
      </c>
      <c r="K69" s="18">
        <v>3</v>
      </c>
      <c r="L69" s="18">
        <v>30</v>
      </c>
      <c r="M69" s="18">
        <v>9</v>
      </c>
      <c r="N69" s="18">
        <v>0</v>
      </c>
      <c r="O69" s="18">
        <v>43</v>
      </c>
      <c r="P69" s="18">
        <v>0</v>
      </c>
      <c r="Q69" s="18">
        <v>0</v>
      </c>
      <c r="R69" s="18">
        <v>41</v>
      </c>
      <c r="S69" s="18">
        <v>0</v>
      </c>
      <c r="T69" s="18">
        <v>0</v>
      </c>
      <c r="U69" s="18">
        <v>11</v>
      </c>
      <c r="V69" s="18">
        <v>3</v>
      </c>
      <c r="W69" s="18">
        <v>3</v>
      </c>
      <c r="X69" s="18">
        <v>3</v>
      </c>
      <c r="Y69" s="18">
        <v>43</v>
      </c>
      <c r="Z69" s="18">
        <v>2</v>
      </c>
      <c r="AA69" s="18">
        <v>0</v>
      </c>
      <c r="AB69" s="18">
        <v>2</v>
      </c>
      <c r="AC69" s="18">
        <v>173</v>
      </c>
      <c r="AD69" s="18">
        <v>2</v>
      </c>
      <c r="AE69" s="18">
        <v>11</v>
      </c>
      <c r="AF69" s="18">
        <v>0</v>
      </c>
    </row>
    <row r="70" spans="1:32">
      <c r="A70" s="18" t="s">
        <v>249</v>
      </c>
      <c r="B70" s="18" t="s">
        <v>22</v>
      </c>
      <c r="C70" s="18" t="s">
        <v>133</v>
      </c>
      <c r="D70" s="18">
        <v>18599</v>
      </c>
      <c r="E70" s="18" t="s">
        <v>24</v>
      </c>
      <c r="F70" s="18" t="s">
        <v>25</v>
      </c>
      <c r="G70" s="18" t="s">
        <v>242</v>
      </c>
      <c r="H70" s="18">
        <v>1120</v>
      </c>
      <c r="I70" s="18">
        <v>1120</v>
      </c>
      <c r="J70" s="18">
        <v>134</v>
      </c>
      <c r="K70" s="18">
        <v>16</v>
      </c>
      <c r="L70" s="18">
        <v>152</v>
      </c>
      <c r="M70" s="18">
        <v>24</v>
      </c>
      <c r="N70" s="18">
        <v>0</v>
      </c>
      <c r="O70" s="18">
        <v>327</v>
      </c>
      <c r="P70" s="18">
        <v>0</v>
      </c>
      <c r="Q70" s="18">
        <v>0</v>
      </c>
      <c r="R70" s="18">
        <v>258</v>
      </c>
      <c r="S70" s="18">
        <v>0</v>
      </c>
      <c r="T70" s="18">
        <v>0</v>
      </c>
      <c r="U70" s="18">
        <v>135</v>
      </c>
      <c r="V70" s="18">
        <v>33</v>
      </c>
      <c r="W70" s="18">
        <v>5</v>
      </c>
      <c r="X70" s="18">
        <v>5</v>
      </c>
      <c r="Y70" s="18">
        <v>327</v>
      </c>
      <c r="Z70" s="18">
        <v>12</v>
      </c>
      <c r="AA70" s="18">
        <v>0</v>
      </c>
      <c r="AB70" s="18">
        <v>12</v>
      </c>
      <c r="AC70" s="18">
        <v>1120</v>
      </c>
      <c r="AD70" s="18">
        <v>7</v>
      </c>
      <c r="AE70" s="18">
        <v>39</v>
      </c>
      <c r="AF70" s="18">
        <v>3</v>
      </c>
    </row>
    <row r="71" spans="1:32">
      <c r="A71" s="18" t="s">
        <v>249</v>
      </c>
      <c r="B71" s="18" t="s">
        <v>22</v>
      </c>
      <c r="C71" s="18" t="s">
        <v>202</v>
      </c>
      <c r="D71" s="18">
        <v>19123</v>
      </c>
      <c r="E71" s="18" t="s">
        <v>24</v>
      </c>
      <c r="F71" s="18" t="s">
        <v>25</v>
      </c>
      <c r="G71" s="18" t="s">
        <v>250</v>
      </c>
      <c r="H71" s="18">
        <v>10</v>
      </c>
      <c r="I71" s="18">
        <v>6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1</v>
      </c>
      <c r="P71" s="18">
        <v>0</v>
      </c>
      <c r="Q71" s="18">
        <v>0</v>
      </c>
      <c r="R71" s="18">
        <v>1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7</v>
      </c>
      <c r="Z71" s="18">
        <v>0</v>
      </c>
      <c r="AA71" s="18">
        <v>0</v>
      </c>
      <c r="AB71" s="18">
        <v>0</v>
      </c>
      <c r="AC71" s="18">
        <v>7</v>
      </c>
      <c r="AD71" s="18">
        <v>0</v>
      </c>
      <c r="AE71" s="18">
        <v>0</v>
      </c>
      <c r="AF71" s="18">
        <v>0</v>
      </c>
    </row>
    <row r="72" spans="1:32">
      <c r="A72" s="18" t="s">
        <v>249</v>
      </c>
      <c r="B72" s="18" t="s">
        <v>22</v>
      </c>
      <c r="C72" s="18" t="s">
        <v>202</v>
      </c>
      <c r="D72" s="18">
        <v>19123</v>
      </c>
      <c r="E72" s="18" t="s">
        <v>24</v>
      </c>
      <c r="F72" s="18" t="s">
        <v>25</v>
      </c>
      <c r="G72" s="18" t="s">
        <v>241</v>
      </c>
      <c r="H72" s="18">
        <v>206</v>
      </c>
      <c r="I72" s="18">
        <v>198</v>
      </c>
      <c r="J72" s="18">
        <v>2</v>
      </c>
      <c r="K72" s="18">
        <v>4</v>
      </c>
      <c r="L72" s="18">
        <v>0</v>
      </c>
      <c r="M72" s="18">
        <v>0</v>
      </c>
      <c r="N72" s="18">
        <v>0</v>
      </c>
      <c r="O72" s="18">
        <v>18</v>
      </c>
      <c r="P72" s="18">
        <v>0</v>
      </c>
      <c r="Q72" s="18">
        <v>0</v>
      </c>
      <c r="R72" s="18">
        <v>23</v>
      </c>
      <c r="S72" s="18">
        <v>0</v>
      </c>
      <c r="T72" s="18">
        <v>0</v>
      </c>
      <c r="U72" s="18">
        <v>2</v>
      </c>
      <c r="V72" s="18">
        <v>1</v>
      </c>
      <c r="W72" s="18">
        <v>1</v>
      </c>
      <c r="X72" s="18">
        <v>1</v>
      </c>
      <c r="Y72" s="18">
        <v>86</v>
      </c>
      <c r="Z72" s="18">
        <v>1</v>
      </c>
      <c r="AA72" s="18">
        <v>0</v>
      </c>
      <c r="AB72" s="18">
        <v>1</v>
      </c>
      <c r="AC72" s="18">
        <v>86</v>
      </c>
      <c r="AD72" s="18">
        <v>0</v>
      </c>
      <c r="AE72" s="18">
        <v>2</v>
      </c>
      <c r="AF72" s="18">
        <v>0</v>
      </c>
    </row>
    <row r="73" spans="1:32">
      <c r="A73" s="18" t="s">
        <v>249</v>
      </c>
      <c r="B73" s="18" t="s">
        <v>22</v>
      </c>
      <c r="C73" s="18" t="s">
        <v>202</v>
      </c>
      <c r="D73" s="18">
        <v>19123</v>
      </c>
      <c r="E73" s="18" t="s">
        <v>24</v>
      </c>
      <c r="F73" s="18" t="s">
        <v>25</v>
      </c>
      <c r="G73" s="18" t="s">
        <v>242</v>
      </c>
      <c r="H73" s="18">
        <v>1493</v>
      </c>
      <c r="I73" s="18">
        <v>1375</v>
      </c>
      <c r="J73" s="18">
        <v>61</v>
      </c>
      <c r="K73" s="18">
        <v>16</v>
      </c>
      <c r="L73" s="18">
        <v>0</v>
      </c>
      <c r="M73" s="18">
        <v>6</v>
      </c>
      <c r="N73" s="18">
        <v>0</v>
      </c>
      <c r="O73" s="18">
        <v>64</v>
      </c>
      <c r="P73" s="18">
        <v>0</v>
      </c>
      <c r="Q73" s="18">
        <v>0</v>
      </c>
      <c r="R73" s="18">
        <v>175</v>
      </c>
      <c r="S73" s="18">
        <v>0</v>
      </c>
      <c r="T73" s="18">
        <v>0</v>
      </c>
      <c r="U73" s="18">
        <v>61</v>
      </c>
      <c r="V73" s="18">
        <v>10</v>
      </c>
      <c r="W73" s="18">
        <v>10</v>
      </c>
      <c r="X73" s="18">
        <v>10</v>
      </c>
      <c r="Y73" s="18">
        <v>319</v>
      </c>
      <c r="Z73" s="18">
        <v>8</v>
      </c>
      <c r="AA73" s="18">
        <v>0</v>
      </c>
      <c r="AB73" s="18">
        <v>8</v>
      </c>
      <c r="AC73" s="18">
        <v>319</v>
      </c>
      <c r="AD73" s="18">
        <v>6</v>
      </c>
      <c r="AE73" s="18">
        <v>38</v>
      </c>
      <c r="AF73" s="18">
        <v>0</v>
      </c>
    </row>
    <row r="74" spans="1:32">
      <c r="A74" s="18" t="s">
        <v>249</v>
      </c>
      <c r="B74" s="18" t="s">
        <v>22</v>
      </c>
      <c r="C74" s="18" t="s">
        <v>209</v>
      </c>
      <c r="D74" s="18">
        <v>20137</v>
      </c>
      <c r="E74" s="18" t="s">
        <v>24</v>
      </c>
      <c r="F74" s="18" t="s">
        <v>25</v>
      </c>
      <c r="G74" s="18" t="s">
        <v>250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</row>
    <row r="75" spans="1:32">
      <c r="A75" s="18" t="s">
        <v>249</v>
      </c>
      <c r="B75" s="18" t="s">
        <v>22</v>
      </c>
      <c r="C75" s="18" t="s">
        <v>209</v>
      </c>
      <c r="D75" s="18">
        <v>20137</v>
      </c>
      <c r="E75" s="18" t="s">
        <v>24</v>
      </c>
      <c r="F75" s="18" t="s">
        <v>25</v>
      </c>
      <c r="G75" s="18" t="s">
        <v>241</v>
      </c>
      <c r="H75" s="18">
        <v>99</v>
      </c>
      <c r="I75" s="18">
        <v>99</v>
      </c>
      <c r="J75" s="18">
        <v>0</v>
      </c>
      <c r="K75" s="18">
        <v>1</v>
      </c>
      <c r="L75" s="18">
        <v>0</v>
      </c>
      <c r="M75" s="18">
        <v>0</v>
      </c>
      <c r="N75" s="18">
        <v>0</v>
      </c>
      <c r="O75" s="18">
        <v>1</v>
      </c>
      <c r="P75" s="18">
        <v>0</v>
      </c>
      <c r="Q75" s="18">
        <v>0</v>
      </c>
      <c r="R75" s="18">
        <v>1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1</v>
      </c>
      <c r="Z75" s="18">
        <v>0</v>
      </c>
      <c r="AA75" s="18">
        <v>0</v>
      </c>
      <c r="AB75" s="18">
        <v>0</v>
      </c>
      <c r="AC75" s="18">
        <v>1</v>
      </c>
      <c r="AD75" s="18">
        <v>1</v>
      </c>
      <c r="AE75" s="18">
        <v>0</v>
      </c>
      <c r="AF75" s="18">
        <v>0</v>
      </c>
    </row>
    <row r="76" spans="1:32">
      <c r="A76" s="18" t="s">
        <v>249</v>
      </c>
      <c r="B76" s="18" t="s">
        <v>22</v>
      </c>
      <c r="C76" s="18" t="s">
        <v>209</v>
      </c>
      <c r="D76" s="18">
        <v>20137</v>
      </c>
      <c r="E76" s="18" t="s">
        <v>24</v>
      </c>
      <c r="F76" s="18" t="s">
        <v>25</v>
      </c>
      <c r="G76" s="18" t="s">
        <v>242</v>
      </c>
      <c r="H76" s="18">
        <v>376</v>
      </c>
      <c r="I76" s="18">
        <v>376</v>
      </c>
      <c r="J76" s="18">
        <v>6</v>
      </c>
      <c r="K76" s="18">
        <v>0</v>
      </c>
      <c r="L76" s="18">
        <v>87</v>
      </c>
      <c r="M76" s="18">
        <v>0</v>
      </c>
      <c r="N76" s="18">
        <v>0</v>
      </c>
      <c r="O76" s="18">
        <v>242</v>
      </c>
      <c r="P76" s="18">
        <v>0</v>
      </c>
      <c r="Q76" s="18">
        <v>0</v>
      </c>
      <c r="R76" s="18">
        <v>139</v>
      </c>
      <c r="S76" s="18">
        <v>0</v>
      </c>
      <c r="T76" s="18">
        <v>0</v>
      </c>
      <c r="U76" s="18">
        <v>6</v>
      </c>
      <c r="V76" s="18">
        <v>4</v>
      </c>
      <c r="W76" s="18">
        <v>4</v>
      </c>
      <c r="X76" s="18">
        <v>4</v>
      </c>
      <c r="Y76" s="18">
        <v>241</v>
      </c>
      <c r="Z76" s="18">
        <v>1</v>
      </c>
      <c r="AA76" s="18">
        <v>0</v>
      </c>
      <c r="AB76" s="18">
        <v>1</v>
      </c>
      <c r="AC76" s="18">
        <v>242</v>
      </c>
      <c r="AD76" s="18">
        <v>22</v>
      </c>
      <c r="AE76" s="18">
        <v>10</v>
      </c>
      <c r="AF76" s="18">
        <v>0</v>
      </c>
    </row>
    <row r="77" spans="1:32">
      <c r="A77" s="18" t="s">
        <v>249</v>
      </c>
      <c r="B77" s="18" t="s">
        <v>22</v>
      </c>
      <c r="C77" s="18" t="s">
        <v>196</v>
      </c>
      <c r="D77" s="18">
        <v>22760</v>
      </c>
      <c r="E77" s="18" t="s">
        <v>24</v>
      </c>
      <c r="F77" s="18" t="s">
        <v>25</v>
      </c>
      <c r="G77" s="18" t="s">
        <v>250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</row>
    <row r="78" spans="1:32">
      <c r="A78" s="18" t="s">
        <v>249</v>
      </c>
      <c r="B78" s="18" t="s">
        <v>22</v>
      </c>
      <c r="C78" s="18" t="s">
        <v>196</v>
      </c>
      <c r="D78" s="18">
        <v>22760</v>
      </c>
      <c r="E78" s="18" t="s">
        <v>24</v>
      </c>
      <c r="F78" s="18" t="s">
        <v>25</v>
      </c>
      <c r="G78" s="18" t="s">
        <v>241</v>
      </c>
      <c r="H78" s="18">
        <v>313</v>
      </c>
      <c r="I78" s="18">
        <v>313</v>
      </c>
      <c r="J78" s="18">
        <v>1</v>
      </c>
      <c r="K78" s="18">
        <v>3</v>
      </c>
      <c r="L78" s="18">
        <v>3</v>
      </c>
      <c r="M78" s="18">
        <v>0</v>
      </c>
      <c r="N78" s="18">
        <v>0</v>
      </c>
      <c r="O78" s="18">
        <v>40</v>
      </c>
      <c r="P78" s="18">
        <v>0</v>
      </c>
      <c r="Q78" s="18">
        <v>0</v>
      </c>
      <c r="R78" s="18">
        <v>40</v>
      </c>
      <c r="S78" s="18">
        <v>0</v>
      </c>
      <c r="T78" s="18">
        <v>0</v>
      </c>
      <c r="U78" s="18">
        <v>1</v>
      </c>
      <c r="V78" s="18">
        <v>1</v>
      </c>
      <c r="W78" s="18">
        <v>0</v>
      </c>
      <c r="X78" s="18">
        <v>0</v>
      </c>
      <c r="Y78" s="18">
        <v>40</v>
      </c>
      <c r="Z78" s="18">
        <v>6</v>
      </c>
      <c r="AA78" s="18">
        <v>0</v>
      </c>
      <c r="AB78" s="18">
        <v>6</v>
      </c>
      <c r="AC78" s="18">
        <v>313</v>
      </c>
      <c r="AD78" s="18">
        <v>7</v>
      </c>
      <c r="AE78" s="18">
        <v>4</v>
      </c>
      <c r="AF78" s="18">
        <v>0</v>
      </c>
    </row>
    <row r="79" spans="1:32">
      <c r="A79" s="18" t="s">
        <v>249</v>
      </c>
      <c r="B79" s="18" t="s">
        <v>22</v>
      </c>
      <c r="C79" s="18" t="s">
        <v>196</v>
      </c>
      <c r="D79" s="18">
        <v>22760</v>
      </c>
      <c r="E79" s="18" t="s">
        <v>24</v>
      </c>
      <c r="F79" s="18" t="s">
        <v>25</v>
      </c>
      <c r="G79" s="18" t="s">
        <v>242</v>
      </c>
      <c r="H79" s="18">
        <v>883</v>
      </c>
      <c r="I79" s="18">
        <v>773</v>
      </c>
      <c r="J79" s="18">
        <v>7</v>
      </c>
      <c r="K79" s="18">
        <v>4</v>
      </c>
      <c r="L79" s="18">
        <v>4</v>
      </c>
      <c r="M79" s="18">
        <v>0</v>
      </c>
      <c r="N79" s="18">
        <v>0</v>
      </c>
      <c r="O79" s="18">
        <v>107</v>
      </c>
      <c r="P79" s="18">
        <v>0</v>
      </c>
      <c r="Q79" s="18">
        <v>0</v>
      </c>
      <c r="R79" s="18">
        <v>107</v>
      </c>
      <c r="S79" s="18">
        <v>0</v>
      </c>
      <c r="T79" s="18">
        <v>0</v>
      </c>
      <c r="U79" s="18">
        <v>7</v>
      </c>
      <c r="V79" s="18">
        <v>5</v>
      </c>
      <c r="W79" s="18">
        <v>1</v>
      </c>
      <c r="X79" s="18">
        <v>1</v>
      </c>
      <c r="Y79" s="18">
        <v>107</v>
      </c>
      <c r="Z79" s="18">
        <v>13</v>
      </c>
      <c r="AA79" s="18">
        <v>0</v>
      </c>
      <c r="AB79" s="18">
        <v>13</v>
      </c>
      <c r="AC79" s="18">
        <v>773</v>
      </c>
      <c r="AD79" s="18">
        <v>31</v>
      </c>
      <c r="AE79" s="18">
        <v>11</v>
      </c>
      <c r="AF79" s="18">
        <v>0</v>
      </c>
    </row>
    <row r="80" spans="1:32">
      <c r="A80" s="18" t="s">
        <v>249</v>
      </c>
      <c r="B80" s="18" t="s">
        <v>22</v>
      </c>
      <c r="C80" s="18" t="s">
        <v>139</v>
      </c>
      <c r="D80" s="18">
        <v>14510</v>
      </c>
      <c r="E80" s="18" t="s">
        <v>24</v>
      </c>
      <c r="F80" s="18" t="s">
        <v>212</v>
      </c>
      <c r="G80" s="18" t="s">
        <v>250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</row>
    <row r="81" spans="1:32">
      <c r="A81" s="18" t="s">
        <v>249</v>
      </c>
      <c r="B81" s="18" t="s">
        <v>22</v>
      </c>
      <c r="C81" s="18" t="s">
        <v>139</v>
      </c>
      <c r="D81" s="18">
        <v>14510</v>
      </c>
      <c r="E81" s="18" t="s">
        <v>24</v>
      </c>
      <c r="F81" s="18" t="s">
        <v>212</v>
      </c>
      <c r="G81" s="18" t="s">
        <v>241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</row>
    <row r="82" spans="1:32">
      <c r="A82" s="18" t="s">
        <v>249</v>
      </c>
      <c r="B82" s="18" t="s">
        <v>22</v>
      </c>
      <c r="C82" s="18" t="s">
        <v>139</v>
      </c>
      <c r="D82" s="18">
        <v>14510</v>
      </c>
      <c r="E82" s="18" t="s">
        <v>24</v>
      </c>
      <c r="F82" s="18" t="s">
        <v>212</v>
      </c>
      <c r="G82" s="18" t="s">
        <v>242</v>
      </c>
      <c r="H82" s="18">
        <v>1438</v>
      </c>
      <c r="I82" s="18">
        <v>887</v>
      </c>
      <c r="J82" s="18">
        <v>4</v>
      </c>
      <c r="K82" s="18">
        <v>0</v>
      </c>
      <c r="L82" s="18">
        <v>4</v>
      </c>
      <c r="M82" s="18">
        <v>0</v>
      </c>
      <c r="N82" s="18">
        <v>0</v>
      </c>
      <c r="O82" s="18">
        <v>5</v>
      </c>
      <c r="P82" s="18">
        <v>0</v>
      </c>
      <c r="Q82" s="18">
        <v>0</v>
      </c>
      <c r="R82" s="18">
        <v>22</v>
      </c>
      <c r="S82" s="18">
        <v>0</v>
      </c>
      <c r="T82" s="18">
        <v>0</v>
      </c>
      <c r="U82" s="18">
        <v>4</v>
      </c>
      <c r="V82" s="18">
        <v>0</v>
      </c>
      <c r="W82" s="18">
        <v>0</v>
      </c>
      <c r="X82" s="18">
        <v>0</v>
      </c>
      <c r="Y82" s="18">
        <v>22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</row>
    <row r="83" spans="1:32">
      <c r="A83" s="18" t="s">
        <v>249</v>
      </c>
      <c r="B83" s="18" t="s">
        <v>22</v>
      </c>
      <c r="C83" s="18" t="s">
        <v>23</v>
      </c>
      <c r="D83" s="18">
        <v>15212</v>
      </c>
      <c r="E83" s="18" t="s">
        <v>24</v>
      </c>
      <c r="F83" s="18" t="s">
        <v>212</v>
      </c>
      <c r="G83" s="18" t="s">
        <v>250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</row>
    <row r="84" spans="1:32">
      <c r="A84" s="18" t="s">
        <v>249</v>
      </c>
      <c r="B84" s="18" t="s">
        <v>22</v>
      </c>
      <c r="C84" s="18" t="s">
        <v>23</v>
      </c>
      <c r="D84" s="18">
        <v>15212</v>
      </c>
      <c r="E84" s="18" t="s">
        <v>24</v>
      </c>
      <c r="F84" s="18" t="s">
        <v>212</v>
      </c>
      <c r="G84" s="18" t="s">
        <v>241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</row>
    <row r="85" spans="1:32">
      <c r="A85" s="18" t="s">
        <v>249</v>
      </c>
      <c r="B85" s="18" t="s">
        <v>22</v>
      </c>
      <c r="C85" s="18" t="s">
        <v>23</v>
      </c>
      <c r="D85" s="18">
        <v>15212</v>
      </c>
      <c r="E85" s="18" t="s">
        <v>24</v>
      </c>
      <c r="F85" s="18" t="s">
        <v>212</v>
      </c>
      <c r="G85" s="18" t="s">
        <v>242</v>
      </c>
      <c r="H85" s="18">
        <v>1234</v>
      </c>
      <c r="I85" s="18">
        <v>801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</row>
    <row r="86" spans="1:32">
      <c r="A86" s="18" t="s">
        <v>249</v>
      </c>
      <c r="B86" s="18" t="s">
        <v>22</v>
      </c>
      <c r="C86" s="18" t="s">
        <v>97</v>
      </c>
      <c r="D86" s="18">
        <v>15280</v>
      </c>
      <c r="E86" s="18" t="s">
        <v>24</v>
      </c>
      <c r="F86" s="18" t="s">
        <v>212</v>
      </c>
      <c r="G86" s="18" t="s">
        <v>250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</row>
    <row r="87" spans="1:32">
      <c r="A87" s="18" t="s">
        <v>249</v>
      </c>
      <c r="B87" s="18" t="s">
        <v>22</v>
      </c>
      <c r="C87" s="18" t="s">
        <v>97</v>
      </c>
      <c r="D87" s="18">
        <v>15280</v>
      </c>
      <c r="E87" s="18" t="s">
        <v>24</v>
      </c>
      <c r="F87" s="18" t="s">
        <v>212</v>
      </c>
      <c r="G87" s="18" t="s">
        <v>241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</row>
    <row r="88" spans="1:32">
      <c r="A88" s="18" t="s">
        <v>249</v>
      </c>
      <c r="B88" s="18" t="s">
        <v>22</v>
      </c>
      <c r="C88" s="18" t="s">
        <v>97</v>
      </c>
      <c r="D88" s="18">
        <v>15280</v>
      </c>
      <c r="E88" s="18" t="s">
        <v>24</v>
      </c>
      <c r="F88" s="18" t="s">
        <v>212</v>
      </c>
      <c r="G88" s="18" t="s">
        <v>242</v>
      </c>
      <c r="H88" s="18">
        <v>2125</v>
      </c>
      <c r="I88" s="18">
        <v>904</v>
      </c>
      <c r="J88" s="18">
        <v>17</v>
      </c>
      <c r="K88" s="18">
        <v>3</v>
      </c>
      <c r="L88" s="18">
        <v>5</v>
      </c>
      <c r="M88" s="18">
        <v>0</v>
      </c>
      <c r="N88" s="18">
        <v>0</v>
      </c>
      <c r="O88" s="18">
        <v>12</v>
      </c>
      <c r="P88" s="18">
        <v>0</v>
      </c>
      <c r="Q88" s="18">
        <v>0</v>
      </c>
      <c r="R88" s="18">
        <v>32</v>
      </c>
      <c r="S88" s="18">
        <v>1</v>
      </c>
      <c r="T88" s="18">
        <v>1</v>
      </c>
      <c r="U88" s="18">
        <v>18</v>
      </c>
      <c r="V88" s="18">
        <v>0</v>
      </c>
      <c r="W88" s="18">
        <v>0</v>
      </c>
      <c r="X88" s="18">
        <v>0</v>
      </c>
      <c r="Y88" s="18">
        <v>32</v>
      </c>
      <c r="Z88" s="18">
        <v>1</v>
      </c>
      <c r="AA88" s="18">
        <v>0</v>
      </c>
      <c r="AB88" s="18">
        <v>1</v>
      </c>
      <c r="AC88" s="18">
        <v>32</v>
      </c>
      <c r="AD88" s="18">
        <v>0</v>
      </c>
      <c r="AE88" s="18">
        <v>0</v>
      </c>
      <c r="AF88" s="18">
        <v>0</v>
      </c>
    </row>
    <row r="89" spans="1:32">
      <c r="A89" s="18" t="s">
        <v>249</v>
      </c>
      <c r="B89" s="18" t="s">
        <v>22</v>
      </c>
      <c r="C89" s="18" t="s">
        <v>77</v>
      </c>
      <c r="D89" s="18">
        <v>15358</v>
      </c>
      <c r="E89" s="18" t="s">
        <v>24</v>
      </c>
      <c r="F89" s="18" t="s">
        <v>212</v>
      </c>
      <c r="G89" s="18" t="s">
        <v>250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</row>
    <row r="90" spans="1:32">
      <c r="A90" s="18" t="s">
        <v>249</v>
      </c>
      <c r="B90" s="18" t="s">
        <v>22</v>
      </c>
      <c r="C90" s="18" t="s">
        <v>77</v>
      </c>
      <c r="D90" s="18">
        <v>15358</v>
      </c>
      <c r="E90" s="18" t="s">
        <v>24</v>
      </c>
      <c r="F90" s="18" t="s">
        <v>212</v>
      </c>
      <c r="G90" s="18" t="s">
        <v>241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</row>
    <row r="91" spans="1:32">
      <c r="A91" s="18" t="s">
        <v>249</v>
      </c>
      <c r="B91" s="18" t="s">
        <v>22</v>
      </c>
      <c r="C91" s="18" t="s">
        <v>77</v>
      </c>
      <c r="D91" s="18">
        <v>15358</v>
      </c>
      <c r="E91" s="18" t="s">
        <v>24</v>
      </c>
      <c r="F91" s="18" t="s">
        <v>212</v>
      </c>
      <c r="G91" s="18" t="s">
        <v>242</v>
      </c>
      <c r="H91" s="18">
        <v>1051</v>
      </c>
      <c r="I91" s="18">
        <v>514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</row>
    <row r="92" spans="1:32">
      <c r="A92" s="18" t="s">
        <v>249</v>
      </c>
      <c r="B92" s="18" t="s">
        <v>22</v>
      </c>
      <c r="C92" s="18" t="s">
        <v>133</v>
      </c>
      <c r="D92" s="18">
        <v>18599</v>
      </c>
      <c r="E92" s="18" t="s">
        <v>24</v>
      </c>
      <c r="F92" s="18" t="s">
        <v>212</v>
      </c>
      <c r="G92" s="18" t="s">
        <v>250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</row>
    <row r="93" spans="1:32">
      <c r="A93" s="18" t="s">
        <v>249</v>
      </c>
      <c r="B93" s="18" t="s">
        <v>22</v>
      </c>
      <c r="C93" s="18" t="s">
        <v>133</v>
      </c>
      <c r="D93" s="18">
        <v>18599</v>
      </c>
      <c r="E93" s="18" t="s">
        <v>24</v>
      </c>
      <c r="F93" s="18" t="s">
        <v>212</v>
      </c>
      <c r="G93" s="18" t="s">
        <v>241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</row>
    <row r="94" spans="1:32">
      <c r="A94" s="18" t="s">
        <v>249</v>
      </c>
      <c r="B94" s="18" t="s">
        <v>22</v>
      </c>
      <c r="C94" s="18" t="s">
        <v>133</v>
      </c>
      <c r="D94" s="18">
        <v>18599</v>
      </c>
      <c r="E94" s="18" t="s">
        <v>24</v>
      </c>
      <c r="F94" s="18" t="s">
        <v>212</v>
      </c>
      <c r="G94" s="18" t="s">
        <v>242</v>
      </c>
      <c r="H94" s="18">
        <v>690</v>
      </c>
      <c r="I94" s="18">
        <v>604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</row>
    <row r="95" spans="1:32">
      <c r="A95" s="18" t="s">
        <v>249</v>
      </c>
      <c r="B95" s="18" t="s">
        <v>22</v>
      </c>
      <c r="C95" s="18" t="s">
        <v>211</v>
      </c>
      <c r="D95" s="18">
        <v>30678</v>
      </c>
      <c r="E95" s="18" t="s">
        <v>24</v>
      </c>
      <c r="F95" s="18" t="s">
        <v>212</v>
      </c>
      <c r="G95" s="18" t="s">
        <v>250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</row>
    <row r="96" spans="1:32">
      <c r="A96" s="18" t="s">
        <v>249</v>
      </c>
      <c r="B96" s="18" t="s">
        <v>22</v>
      </c>
      <c r="C96" s="18" t="s">
        <v>211</v>
      </c>
      <c r="D96" s="18">
        <v>30678</v>
      </c>
      <c r="E96" s="18" t="s">
        <v>24</v>
      </c>
      <c r="F96" s="18" t="s">
        <v>212</v>
      </c>
      <c r="G96" s="18" t="s">
        <v>241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</row>
    <row r="97" spans="1:32">
      <c r="A97" s="18" t="s">
        <v>249</v>
      </c>
      <c r="B97" s="18" t="s">
        <v>22</v>
      </c>
      <c r="C97" s="18" t="s">
        <v>211</v>
      </c>
      <c r="D97" s="18">
        <v>30678</v>
      </c>
      <c r="E97" s="18" t="s">
        <v>24</v>
      </c>
      <c r="F97" s="18" t="s">
        <v>212</v>
      </c>
      <c r="G97" s="18" t="s">
        <v>242</v>
      </c>
      <c r="H97" s="18">
        <v>4772</v>
      </c>
      <c r="I97" s="18">
        <v>2166</v>
      </c>
      <c r="J97" s="18">
        <v>49</v>
      </c>
      <c r="K97" s="18">
        <v>13</v>
      </c>
      <c r="L97" s="18">
        <v>22</v>
      </c>
      <c r="M97" s="18">
        <v>1</v>
      </c>
      <c r="N97" s="18">
        <v>0</v>
      </c>
      <c r="O97" s="18">
        <v>79</v>
      </c>
      <c r="P97" s="18">
        <v>0</v>
      </c>
      <c r="Q97" s="18">
        <v>0</v>
      </c>
      <c r="R97" s="18">
        <v>150</v>
      </c>
      <c r="S97" s="18">
        <v>3</v>
      </c>
      <c r="T97" s="18">
        <v>3</v>
      </c>
      <c r="U97" s="18">
        <v>52</v>
      </c>
      <c r="V97" s="18">
        <v>0</v>
      </c>
      <c r="W97" s="18">
        <v>0</v>
      </c>
      <c r="X97" s="18">
        <v>0</v>
      </c>
      <c r="Y97" s="18">
        <v>161</v>
      </c>
      <c r="Z97" s="18">
        <v>10</v>
      </c>
      <c r="AA97" s="18">
        <v>0</v>
      </c>
      <c r="AB97" s="18">
        <v>10</v>
      </c>
      <c r="AC97" s="18">
        <v>161</v>
      </c>
      <c r="AD97" s="18">
        <v>0</v>
      </c>
      <c r="AE97" s="18">
        <v>0</v>
      </c>
      <c r="AF97" s="18">
        <v>0</v>
      </c>
    </row>
  </sheetData>
  <autoFilter ref="A1:A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LiFT Validate</vt:lpstr>
      <vt:lpstr>MiCARE Validate</vt:lpstr>
      <vt:lpstr>Cascade</vt:lpstr>
      <vt:lpstr>MiCARE Report Output</vt:lpstr>
      <vt:lpstr>LiFT Report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Emmanuel Kaunda</cp:lastModifiedBy>
  <dcterms:created xsi:type="dcterms:W3CDTF">2024-06-11T11:52:52Z</dcterms:created>
  <dcterms:modified xsi:type="dcterms:W3CDTF">2024-06-11T16:26:27Z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2024-06-11T11:56:19Z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92582f7a-aab9-468d-b448-39d1d6824715</vt:lpwstr>
  </property>
  <property fmtid="{D5CDD505-2E9C-101B-9397-08002B2CF9AE}" pid="8" name="MSIP_Label_ea60d57e-af5b-4752-ac57-3e4f28ca11dc_ContentBits">
    <vt:lpwstr>0</vt:lpwstr>
  </property>
  <property fmtid="{D5CDD505-2E9C-101B-9397-08002B2CF9AE}" pid="9" name="WorkbookGuid">
    <vt:lpwstr>f030fa73-508e-4d7a-aa9c-4b96e145eda9</vt:lpwstr>
  </property>
</Properties>
</file>