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-113" yWindow="-113" windowWidth="19418" windowHeight="10418" activeTab="2"/>
  </bookViews>
  <sheets>
    <sheet name="TX_Curr and VL" sheetId="1" r:id="rId1"/>
    <sheet name="HTS_TST" sheetId="2" r:id="rId2"/>
    <sheet name="TX_new" sheetId="3" r:id="rId3"/>
    <sheet name="masterlist" sheetId="4" state="hidden" r:id="rId4"/>
  </sheets>
  <definedNames>
    <definedName name="_xlnm._FilterDatabase" localSheetId="3" hidden="1">masterlist!$A$1:$I$1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G4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H4" i="3"/>
  <c r="I4" i="3" s="1"/>
  <c r="J4" i="3" s="1"/>
  <c r="H3" i="3"/>
  <c r="H4" i="2"/>
  <c r="H3" i="2"/>
  <c r="I3" i="2" s="1"/>
  <c r="I4" i="1"/>
  <c r="H6" i="3" s="1"/>
  <c r="I3" i="1"/>
  <c r="J3" i="1" s="1"/>
  <c r="I3" i="3" l="1"/>
  <c r="J3" i="3" s="1"/>
  <c r="I4" i="2"/>
  <c r="I6" i="1"/>
  <c r="I8" i="1" s="1"/>
  <c r="K8" i="1" s="1"/>
  <c r="H6" i="2"/>
  <c r="J6" i="2" s="1"/>
  <c r="J4" i="2"/>
  <c r="J3" i="2"/>
  <c r="K3" i="2" s="1"/>
  <c r="I6" i="3"/>
  <c r="J6" i="3" s="1"/>
  <c r="L4" i="1"/>
  <c r="I5" i="1"/>
  <c r="J5" i="1" s="1"/>
  <c r="L3" i="1"/>
  <c r="K3" i="1"/>
  <c r="K4" i="1"/>
  <c r="J4" i="1"/>
  <c r="H5" i="3"/>
  <c r="I5" i="3" s="1"/>
  <c r="J5" i="3" s="1"/>
  <c r="H8" i="3"/>
  <c r="I8" i="3" s="1"/>
  <c r="J8" i="3" s="1"/>
  <c r="H5" i="2"/>
  <c r="I6" i="2" l="1"/>
  <c r="K6" i="2" s="1"/>
  <c r="H8" i="2"/>
  <c r="I8" i="2" s="1"/>
  <c r="L6" i="1"/>
  <c r="J6" i="1"/>
  <c r="M3" i="1"/>
  <c r="K6" i="1"/>
  <c r="K4" i="2"/>
  <c r="J8" i="1"/>
  <c r="H10" i="2"/>
  <c r="J10" i="2" s="1"/>
  <c r="H7" i="3"/>
  <c r="I7" i="3" s="1"/>
  <c r="J7" i="3" s="1"/>
  <c r="J5" i="2"/>
  <c r="I5" i="2"/>
  <c r="H7" i="2"/>
  <c r="M4" i="1"/>
  <c r="I7" i="1"/>
  <c r="L5" i="1"/>
  <c r="K5" i="1"/>
  <c r="I10" i="1"/>
  <c r="L8" i="1"/>
  <c r="H10" i="3"/>
  <c r="I10" i="3" s="1"/>
  <c r="J10" i="3" s="1"/>
  <c r="M5" i="1" l="1"/>
  <c r="J8" i="2"/>
  <c r="K8" i="2" s="1"/>
  <c r="I10" i="2"/>
  <c r="K10" i="2" s="1"/>
  <c r="M8" i="1"/>
  <c r="M6" i="1"/>
  <c r="K5" i="2"/>
  <c r="I7" i="2"/>
  <c r="J7" i="2"/>
  <c r="I9" i="1"/>
  <c r="L7" i="1"/>
  <c r="H9" i="3"/>
  <c r="I9" i="3" s="1"/>
  <c r="J9" i="3" s="1"/>
  <c r="K7" i="1"/>
  <c r="J7" i="1"/>
  <c r="H9" i="2"/>
  <c r="I12" i="1"/>
  <c r="L10" i="1"/>
  <c r="J10" i="1"/>
  <c r="K10" i="1"/>
  <c r="H12" i="2"/>
  <c r="H12" i="3"/>
  <c r="I12" i="3" s="1"/>
  <c r="J12" i="3" s="1"/>
  <c r="J9" i="2" l="1"/>
  <c r="I9" i="2"/>
  <c r="I12" i="2"/>
  <c r="J12" i="2"/>
  <c r="K7" i="2"/>
  <c r="I14" i="1"/>
  <c r="L12" i="1"/>
  <c r="H14" i="3"/>
  <c r="I14" i="3" s="1"/>
  <c r="J14" i="3" s="1"/>
  <c r="K12" i="1"/>
  <c r="H14" i="2"/>
  <c r="J12" i="1"/>
  <c r="M10" i="1"/>
  <c r="M7" i="1"/>
  <c r="I11" i="1"/>
  <c r="L9" i="1"/>
  <c r="H11" i="2"/>
  <c r="J9" i="1"/>
  <c r="H11" i="3"/>
  <c r="I11" i="3" s="1"/>
  <c r="J11" i="3" s="1"/>
  <c r="K9" i="1"/>
  <c r="K9" i="2" l="1"/>
  <c r="K12" i="2"/>
  <c r="J14" i="2"/>
  <c r="I14" i="2"/>
  <c r="K14" i="2" s="1"/>
  <c r="I11" i="2"/>
  <c r="J11" i="2"/>
  <c r="M9" i="1"/>
  <c r="M12" i="1"/>
  <c r="I13" i="1"/>
  <c r="L11" i="1"/>
  <c r="K11" i="1"/>
  <c r="J11" i="1"/>
  <c r="H13" i="3"/>
  <c r="I13" i="3" s="1"/>
  <c r="J13" i="3" s="1"/>
  <c r="H13" i="2"/>
  <c r="I16" i="1"/>
  <c r="L14" i="1"/>
  <c r="J14" i="1"/>
  <c r="H16" i="3"/>
  <c r="I16" i="3" s="1"/>
  <c r="J16" i="3" s="1"/>
  <c r="H16" i="2"/>
  <c r="K14" i="1"/>
  <c r="M14" i="1" l="1"/>
  <c r="K11" i="2"/>
  <c r="I16" i="2"/>
  <c r="J16" i="2"/>
  <c r="J13" i="2"/>
  <c r="I13" i="2"/>
  <c r="I15" i="1"/>
  <c r="L13" i="1"/>
  <c r="H15" i="2"/>
  <c r="H15" i="3"/>
  <c r="I15" i="3" s="1"/>
  <c r="J15" i="3" s="1"/>
  <c r="K13" i="1"/>
  <c r="J13" i="1"/>
  <c r="I18" i="1"/>
  <c r="L16" i="1"/>
  <c r="J16" i="1"/>
  <c r="H18" i="2"/>
  <c r="K16" i="1"/>
  <c r="H18" i="3"/>
  <c r="I18" i="3" s="1"/>
  <c r="J18" i="3" s="1"/>
  <c r="M11" i="1"/>
  <c r="M13" i="1" l="1"/>
  <c r="K13" i="2"/>
  <c r="J18" i="2"/>
  <c r="I18" i="2"/>
  <c r="I15" i="2"/>
  <c r="J15" i="2"/>
  <c r="K16" i="2"/>
  <c r="I20" i="1"/>
  <c r="L18" i="1"/>
  <c r="H20" i="3"/>
  <c r="I20" i="3" s="1"/>
  <c r="J20" i="3" s="1"/>
  <c r="J18" i="1"/>
  <c r="K18" i="1"/>
  <c r="H20" i="2"/>
  <c r="M16" i="1"/>
  <c r="I17" i="1"/>
  <c r="L15" i="1"/>
  <c r="K15" i="1"/>
  <c r="J15" i="1"/>
  <c r="H17" i="2"/>
  <c r="H17" i="3"/>
  <c r="I17" i="3" s="1"/>
  <c r="J17" i="3" s="1"/>
  <c r="K18" i="2" l="1"/>
  <c r="M15" i="1"/>
  <c r="I20" i="2"/>
  <c r="J20" i="2"/>
  <c r="K15" i="2"/>
  <c r="J17" i="2"/>
  <c r="I17" i="2"/>
  <c r="M18" i="1"/>
  <c r="I19" i="1"/>
  <c r="L17" i="1"/>
  <c r="H19" i="3"/>
  <c r="I19" i="3" s="1"/>
  <c r="J19" i="3" s="1"/>
  <c r="K17" i="1"/>
  <c r="J17" i="1"/>
  <c r="H19" i="2"/>
  <c r="I22" i="1"/>
  <c r="L20" i="1"/>
  <c r="K20" i="1"/>
  <c r="J20" i="1"/>
  <c r="H22" i="3"/>
  <c r="I22" i="3" s="1"/>
  <c r="J22" i="3" s="1"/>
  <c r="H22" i="2"/>
  <c r="M20" i="1" l="1"/>
  <c r="I19" i="2"/>
  <c r="J19" i="2"/>
  <c r="J22" i="2"/>
  <c r="I22" i="2"/>
  <c r="K17" i="2"/>
  <c r="K20" i="2"/>
  <c r="I24" i="1"/>
  <c r="L22" i="1"/>
  <c r="H24" i="2"/>
  <c r="K22" i="1"/>
  <c r="J22" i="1"/>
  <c r="H24" i="3"/>
  <c r="I24" i="3" s="1"/>
  <c r="J24" i="3" s="1"/>
  <c r="M17" i="1"/>
  <c r="I21" i="1"/>
  <c r="L19" i="1"/>
  <c r="K19" i="1"/>
  <c r="J19" i="1"/>
  <c r="H21" i="2"/>
  <c r="H21" i="3"/>
  <c r="I21" i="3" s="1"/>
  <c r="J21" i="3" s="1"/>
  <c r="K22" i="2" l="1"/>
  <c r="J21" i="2"/>
  <c r="I21" i="2"/>
  <c r="M19" i="1"/>
  <c r="I24" i="2"/>
  <c r="J24" i="2"/>
  <c r="K19" i="2"/>
  <c r="I23" i="1"/>
  <c r="L21" i="1"/>
  <c r="K21" i="1"/>
  <c r="J21" i="1"/>
  <c r="H23" i="3"/>
  <c r="I23" i="3" s="1"/>
  <c r="J23" i="3" s="1"/>
  <c r="H23" i="2"/>
  <c r="M22" i="1"/>
  <c r="I26" i="1"/>
  <c r="L24" i="1"/>
  <c r="J24" i="1"/>
  <c r="H26" i="3"/>
  <c r="I26" i="3" s="1"/>
  <c r="J26" i="3" s="1"/>
  <c r="H26" i="2"/>
  <c r="K24" i="1"/>
  <c r="K21" i="2" l="1"/>
  <c r="M24" i="1"/>
  <c r="K24" i="2"/>
  <c r="J26" i="2"/>
  <c r="I26" i="2"/>
  <c r="M21" i="1"/>
  <c r="I23" i="2"/>
  <c r="J23" i="2"/>
  <c r="I28" i="1"/>
  <c r="L26" i="1"/>
  <c r="K26" i="1"/>
  <c r="J26" i="1"/>
  <c r="H28" i="2"/>
  <c r="H28" i="3"/>
  <c r="I28" i="3" s="1"/>
  <c r="J28" i="3" s="1"/>
  <c r="I25" i="1"/>
  <c r="L23" i="1"/>
  <c r="J23" i="1"/>
  <c r="H25" i="2"/>
  <c r="K23" i="1"/>
  <c r="H25" i="3"/>
  <c r="I25" i="3" s="1"/>
  <c r="J25" i="3" s="1"/>
  <c r="K26" i="2" l="1"/>
  <c r="K23" i="2"/>
  <c r="J25" i="2"/>
  <c r="I25" i="2"/>
  <c r="I28" i="2"/>
  <c r="J28" i="2"/>
  <c r="M26" i="1"/>
  <c r="I27" i="1"/>
  <c r="L25" i="1"/>
  <c r="H27" i="2"/>
  <c r="K25" i="1"/>
  <c r="H27" i="3"/>
  <c r="I27" i="3" s="1"/>
  <c r="J27" i="3" s="1"/>
  <c r="J25" i="1"/>
  <c r="M23" i="1"/>
  <c r="I30" i="1"/>
  <c r="L28" i="1"/>
  <c r="H30" i="3"/>
  <c r="I30" i="3" s="1"/>
  <c r="J30" i="3" s="1"/>
  <c r="K28" i="1"/>
  <c r="H30" i="2"/>
  <c r="J28" i="1"/>
  <c r="K25" i="2" l="1"/>
  <c r="M25" i="1"/>
  <c r="I27" i="2"/>
  <c r="J27" i="2"/>
  <c r="K28" i="2"/>
  <c r="J30" i="2"/>
  <c r="I30" i="2"/>
  <c r="M28" i="1"/>
  <c r="I29" i="1"/>
  <c r="L27" i="1"/>
  <c r="H29" i="3"/>
  <c r="I29" i="3" s="1"/>
  <c r="J29" i="3" s="1"/>
  <c r="K27" i="1"/>
  <c r="J27" i="1"/>
  <c r="H29" i="2"/>
  <c r="I32" i="1"/>
  <c r="L30" i="1"/>
  <c r="K30" i="1"/>
  <c r="H32" i="3"/>
  <c r="I32" i="3" s="1"/>
  <c r="J32" i="3" s="1"/>
  <c r="J30" i="1"/>
  <c r="H32" i="2"/>
  <c r="J29" i="2" l="1"/>
  <c r="I29" i="2"/>
  <c r="I32" i="2"/>
  <c r="J32" i="2"/>
  <c r="M30" i="1"/>
  <c r="K30" i="2"/>
  <c r="K27" i="2"/>
  <c r="I34" i="1"/>
  <c r="L32" i="1"/>
  <c r="H34" i="2"/>
  <c r="J32" i="1"/>
  <c r="K32" i="1"/>
  <c r="H34" i="3"/>
  <c r="I34" i="3" s="1"/>
  <c r="J34" i="3" s="1"/>
  <c r="M27" i="1"/>
  <c r="I31" i="1"/>
  <c r="L29" i="1"/>
  <c r="H31" i="3"/>
  <c r="I31" i="3" s="1"/>
  <c r="J31" i="3" s="1"/>
  <c r="K29" i="1"/>
  <c r="J29" i="1"/>
  <c r="H31" i="2"/>
  <c r="K29" i="2" l="1"/>
  <c r="I31" i="2"/>
  <c r="J31" i="2"/>
  <c r="M29" i="1"/>
  <c r="K32" i="2"/>
  <c r="J34" i="2"/>
  <c r="I34" i="2"/>
  <c r="K34" i="2" s="1"/>
  <c r="M32" i="1"/>
  <c r="I33" i="1"/>
  <c r="L31" i="1"/>
  <c r="K31" i="1"/>
  <c r="J31" i="1"/>
  <c r="H33" i="3"/>
  <c r="I33" i="3" s="1"/>
  <c r="J33" i="3" s="1"/>
  <c r="H33" i="2"/>
  <c r="I36" i="1"/>
  <c r="L34" i="1"/>
  <c r="H36" i="3"/>
  <c r="I36" i="3" s="1"/>
  <c r="J36" i="3" s="1"/>
  <c r="K34" i="1"/>
  <c r="J34" i="1"/>
  <c r="H36" i="2"/>
  <c r="I36" i="2" l="1"/>
  <c r="J36" i="2"/>
  <c r="M34" i="1"/>
  <c r="J33" i="2"/>
  <c r="I33" i="2"/>
  <c r="K31" i="2"/>
  <c r="I35" i="1"/>
  <c r="L33" i="1"/>
  <c r="H35" i="3"/>
  <c r="I35" i="3" s="1"/>
  <c r="J35" i="3" s="1"/>
  <c r="K33" i="1"/>
  <c r="J33" i="1"/>
  <c r="H35" i="2"/>
  <c r="I38" i="1"/>
  <c r="L36" i="1"/>
  <c r="K36" i="1"/>
  <c r="J36" i="1"/>
  <c r="H38" i="2"/>
  <c r="H38" i="3"/>
  <c r="I38" i="3" s="1"/>
  <c r="J38" i="3" s="1"/>
  <c r="M31" i="1"/>
  <c r="I35" i="2" l="1"/>
  <c r="J35" i="2"/>
  <c r="J38" i="2"/>
  <c r="I38" i="2"/>
  <c r="K33" i="2"/>
  <c r="K36" i="2"/>
  <c r="I40" i="1"/>
  <c r="L38" i="1"/>
  <c r="K38" i="1"/>
  <c r="H40" i="2"/>
  <c r="H40" i="3"/>
  <c r="I40" i="3" s="1"/>
  <c r="J40" i="3" s="1"/>
  <c r="J38" i="1"/>
  <c r="M36" i="1"/>
  <c r="M33" i="1"/>
  <c r="I37" i="1"/>
  <c r="L35" i="1"/>
  <c r="K35" i="1"/>
  <c r="J35" i="1"/>
  <c r="H37" i="3"/>
  <c r="I37" i="3" s="1"/>
  <c r="J37" i="3" s="1"/>
  <c r="H37" i="2"/>
  <c r="K38" i="2" l="1"/>
  <c r="I40" i="2"/>
  <c r="J40" i="2"/>
  <c r="J37" i="2"/>
  <c r="I37" i="2"/>
  <c r="M35" i="1"/>
  <c r="K35" i="2"/>
  <c r="M38" i="1"/>
  <c r="I39" i="1"/>
  <c r="L37" i="1"/>
  <c r="K37" i="1"/>
  <c r="J37" i="1"/>
  <c r="H39" i="2"/>
  <c r="H39" i="3"/>
  <c r="I39" i="3" s="1"/>
  <c r="J39" i="3" s="1"/>
  <c r="I42" i="1"/>
  <c r="L40" i="1"/>
  <c r="K40" i="1"/>
  <c r="J40" i="1"/>
  <c r="H42" i="3"/>
  <c r="I42" i="3" s="1"/>
  <c r="J42" i="3" s="1"/>
  <c r="H42" i="2"/>
  <c r="K37" i="2" l="1"/>
  <c r="I39" i="2"/>
  <c r="J39" i="2"/>
  <c r="J42" i="2"/>
  <c r="I42" i="2"/>
  <c r="M40" i="1"/>
  <c r="K40" i="2"/>
  <c r="I44" i="1"/>
  <c r="L42" i="1"/>
  <c r="K42" i="1"/>
  <c r="H44" i="2"/>
  <c r="J42" i="1"/>
  <c r="H44" i="3"/>
  <c r="I44" i="3" s="1"/>
  <c r="J44" i="3" s="1"/>
  <c r="I41" i="1"/>
  <c r="L39" i="1"/>
  <c r="H41" i="3"/>
  <c r="I41" i="3" s="1"/>
  <c r="J41" i="3" s="1"/>
  <c r="J39" i="1"/>
  <c r="H41" i="2"/>
  <c r="K39" i="1"/>
  <c r="M37" i="1"/>
  <c r="K42" i="2" l="1"/>
  <c r="I44" i="2"/>
  <c r="J44" i="2"/>
  <c r="J41" i="2"/>
  <c r="I41" i="2"/>
  <c r="K39" i="2"/>
  <c r="I43" i="1"/>
  <c r="L41" i="1"/>
  <c r="H43" i="2"/>
  <c r="K41" i="1"/>
  <c r="J41" i="1"/>
  <c r="H43" i="3"/>
  <c r="I43" i="3" s="1"/>
  <c r="J43" i="3" s="1"/>
  <c r="M39" i="1"/>
  <c r="M42" i="1"/>
  <c r="I46" i="1"/>
  <c r="L44" i="1"/>
  <c r="J44" i="1"/>
  <c r="H46" i="3"/>
  <c r="I46" i="3" s="1"/>
  <c r="J46" i="3" s="1"/>
  <c r="H46" i="2"/>
  <c r="K44" i="1"/>
  <c r="M44" i="1" l="1"/>
  <c r="K41" i="2"/>
  <c r="I43" i="2"/>
  <c r="J43" i="2"/>
  <c r="J46" i="2"/>
  <c r="I46" i="2"/>
  <c r="K44" i="2"/>
  <c r="I48" i="1"/>
  <c r="L46" i="1"/>
  <c r="K46" i="1"/>
  <c r="H48" i="3"/>
  <c r="I48" i="3" s="1"/>
  <c r="J48" i="3" s="1"/>
  <c r="J46" i="1"/>
  <c r="M41" i="1"/>
  <c r="I45" i="1"/>
  <c r="L43" i="1"/>
  <c r="K43" i="1"/>
  <c r="J43" i="1"/>
  <c r="H45" i="2"/>
  <c r="H45" i="3"/>
  <c r="I45" i="3" s="1"/>
  <c r="J45" i="3" s="1"/>
  <c r="K46" i="2" l="1"/>
  <c r="J45" i="2"/>
  <c r="I45" i="2"/>
  <c r="K43" i="2"/>
  <c r="M43" i="1"/>
  <c r="I47" i="1"/>
  <c r="L45" i="1"/>
  <c r="H47" i="3"/>
  <c r="I47" i="3" s="1"/>
  <c r="J47" i="3" s="1"/>
  <c r="K45" i="1"/>
  <c r="J45" i="1"/>
  <c r="M46" i="1"/>
  <c r="I50" i="1"/>
  <c r="L48" i="1"/>
  <c r="J48" i="1"/>
  <c r="H50" i="3"/>
  <c r="I50" i="3" s="1"/>
  <c r="J50" i="3" s="1"/>
  <c r="K48" i="1"/>
  <c r="M48" i="1" l="1"/>
  <c r="M45" i="1"/>
  <c r="K45" i="2"/>
  <c r="I49" i="1"/>
  <c r="L47" i="1"/>
  <c r="K47" i="1"/>
  <c r="J47" i="1"/>
  <c r="H49" i="3"/>
  <c r="I49" i="3" s="1"/>
  <c r="J49" i="3" s="1"/>
  <c r="I52" i="1"/>
  <c r="L50" i="1"/>
  <c r="H52" i="3"/>
  <c r="I52" i="3" s="1"/>
  <c r="J52" i="3" s="1"/>
  <c r="K50" i="1"/>
  <c r="J50" i="1"/>
  <c r="M47" i="1" l="1"/>
  <c r="M50" i="1"/>
  <c r="I54" i="1"/>
  <c r="L52" i="1"/>
  <c r="K52" i="1"/>
  <c r="H54" i="3"/>
  <c r="I54" i="3" s="1"/>
  <c r="J54" i="3" s="1"/>
  <c r="J52" i="1"/>
  <c r="I51" i="1"/>
  <c r="L49" i="1"/>
  <c r="H51" i="3"/>
  <c r="I51" i="3" s="1"/>
  <c r="J51" i="3" s="1"/>
  <c r="K49" i="1"/>
  <c r="J49" i="1"/>
  <c r="M49" i="1" l="1"/>
  <c r="I53" i="1"/>
  <c r="L51" i="1"/>
  <c r="K51" i="1"/>
  <c r="J51" i="1"/>
  <c r="H53" i="3"/>
  <c r="I53" i="3" s="1"/>
  <c r="J53" i="3" s="1"/>
  <c r="M52" i="1"/>
  <c r="I56" i="1"/>
  <c r="L54" i="1"/>
  <c r="K54" i="1"/>
  <c r="H56" i="3"/>
  <c r="I56" i="3" s="1"/>
  <c r="J56" i="3" s="1"/>
  <c r="J54" i="1"/>
  <c r="M54" i="1" l="1"/>
  <c r="I58" i="1"/>
  <c r="L56" i="1"/>
  <c r="H58" i="3"/>
  <c r="I58" i="3" s="1"/>
  <c r="J58" i="3" s="1"/>
  <c r="K56" i="1"/>
  <c r="J56" i="1"/>
  <c r="I55" i="1"/>
  <c r="L53" i="1"/>
  <c r="K53" i="1"/>
  <c r="J53" i="1"/>
  <c r="H55" i="3"/>
  <c r="I55" i="3" s="1"/>
  <c r="J55" i="3" s="1"/>
  <c r="M51" i="1"/>
  <c r="I57" i="1" l="1"/>
  <c r="L55" i="1"/>
  <c r="H57" i="3"/>
  <c r="I57" i="3" s="1"/>
  <c r="J57" i="3" s="1"/>
  <c r="J55" i="1"/>
  <c r="K55" i="1"/>
  <c r="M53" i="1"/>
  <c r="M56" i="1"/>
  <c r="I60" i="1"/>
  <c r="L58" i="1"/>
  <c r="K58" i="1"/>
  <c r="J58" i="1"/>
  <c r="M58" i="1" s="1"/>
  <c r="H60" i="3"/>
  <c r="I60" i="3" s="1"/>
  <c r="J60" i="3" s="1"/>
  <c r="M55" i="1" l="1"/>
  <c r="I62" i="1"/>
  <c r="L60" i="1"/>
  <c r="J60" i="1"/>
  <c r="H62" i="3"/>
  <c r="I62" i="3" s="1"/>
  <c r="J62" i="3" s="1"/>
  <c r="K60" i="1"/>
  <c r="I59" i="1"/>
  <c r="L57" i="1"/>
  <c r="K57" i="1"/>
  <c r="J57" i="1"/>
  <c r="H59" i="3"/>
  <c r="I59" i="3" s="1"/>
  <c r="J59" i="3" s="1"/>
  <c r="M60" i="1" l="1"/>
  <c r="I61" i="1"/>
  <c r="L59" i="1"/>
  <c r="H61" i="3"/>
  <c r="I61" i="3" s="1"/>
  <c r="J61" i="3" s="1"/>
  <c r="K59" i="1"/>
  <c r="J59" i="1"/>
  <c r="M57" i="1"/>
  <c r="I64" i="1"/>
  <c r="L62" i="1"/>
  <c r="K62" i="1"/>
  <c r="H64" i="3"/>
  <c r="I64" i="3" s="1"/>
  <c r="J64" i="3" s="1"/>
  <c r="J62" i="1"/>
  <c r="M62" i="1" l="1"/>
  <c r="I66" i="1"/>
  <c r="L64" i="1"/>
  <c r="K64" i="1"/>
  <c r="H66" i="3"/>
  <c r="I66" i="3" s="1"/>
  <c r="J66" i="3" s="1"/>
  <c r="J64" i="1"/>
  <c r="M59" i="1"/>
  <c r="I63" i="1"/>
  <c r="L61" i="1"/>
  <c r="H63" i="3"/>
  <c r="I63" i="3" s="1"/>
  <c r="J63" i="3" s="1"/>
  <c r="K61" i="1"/>
  <c r="J61" i="1"/>
  <c r="M61" i="1" l="1"/>
  <c r="I65" i="1"/>
  <c r="L63" i="1"/>
  <c r="K63" i="1"/>
  <c r="J63" i="1"/>
  <c r="M63" i="1" s="1"/>
  <c r="H65" i="3"/>
  <c r="I65" i="3" s="1"/>
  <c r="J65" i="3" s="1"/>
  <c r="M64" i="1"/>
  <c r="I68" i="1"/>
  <c r="L66" i="1"/>
  <c r="J66" i="1"/>
  <c r="H68" i="3"/>
  <c r="I68" i="3" s="1"/>
  <c r="J68" i="3" s="1"/>
  <c r="K66" i="1"/>
  <c r="I70" i="1" l="1"/>
  <c r="L68" i="1"/>
  <c r="J68" i="1"/>
  <c r="H70" i="3"/>
  <c r="I70" i="3" s="1"/>
  <c r="J70" i="3" s="1"/>
  <c r="K68" i="1"/>
  <c r="M66" i="1"/>
  <c r="H67" i="3"/>
  <c r="I67" i="3" s="1"/>
  <c r="J67" i="3" s="1"/>
  <c r="L65" i="1"/>
  <c r="I67" i="1"/>
  <c r="K65" i="1"/>
  <c r="J65" i="1"/>
  <c r="M68" i="1" l="1"/>
  <c r="M65" i="1"/>
  <c r="I69" i="1"/>
  <c r="L67" i="1"/>
  <c r="K67" i="1"/>
  <c r="J67" i="1"/>
  <c r="H69" i="3"/>
  <c r="I69" i="3" s="1"/>
  <c r="J69" i="3" s="1"/>
  <c r="I72" i="1"/>
  <c r="L70" i="1"/>
  <c r="K70" i="1"/>
  <c r="J70" i="1"/>
  <c r="H72" i="3"/>
  <c r="I72" i="3" s="1"/>
  <c r="J72" i="3" s="1"/>
  <c r="M67" i="1" l="1"/>
  <c r="I74" i="1"/>
  <c r="L72" i="1"/>
  <c r="H74" i="3"/>
  <c r="I74" i="3" s="1"/>
  <c r="J74" i="3" s="1"/>
  <c r="J72" i="1"/>
  <c r="K72" i="1"/>
  <c r="M70" i="1"/>
  <c r="H71" i="3"/>
  <c r="I71" i="3" s="1"/>
  <c r="J71" i="3" s="1"/>
  <c r="L69" i="1"/>
  <c r="K69" i="1"/>
  <c r="J69" i="1"/>
  <c r="I71" i="1"/>
  <c r="M72" i="1" l="1"/>
  <c r="L71" i="1"/>
  <c r="K71" i="1"/>
  <c r="J71" i="1"/>
  <c r="H73" i="3"/>
  <c r="I73" i="3" s="1"/>
  <c r="J73" i="3" s="1"/>
  <c r="I73" i="1"/>
  <c r="M69" i="1"/>
  <c r="I76" i="1"/>
  <c r="L74" i="1"/>
  <c r="K74" i="1"/>
  <c r="H76" i="3"/>
  <c r="I76" i="3" s="1"/>
  <c r="J76" i="3" s="1"/>
  <c r="J74" i="1"/>
  <c r="M74" i="1" l="1"/>
  <c r="M71" i="1"/>
  <c r="I78" i="1"/>
  <c r="J76" i="1"/>
  <c r="L76" i="1"/>
  <c r="K76" i="1"/>
  <c r="H78" i="3"/>
  <c r="I78" i="3" s="1"/>
  <c r="J78" i="3" s="1"/>
  <c r="L73" i="1"/>
  <c r="J73" i="1"/>
  <c r="K73" i="1"/>
  <c r="I75" i="1"/>
  <c r="H75" i="3"/>
  <c r="I75" i="3" s="1"/>
  <c r="J75" i="3" s="1"/>
  <c r="M73" i="1" l="1"/>
  <c r="M76" i="1"/>
  <c r="L75" i="1"/>
  <c r="K75" i="1"/>
  <c r="J75" i="1"/>
  <c r="I77" i="1"/>
  <c r="H77" i="3"/>
  <c r="I77" i="3" s="1"/>
  <c r="J77" i="3" s="1"/>
  <c r="I80" i="1"/>
  <c r="L78" i="1"/>
  <c r="K78" i="1"/>
  <c r="J78" i="1"/>
  <c r="H80" i="3"/>
  <c r="I80" i="3" s="1"/>
  <c r="J80" i="3" s="1"/>
  <c r="M78" i="1" l="1"/>
  <c r="L77" i="1"/>
  <c r="K77" i="1"/>
  <c r="J77" i="1"/>
  <c r="I79" i="1"/>
  <c r="H79" i="3"/>
  <c r="I79" i="3" s="1"/>
  <c r="J79" i="3" s="1"/>
  <c r="I82" i="1"/>
  <c r="L80" i="1"/>
  <c r="J80" i="1"/>
  <c r="K80" i="1"/>
  <c r="H82" i="3"/>
  <c r="I82" i="3" s="1"/>
  <c r="J82" i="3" s="1"/>
  <c r="M75" i="1"/>
  <c r="M77" i="1" l="1"/>
  <c r="M80" i="1"/>
  <c r="L79" i="1"/>
  <c r="K79" i="1"/>
  <c r="J79" i="1"/>
  <c r="H81" i="3"/>
  <c r="I81" i="3" s="1"/>
  <c r="J81" i="3" s="1"/>
  <c r="I81" i="1"/>
  <c r="I84" i="1"/>
  <c r="L82" i="1"/>
  <c r="H84" i="3"/>
  <c r="I84" i="3" s="1"/>
  <c r="J84" i="3" s="1"/>
  <c r="J82" i="1"/>
  <c r="K82" i="1"/>
  <c r="M82" i="1" l="1"/>
  <c r="L81" i="1"/>
  <c r="K81" i="1"/>
  <c r="J81" i="1"/>
  <c r="M81" i="1" s="1"/>
  <c r="I83" i="1"/>
  <c r="H83" i="3"/>
  <c r="I83" i="3" s="1"/>
  <c r="J83" i="3" s="1"/>
  <c r="M79" i="1"/>
  <c r="I86" i="1"/>
  <c r="L84" i="1"/>
  <c r="J84" i="1"/>
  <c r="K84" i="1"/>
  <c r="H86" i="3"/>
  <c r="I86" i="3" s="1"/>
  <c r="J86" i="3" s="1"/>
  <c r="L83" i="1" l="1"/>
  <c r="J83" i="1"/>
  <c r="K83" i="1"/>
  <c r="I85" i="1"/>
  <c r="H85" i="3"/>
  <c r="I85" i="3" s="1"/>
  <c r="J85" i="3" s="1"/>
  <c r="I88" i="1"/>
  <c r="L86" i="1"/>
  <c r="J86" i="1"/>
  <c r="K86" i="1"/>
  <c r="H88" i="3"/>
  <c r="I88" i="3" s="1"/>
  <c r="J88" i="3" s="1"/>
  <c r="M84" i="1"/>
  <c r="M86" i="1" l="1"/>
  <c r="L85" i="1"/>
  <c r="K85" i="1"/>
  <c r="J85" i="1"/>
  <c r="I87" i="1"/>
  <c r="H87" i="3"/>
  <c r="I87" i="3" s="1"/>
  <c r="J87" i="3" s="1"/>
  <c r="M83" i="1"/>
  <c r="I90" i="1"/>
  <c r="L88" i="1"/>
  <c r="H90" i="3"/>
  <c r="I90" i="3" s="1"/>
  <c r="J90" i="3" s="1"/>
  <c r="K88" i="1"/>
  <c r="J88" i="1"/>
  <c r="M85" i="1" l="1"/>
  <c r="L87" i="1"/>
  <c r="K87" i="1"/>
  <c r="J87" i="1"/>
  <c r="H89" i="3"/>
  <c r="I89" i="3" s="1"/>
  <c r="J89" i="3" s="1"/>
  <c r="I89" i="1"/>
  <c r="M88" i="1"/>
  <c r="I92" i="1"/>
  <c r="L90" i="1"/>
  <c r="K90" i="1"/>
  <c r="J90" i="1"/>
  <c r="H92" i="3"/>
  <c r="I92" i="3" s="1"/>
  <c r="J92" i="3" s="1"/>
  <c r="M87" i="1" l="1"/>
  <c r="I94" i="1"/>
  <c r="L92" i="1"/>
  <c r="J92" i="1"/>
  <c r="H94" i="3"/>
  <c r="I94" i="3" s="1"/>
  <c r="J94" i="3" s="1"/>
  <c r="K92" i="1"/>
  <c r="M90" i="1"/>
  <c r="L89" i="1"/>
  <c r="K89" i="1"/>
  <c r="J89" i="1"/>
  <c r="I91" i="1"/>
  <c r="H91" i="3"/>
  <c r="I91" i="3" s="1"/>
  <c r="J91" i="3" s="1"/>
  <c r="M92" i="1" l="1"/>
  <c r="L91" i="1"/>
  <c r="K91" i="1"/>
  <c r="J91" i="1"/>
  <c r="I93" i="1"/>
  <c r="H93" i="3"/>
  <c r="I93" i="3" s="1"/>
  <c r="J93" i="3" s="1"/>
  <c r="M89" i="1"/>
  <c r="I96" i="1"/>
  <c r="L94" i="1"/>
  <c r="K94" i="1"/>
  <c r="H96" i="3"/>
  <c r="I96" i="3" s="1"/>
  <c r="J96" i="3" s="1"/>
  <c r="J94" i="1"/>
  <c r="M91" i="1" l="1"/>
  <c r="L93" i="1"/>
  <c r="K93" i="1"/>
  <c r="J93" i="1"/>
  <c r="H95" i="3"/>
  <c r="I95" i="3" s="1"/>
  <c r="J95" i="3" s="1"/>
  <c r="I95" i="1"/>
  <c r="M94" i="1"/>
  <c r="I98" i="1"/>
  <c r="L96" i="1"/>
  <c r="K96" i="1"/>
  <c r="J96" i="1"/>
  <c r="M93" i="1" l="1"/>
  <c r="M96" i="1"/>
  <c r="I100" i="1"/>
  <c r="L98" i="1"/>
  <c r="J98" i="1"/>
  <c r="K98" i="1"/>
  <c r="L95" i="1"/>
  <c r="J95" i="1"/>
  <c r="K95" i="1"/>
  <c r="I97" i="1"/>
  <c r="H97" i="3"/>
  <c r="I97" i="3" s="1"/>
  <c r="J97" i="3" s="1"/>
  <c r="M98" i="1" l="1"/>
  <c r="M95" i="1"/>
  <c r="L97" i="1"/>
  <c r="K97" i="1"/>
  <c r="J97" i="1"/>
  <c r="I99" i="1"/>
  <c r="I102" i="1"/>
  <c r="L100" i="1"/>
  <c r="J100" i="1"/>
  <c r="K100" i="1"/>
  <c r="M97" i="1" l="1"/>
  <c r="M100" i="1"/>
  <c r="L99" i="1"/>
  <c r="J99" i="1"/>
  <c r="K99" i="1"/>
  <c r="I101" i="1"/>
  <c r="I104" i="1"/>
  <c r="L102" i="1"/>
  <c r="K102" i="1"/>
  <c r="J102" i="1"/>
  <c r="M102" i="1" l="1"/>
  <c r="M99" i="1"/>
  <c r="I106" i="1"/>
  <c r="L104" i="1"/>
  <c r="J104" i="1"/>
  <c r="K104" i="1"/>
  <c r="L101" i="1"/>
  <c r="K101" i="1"/>
  <c r="J101" i="1"/>
  <c r="I103" i="1"/>
  <c r="M101" i="1" l="1"/>
  <c r="I108" i="1"/>
  <c r="L106" i="1"/>
  <c r="K106" i="1"/>
  <c r="J106" i="1"/>
  <c r="M106" i="1" s="1"/>
  <c r="M104" i="1"/>
  <c r="I105" i="1"/>
  <c r="L103" i="1"/>
  <c r="K103" i="1"/>
  <c r="J103" i="1"/>
  <c r="I107" i="1" l="1"/>
  <c r="L105" i="1"/>
  <c r="K105" i="1"/>
  <c r="J105" i="1"/>
  <c r="M103" i="1"/>
  <c r="I110" i="1"/>
  <c r="J108" i="1"/>
  <c r="L108" i="1"/>
  <c r="K108" i="1"/>
  <c r="M105" i="1" l="1"/>
  <c r="I112" i="1"/>
  <c r="L110" i="1"/>
  <c r="K110" i="1"/>
  <c r="J110" i="1"/>
  <c r="M108" i="1"/>
  <c r="I109" i="1"/>
  <c r="L107" i="1"/>
  <c r="K107" i="1"/>
  <c r="J107" i="1"/>
  <c r="M110" i="1" l="1"/>
  <c r="I111" i="1"/>
  <c r="L109" i="1"/>
  <c r="K109" i="1"/>
  <c r="J109" i="1"/>
  <c r="M107" i="1"/>
  <c r="I114" i="1"/>
  <c r="L112" i="1"/>
  <c r="J112" i="1"/>
  <c r="K112" i="1"/>
  <c r="M112" i="1" l="1"/>
  <c r="M109" i="1"/>
  <c r="I116" i="1"/>
  <c r="L114" i="1"/>
  <c r="J114" i="1"/>
  <c r="K114" i="1"/>
  <c r="I113" i="1"/>
  <c r="L111" i="1"/>
  <c r="K111" i="1"/>
  <c r="J111" i="1"/>
  <c r="M111" i="1" l="1"/>
  <c r="M114" i="1"/>
  <c r="I115" i="1"/>
  <c r="L113" i="1"/>
  <c r="K113" i="1"/>
  <c r="J113" i="1"/>
  <c r="I118" i="1"/>
  <c r="L116" i="1"/>
  <c r="J116" i="1"/>
  <c r="K116" i="1"/>
  <c r="M113" i="1" l="1"/>
  <c r="M116" i="1"/>
  <c r="I120" i="1"/>
  <c r="L118" i="1"/>
  <c r="J118" i="1"/>
  <c r="K118" i="1"/>
  <c r="I117" i="1"/>
  <c r="L115" i="1"/>
  <c r="J115" i="1"/>
  <c r="K115" i="1"/>
  <c r="M115" i="1" l="1"/>
  <c r="M118" i="1"/>
  <c r="I119" i="1"/>
  <c r="L117" i="1"/>
  <c r="K117" i="1"/>
  <c r="J117" i="1"/>
  <c r="I122" i="1"/>
  <c r="L120" i="1"/>
  <c r="K120" i="1"/>
  <c r="J120" i="1"/>
  <c r="M117" i="1" l="1"/>
  <c r="M120" i="1"/>
  <c r="I124" i="1"/>
  <c r="L122" i="1"/>
  <c r="K122" i="1"/>
  <c r="J122" i="1"/>
  <c r="I121" i="1"/>
  <c r="L119" i="1"/>
  <c r="K119" i="1"/>
  <c r="J119" i="1"/>
  <c r="M122" i="1" l="1"/>
  <c r="M119" i="1"/>
  <c r="I123" i="1"/>
  <c r="L121" i="1"/>
  <c r="J121" i="1"/>
  <c r="K121" i="1"/>
  <c r="I126" i="1"/>
  <c r="L124" i="1"/>
  <c r="J124" i="1"/>
  <c r="K124" i="1"/>
  <c r="M121" i="1" l="1"/>
  <c r="M124" i="1"/>
  <c r="I128" i="1"/>
  <c r="L126" i="1"/>
  <c r="K126" i="1"/>
  <c r="J126" i="1"/>
  <c r="I125" i="1"/>
  <c r="L123" i="1"/>
  <c r="K123" i="1"/>
  <c r="J123" i="1"/>
  <c r="I127" i="1" l="1"/>
  <c r="L125" i="1"/>
  <c r="K125" i="1"/>
  <c r="J125" i="1"/>
  <c r="M125" i="1" s="1"/>
  <c r="I130" i="1"/>
  <c r="L128" i="1"/>
  <c r="K128" i="1"/>
  <c r="J128" i="1"/>
  <c r="M126" i="1"/>
  <c r="M123" i="1"/>
  <c r="M128" i="1" l="1"/>
  <c r="I132" i="1"/>
  <c r="L130" i="1"/>
  <c r="J130" i="1"/>
  <c r="K130" i="1"/>
  <c r="I129" i="1"/>
  <c r="L127" i="1"/>
  <c r="K127" i="1"/>
  <c r="J127" i="1"/>
  <c r="M127" i="1" l="1"/>
  <c r="M130" i="1"/>
  <c r="I131" i="1"/>
  <c r="L129" i="1"/>
  <c r="K129" i="1"/>
  <c r="J129" i="1"/>
  <c r="I134" i="1"/>
  <c r="L132" i="1"/>
  <c r="J132" i="1"/>
  <c r="K132" i="1"/>
  <c r="M132" i="1" l="1"/>
  <c r="I136" i="1"/>
  <c r="L134" i="1"/>
  <c r="K134" i="1"/>
  <c r="J134" i="1"/>
  <c r="I133" i="1"/>
  <c r="L131" i="1"/>
  <c r="J131" i="1"/>
  <c r="M131" i="1" s="1"/>
  <c r="K131" i="1"/>
  <c r="M129" i="1"/>
  <c r="I135" i="1" l="1"/>
  <c r="L133" i="1"/>
  <c r="K133" i="1"/>
  <c r="J133" i="1"/>
  <c r="I138" i="1"/>
  <c r="L136" i="1"/>
  <c r="J136" i="1"/>
  <c r="K136" i="1"/>
  <c r="M134" i="1"/>
  <c r="M133" i="1" l="1"/>
  <c r="M136" i="1"/>
  <c r="L138" i="1"/>
  <c r="K138" i="1"/>
  <c r="J138" i="1"/>
  <c r="I137" i="1"/>
  <c r="L135" i="1"/>
  <c r="K135" i="1"/>
  <c r="J135" i="1"/>
  <c r="I139" i="1" l="1"/>
  <c r="L137" i="1"/>
  <c r="J137" i="1"/>
  <c r="K137" i="1"/>
  <c r="M135" i="1"/>
  <c r="M138" i="1"/>
  <c r="M137" i="1" l="1"/>
  <c r="I140" i="1"/>
  <c r="L139" i="1"/>
  <c r="J139" i="1"/>
  <c r="K139" i="1"/>
  <c r="M139" i="1" l="1"/>
  <c r="L140" i="1"/>
  <c r="K140" i="1"/>
  <c r="J140" i="1"/>
  <c r="M140" i="1" l="1"/>
</calcChain>
</file>

<file path=xl/sharedStrings.xml><?xml version="1.0" encoding="utf-8"?>
<sst xmlns="http://schemas.openxmlformats.org/spreadsheetml/2006/main" count="1791" uniqueCount="397">
  <si>
    <t>County</t>
  </si>
  <si>
    <t>SubCounty</t>
  </si>
  <si>
    <t>FacilityName</t>
  </si>
  <si>
    <t>MFLCode</t>
  </si>
  <si>
    <t>TX_CURR</t>
  </si>
  <si>
    <t>VL Done</t>
  </si>
  <si>
    <t>VL_Sup</t>
  </si>
  <si>
    <t>NAKURU</t>
  </si>
  <si>
    <t>Nakuru West</t>
  </si>
  <si>
    <t>Nakuru Provincial General Hospital</t>
  </si>
  <si>
    <t>Naivasha</t>
  </si>
  <si>
    <t>Naivasha District Hospital</t>
  </si>
  <si>
    <t>LAIKIPIA</t>
  </si>
  <si>
    <t>Laikipia West</t>
  </si>
  <si>
    <t>Nyahururu District Hospital</t>
  </si>
  <si>
    <t>Laikipia East</t>
  </si>
  <si>
    <t>Nanyuki District Hospital</t>
  </si>
  <si>
    <t>Njoro</t>
  </si>
  <si>
    <t>Njoro Subcounty Hospital</t>
  </si>
  <si>
    <t>Gilgil</t>
  </si>
  <si>
    <t>Gilgil Sub County Hospital</t>
  </si>
  <si>
    <t>Nakuru East</t>
  </si>
  <si>
    <t>Langa Langa Hospital</t>
  </si>
  <si>
    <t>Molo</t>
  </si>
  <si>
    <t>Molo District Hospital</t>
  </si>
  <si>
    <t>BARINGO</t>
  </si>
  <si>
    <t>Baringo Central</t>
  </si>
  <si>
    <t>Baringo County Refferal Hospital</t>
  </si>
  <si>
    <t>Koibatek</t>
  </si>
  <si>
    <t>Eldama Ravine District Hospital</t>
  </si>
  <si>
    <t>Nakuru North</t>
  </si>
  <si>
    <t>Bahati District Hospital</t>
  </si>
  <si>
    <t>Elburgon Sub-District Hospital</t>
  </si>
  <si>
    <t>SAMBURU</t>
  </si>
  <si>
    <t>Samburu Central</t>
  </si>
  <si>
    <t>Maralal District Hospital</t>
  </si>
  <si>
    <t>Mau Narok Health Centre</t>
  </si>
  <si>
    <t>Rongai</t>
  </si>
  <si>
    <t>Rongai Health Centre</t>
  </si>
  <si>
    <t>Marigat</t>
  </si>
  <si>
    <t>Marigat Sub District Hospital</t>
  </si>
  <si>
    <t>Kuresoi South</t>
  </si>
  <si>
    <t>Keringet  Sub County Hospital</t>
  </si>
  <si>
    <t>Olenguruone Sub-District Hospital</t>
  </si>
  <si>
    <t>St Mary's Hospital</t>
  </si>
  <si>
    <t>Mai Mahiu Health Centre</t>
  </si>
  <si>
    <t>Subukia</t>
  </si>
  <si>
    <t>Subukia Sub County Hospital</t>
  </si>
  <si>
    <t>Rumuruti District Hospital</t>
  </si>
  <si>
    <t>Dundori Health Centre</t>
  </si>
  <si>
    <t>Lanet Health Centre</t>
  </si>
  <si>
    <t>Kapkures Health Centre (Nakuru West)</t>
  </si>
  <si>
    <t>Soin sub county hospital</t>
  </si>
  <si>
    <t>Ndindika Health Centre</t>
  </si>
  <si>
    <t>Family Healthoptions Kenya (Nakuru)</t>
  </si>
  <si>
    <t>Nakuru</t>
  </si>
  <si>
    <t>Rhonda Health centre</t>
  </si>
  <si>
    <t>Nakuru West Health Centre</t>
  </si>
  <si>
    <t>Kabarak Health Centre</t>
  </si>
  <si>
    <t>Kuresoi Health Centre</t>
  </si>
  <si>
    <t>Mother Kevin Hospital (Catholic)</t>
  </si>
  <si>
    <t>Mercy Hospital</t>
  </si>
  <si>
    <t>Engashura Health Centre</t>
  </si>
  <si>
    <t>Fitc Dispensary</t>
  </si>
  <si>
    <t>Bondeni Dispensary (Nakuru Central)</t>
  </si>
  <si>
    <t>Karagita Health Centre</t>
  </si>
  <si>
    <t>Flamingo Medical Centre</t>
  </si>
  <si>
    <t>Mirugi Kariuki Sub County Hospital</t>
  </si>
  <si>
    <t>Nanyuki Cottage Hospital</t>
  </si>
  <si>
    <t>Ngarua Health Centre</t>
  </si>
  <si>
    <t>Oljabet Health Centre</t>
  </si>
  <si>
    <t>Kabazi Sub County Hospital</t>
  </si>
  <si>
    <t>Algadir Medical Centre</t>
  </si>
  <si>
    <t>Kiptangwanyi H/C</t>
  </si>
  <si>
    <t>Bondeni Sub County Hospital</t>
  </si>
  <si>
    <t>Lare Health Centre</t>
  </si>
  <si>
    <t>Baringo North</t>
  </si>
  <si>
    <t>Kabartonjo Referral Hospital</t>
  </si>
  <si>
    <t>Rocco Dispensary</t>
  </si>
  <si>
    <t>Kuresoi North</t>
  </si>
  <si>
    <t>Ikumbi Health Centre</t>
  </si>
  <si>
    <t>Maiela Health Centre</t>
  </si>
  <si>
    <t>Sipili Health Centre</t>
  </si>
  <si>
    <t>Timboroa Health Centre</t>
  </si>
  <si>
    <t>Maina Village Dispensary</t>
  </si>
  <si>
    <t>Kiptagich Model Health centre</t>
  </si>
  <si>
    <t>Menengai Dispensary</t>
  </si>
  <si>
    <t>Kabatini Health Centre</t>
  </si>
  <si>
    <t>St Joseph RiftValley Hospital</t>
  </si>
  <si>
    <t>Sachang'wan Dispensary</t>
  </si>
  <si>
    <t>Nakuru West (PCEA) Health Centre</t>
  </si>
  <si>
    <t>Nakuru War Memorial Hospital</t>
  </si>
  <si>
    <t>Upper Solai Health Centre</t>
  </si>
  <si>
    <t>Kijani (Mirera) Dispensary</t>
  </si>
  <si>
    <t>Neissuit Dispensary</t>
  </si>
  <si>
    <t>Egerton University</t>
  </si>
  <si>
    <t>Kiambogo Dispensary (Gilgil)</t>
  </si>
  <si>
    <t>Annex Hospital (Nakuru)</t>
  </si>
  <si>
    <t>Likii Dispensary</t>
  </si>
  <si>
    <t>Melwa Health Centre</t>
  </si>
  <si>
    <t>Kisima Health Centre</t>
  </si>
  <si>
    <t>Esageri Health Centre</t>
  </si>
  <si>
    <t>North Star Alliance VCT</t>
  </si>
  <si>
    <t>Samburu East</t>
  </si>
  <si>
    <t>Archers Post Health Centre</t>
  </si>
  <si>
    <t>Wamba Health Centre</t>
  </si>
  <si>
    <t>Samburu North</t>
  </si>
  <si>
    <t>Baragoi Sub-County Hospital</t>
  </si>
  <si>
    <t>Catholic Hospital Wamba</t>
  </si>
  <si>
    <t>St Joseph Nursing Home</t>
  </si>
  <si>
    <t>Ol-Jorai H/C</t>
  </si>
  <si>
    <t>Mercy Mission Hospital - Annex Nakuru</t>
  </si>
  <si>
    <t>Tenges Health Centre</t>
  </si>
  <si>
    <t>Mogotio</t>
  </si>
  <si>
    <t>Emining Health Centre</t>
  </si>
  <si>
    <t>Mogotio  Sub-County Hospital Baringo</t>
  </si>
  <si>
    <t>Kiwamu Dispensary</t>
  </si>
  <si>
    <t>Kalalu Dispensary</t>
  </si>
  <si>
    <t>Gilgil Astu Dispensary</t>
  </si>
  <si>
    <t>Ndabibi Dispensary</t>
  </si>
  <si>
    <t>Marigat Catholic Mission</t>
  </si>
  <si>
    <t>Kamara Dispensary</t>
  </si>
  <si>
    <t>Kihingo Dispensary (CDF)</t>
  </si>
  <si>
    <t>Matanya Dispensary</t>
  </si>
  <si>
    <t>Suguta Marmar Health Centre</t>
  </si>
  <si>
    <t>Bahati Rural Health Centre</t>
  </si>
  <si>
    <t>Olmoran Health Centre</t>
  </si>
  <si>
    <t>Nyamamithi Dispensary</t>
  </si>
  <si>
    <t>Sunrise Evans Hospital</t>
  </si>
  <si>
    <t>Oserian Health Centre</t>
  </si>
  <si>
    <t>Northstar Alliance Wellness Centre (Mai Mahiu)</t>
  </si>
  <si>
    <t>Lamuria Dispensary (Laikipia East)</t>
  </si>
  <si>
    <t>Gsu Dispensary</t>
  </si>
  <si>
    <t>Karati Dispensary</t>
  </si>
  <si>
    <t>Kisanana Health Centre</t>
  </si>
  <si>
    <t>Holy Spirit Health Centre</t>
  </si>
  <si>
    <t>ASN Upendo Village Dispensary</t>
  </si>
  <si>
    <t>Moi Ndabi Dispensary</t>
  </si>
  <si>
    <t>Mbaruk Dispensary</t>
  </si>
  <si>
    <t>Laikipia North</t>
  </si>
  <si>
    <t>Segera Mission Dispensary</t>
  </si>
  <si>
    <t>Wesley Health Centre</t>
  </si>
  <si>
    <t>Huruma Dispensary</t>
  </si>
  <si>
    <t>Ngobit Dispensary</t>
  </si>
  <si>
    <t>Karunga Dispensary</t>
  </si>
  <si>
    <t>St Antony Health Centre</t>
  </si>
  <si>
    <t>Barwessa Health Centre</t>
  </si>
  <si>
    <t>Nakuru Nursing Home</t>
  </si>
  <si>
    <t>Baringo</t>
  </si>
  <si>
    <t>Kimalel Health Centre</t>
  </si>
  <si>
    <t>Nyakiambi Dispensary</t>
  </si>
  <si>
    <t>Torongo Health Centre</t>
  </si>
  <si>
    <t>Chemolingot District Hospital</t>
  </si>
  <si>
    <t>Impact Health Care</t>
  </si>
  <si>
    <t>Nyahururu Private Hospital</t>
  </si>
  <si>
    <t>Afraha Maternity and Nursing Home</t>
  </si>
  <si>
    <t>Laikipia</t>
  </si>
  <si>
    <t>Bennedict XVI Dispensary</t>
  </si>
  <si>
    <t>St Clare Health Centre</t>
  </si>
  <si>
    <t>St Martin De Porres (Static)</t>
  </si>
  <si>
    <t>St Joseph Catholic Dispensary (Laikipia East)</t>
  </si>
  <si>
    <t>Muramati Dispensary</t>
  </si>
  <si>
    <t>Nyamathi Dispensary</t>
  </si>
  <si>
    <t>Doldol Sub District Hospital</t>
  </si>
  <si>
    <t>Nakuru Heart Centre</t>
  </si>
  <si>
    <t>Kipsaraman Dispensary</t>
  </si>
  <si>
    <t>Piave Dispensary</t>
  </si>
  <si>
    <t>Kimanjo Dispensary</t>
  </si>
  <si>
    <t>Wangu Community Dispensary</t>
  </si>
  <si>
    <t>Hekima Dispensary</t>
  </si>
  <si>
    <t>Mwenje Dispensary</t>
  </si>
  <si>
    <t>Chumvi Dispensary</t>
  </si>
  <si>
    <t>Nys Dispensary (Gilgil)</t>
  </si>
  <si>
    <t>Solio Dispensary</t>
  </si>
  <si>
    <t>Industrial Area Dispensary</t>
  </si>
  <si>
    <t>Tested</t>
  </si>
  <si>
    <t>Positive</t>
  </si>
  <si>
    <t>StartARTYearMonth</t>
  </si>
  <si>
    <t>TX_New</t>
  </si>
  <si>
    <t>MDT Region</t>
  </si>
  <si>
    <t>Ward</t>
  </si>
  <si>
    <t>Facility</t>
  </si>
  <si>
    <t>MflCode</t>
  </si>
  <si>
    <t>EMR Sites</t>
  </si>
  <si>
    <t>AfyaStat</t>
  </si>
  <si>
    <t>SubPartnerID</t>
  </si>
  <si>
    <t>Kabarnet Ward</t>
  </si>
  <si>
    <t>Kabarnet District Hospital</t>
  </si>
  <si>
    <t>Tenges Ward</t>
  </si>
  <si>
    <t>Mogorwa Health Centre</t>
  </si>
  <si>
    <t>Salawa Health Centre</t>
  </si>
  <si>
    <t>Barwessa Ward</t>
  </si>
  <si>
    <t>Barwessa HealthCentre</t>
  </si>
  <si>
    <t>Kabartonjo Ward</t>
  </si>
  <si>
    <t>Kabartonjo District Hospital</t>
  </si>
  <si>
    <t>Saimoi/Kipsaraman Ward</t>
  </si>
  <si>
    <t>East Pokot</t>
  </si>
  <si>
    <t>Ribkwo Ward</t>
  </si>
  <si>
    <t>Ravine Ward</t>
  </si>
  <si>
    <t>Koibatek Ward</t>
  </si>
  <si>
    <t>Lembus Ward</t>
  </si>
  <si>
    <t>Iichamus Ward</t>
  </si>
  <si>
    <t>Kampi Samaki Health Centre</t>
  </si>
  <si>
    <t>Marigat Ward</t>
  </si>
  <si>
    <t>Kimalel Health centre</t>
  </si>
  <si>
    <t>Mochongoi Ward</t>
  </si>
  <si>
    <t>Mochongoi Health Centre</t>
  </si>
  <si>
    <t>Ol-Arabel Dispensary</t>
  </si>
  <si>
    <t>Emining Ward</t>
  </si>
  <si>
    <t>Kisanana Ward</t>
  </si>
  <si>
    <t>Soin Ward</t>
  </si>
  <si>
    <t>Mogotio Dispensary</t>
  </si>
  <si>
    <t>Mogotio Ward</t>
  </si>
  <si>
    <t>Mogotio Sub County Hospital (Baringo)</t>
  </si>
  <si>
    <t>Umande Ward</t>
  </si>
  <si>
    <t>Tigithi Ward</t>
  </si>
  <si>
    <t>Nanyuki Ward</t>
  </si>
  <si>
    <t>Ngobit Ward</t>
  </si>
  <si>
    <t>Mugogondo East Ward</t>
  </si>
  <si>
    <t>Doldol Health Centre</t>
  </si>
  <si>
    <t>East Laikipia Dispensary</t>
  </si>
  <si>
    <t>Mugogondo West Ward</t>
  </si>
  <si>
    <t>Ewaso Dispensary</t>
  </si>
  <si>
    <t>Segera Ward</t>
  </si>
  <si>
    <t>Naibor Dispensary</t>
  </si>
  <si>
    <t>Powys Dispensary</t>
  </si>
  <si>
    <t>Igwamiti Ward</t>
  </si>
  <si>
    <t>Bennedict Xvi Dispensary</t>
  </si>
  <si>
    <t>Marmanet Ward</t>
  </si>
  <si>
    <t>Salama Ward</t>
  </si>
  <si>
    <t>Mutara Dispensary</t>
  </si>
  <si>
    <t>Githiga Ward</t>
  </si>
  <si>
    <t>Ol-moran Ward</t>
  </si>
  <si>
    <t>Rumuruti township Ward</t>
  </si>
  <si>
    <t>Salama Health Centre (Laikipia West)</t>
  </si>
  <si>
    <t>Sosian Ward</t>
  </si>
  <si>
    <t>Survey Dispensary</t>
  </si>
  <si>
    <t>Thome Dispensary</t>
  </si>
  <si>
    <t>Unison Medical Clinic</t>
  </si>
  <si>
    <t>Nakuru- Naivasha/Gilgil</t>
  </si>
  <si>
    <t>Mbaruk/eburu Ward</t>
  </si>
  <si>
    <t>Eburru Dispensary</t>
  </si>
  <si>
    <t>Gilgil Ward</t>
  </si>
  <si>
    <t>Gilgil Sub-District Hospital</t>
  </si>
  <si>
    <t>Malewa west Ward</t>
  </si>
  <si>
    <t>GOK Farm (Nahrc) Dispensary</t>
  </si>
  <si>
    <t>Murindat Ward</t>
  </si>
  <si>
    <t>Elementaita Ward</t>
  </si>
  <si>
    <t>Kiambogo Dispensary (Naivasha)</t>
  </si>
  <si>
    <t>Kiptangwanyi Dispensary</t>
  </si>
  <si>
    <t>Mbaruk Health Centre</t>
  </si>
  <si>
    <t>Miti-Mingi Dispensary</t>
  </si>
  <si>
    <t>Ol-Jorai Health Center</t>
  </si>
  <si>
    <t>St Mary's Hospital (Naivasha)</t>
  </si>
  <si>
    <t>St. Joseph RiftValley Hospital</t>
  </si>
  <si>
    <t>Nakuru-Molo/Kuresoi</t>
  </si>
  <si>
    <t>Nyota Ward</t>
  </si>
  <si>
    <t>Kamara Ward</t>
  </si>
  <si>
    <t>Kiptororo Ward</t>
  </si>
  <si>
    <t>Murindoku Dispensary</t>
  </si>
  <si>
    <t>Sirikwa Ward</t>
  </si>
  <si>
    <t>St Joseph Nursing home</t>
  </si>
  <si>
    <t>Total Dispensary</t>
  </si>
  <si>
    <t>Keringet Ward</t>
  </si>
  <si>
    <t>Keringet Health Centre (Kuresoi)</t>
  </si>
  <si>
    <t>Kiptagich Ward</t>
  </si>
  <si>
    <t>Kiptagich Dispensary</t>
  </si>
  <si>
    <t>Tinet Ward</t>
  </si>
  <si>
    <t>Korao Dispensary</t>
  </si>
  <si>
    <t>Amalo Ward</t>
  </si>
  <si>
    <t>Tonymed Medical Clinic</t>
  </si>
  <si>
    <t>Elburgon Ward</t>
  </si>
  <si>
    <t>Molo Ward</t>
  </si>
  <si>
    <t>St Clare Dispensary</t>
  </si>
  <si>
    <t>Turi Ward</t>
  </si>
  <si>
    <t>Turi (PCEA) Dispensary</t>
  </si>
  <si>
    <t>Lake view Ward</t>
  </si>
  <si>
    <t>Olkaria Ward</t>
  </si>
  <si>
    <t>Finlays  Hospital</t>
  </si>
  <si>
    <t>Mai mahiu Ward</t>
  </si>
  <si>
    <t>Holy Trinity Health Centre(Mai Mahiu)</t>
  </si>
  <si>
    <t>Hells gate Ward</t>
  </si>
  <si>
    <t>Karagita Dispensary</t>
  </si>
  <si>
    <t>Lake View Hospital</t>
  </si>
  <si>
    <t>Mai Mahiu Health centre</t>
  </si>
  <si>
    <t>Maeilla Ward</t>
  </si>
  <si>
    <t>Naivasha east Ward</t>
  </si>
  <si>
    <t>Maraigushu Dispensary</t>
  </si>
  <si>
    <t>Nacoharg Medical Centre</t>
  </si>
  <si>
    <t>Viwandani Ward</t>
  </si>
  <si>
    <t>Ngondi Dispensary</t>
  </si>
  <si>
    <t>Biashara Ward</t>
  </si>
  <si>
    <t>NYS Karate Dispensary</t>
  </si>
  <si>
    <t>Polyclinic Hospital</t>
  </si>
  <si>
    <t>Quality Health Care Clinic (Naivasha)</t>
  </si>
  <si>
    <t>Wayside Clinic</t>
  </si>
  <si>
    <t>Nakuru- Nakuru Central</t>
  </si>
  <si>
    <t>Algadir Medical Clinic</t>
  </si>
  <si>
    <t>Bondeni Maternity</t>
  </si>
  <si>
    <t>Dr KJ Karania (Mrs)</t>
  </si>
  <si>
    <t>Family Health options Kenya (Nakuru)</t>
  </si>
  <si>
    <t>Nakuru east Ward</t>
  </si>
  <si>
    <t>Fountain Medical clinic</t>
  </si>
  <si>
    <t>Kivumbini WARD</t>
  </si>
  <si>
    <t>Menengai Ward</t>
  </si>
  <si>
    <t>Kiti Dispensary</t>
  </si>
  <si>
    <t>Flamingo Ward</t>
  </si>
  <si>
    <t>Langa Langa Health Centre</t>
  </si>
  <si>
    <t>Mercy Mission Hospital  Annex  (Nakuru)</t>
  </si>
  <si>
    <t>Mirugi Kariuki Dispensary</t>
  </si>
  <si>
    <t>St Elizabeth Nursing Home</t>
  </si>
  <si>
    <t>Valley Hospital</t>
  </si>
  <si>
    <t>Nakuru- Nakuru North/Subukia</t>
  </si>
  <si>
    <t>Bahati Ward</t>
  </si>
  <si>
    <t>Bahati Dispensary</t>
  </si>
  <si>
    <t>Dundori Ward</t>
  </si>
  <si>
    <t>Kiamaina Ward</t>
  </si>
  <si>
    <t>Esther Memorial Nursing Home</t>
  </si>
  <si>
    <t>Great Comm Medical Clinic</t>
  </si>
  <si>
    <t>Kabatini Ward</t>
  </si>
  <si>
    <t>Lanet/umoja Ward</t>
  </si>
  <si>
    <t>London Ward</t>
  </si>
  <si>
    <t>Shaabab WARD</t>
  </si>
  <si>
    <t>Bethsaida (AIC) Clinic (Nakuru)</t>
  </si>
  <si>
    <t>FITC Dispensary</t>
  </si>
  <si>
    <t>Kapkures Ward</t>
  </si>
  <si>
    <t>Kapkures Dispensary (Nakuru Central)</t>
  </si>
  <si>
    <t>Barut Ward</t>
  </si>
  <si>
    <t>Kimsaw Medical Clinic</t>
  </si>
  <si>
    <t>Kaptembwo Ward</t>
  </si>
  <si>
    <t>Mother Kevin Dispensary (Catholic)</t>
  </si>
  <si>
    <t>Nakuru Provincial General Hospital (PGH)</t>
  </si>
  <si>
    <t>Rhoda Ward</t>
  </si>
  <si>
    <t>Rhonda Dispensary and Maternity</t>
  </si>
  <si>
    <t>Shabab Integrated Clinic</t>
  </si>
  <si>
    <t>Sunrise  Evans Hospital</t>
  </si>
  <si>
    <t>Nakuru-Njoro/Rongai</t>
  </si>
  <si>
    <t>Kihingo Ward</t>
  </si>
  <si>
    <t>Benmac Clinic</t>
  </si>
  <si>
    <t>Njoro Ward</t>
  </si>
  <si>
    <t>Lare Ward</t>
  </si>
  <si>
    <t>Mau Narok Ward</t>
  </si>
  <si>
    <t>Nessuit Ward</t>
  </si>
  <si>
    <t>Njoro Health Centre</t>
  </si>
  <si>
    <t>Kipsyenan Dispensary</t>
  </si>
  <si>
    <t>Mogotio RHDC</t>
  </si>
  <si>
    <t>Visoi Ward</t>
  </si>
  <si>
    <t>Solai Ward</t>
  </si>
  <si>
    <t>Sisto Mazoldi Dispensary (Rongai)</t>
  </si>
  <si>
    <t>Kabazi Ward</t>
  </si>
  <si>
    <t>Kabazi Health Centre</t>
  </si>
  <si>
    <t>Waseges Ward</t>
  </si>
  <si>
    <t>Mbogoini Dispensary</t>
  </si>
  <si>
    <t>Simboiyon Dispensary</t>
  </si>
  <si>
    <t>Subukia Ward</t>
  </si>
  <si>
    <t>Subukia Health Centre</t>
  </si>
  <si>
    <t>Wei Dispensary</t>
  </si>
  <si>
    <t>Samburu</t>
  </si>
  <si>
    <t>Lodokejek Ward</t>
  </si>
  <si>
    <t>Suguta Marmar Ward</t>
  </si>
  <si>
    <t>Longewan Dispensary</t>
  </si>
  <si>
    <t>Loosuk Ward</t>
  </si>
  <si>
    <t>Loosuk Health Centre</t>
  </si>
  <si>
    <t>Maralal Ward</t>
  </si>
  <si>
    <t>Maralal Catholic Dispensary</t>
  </si>
  <si>
    <t>Porro Ward</t>
  </si>
  <si>
    <t>Seketet Dispensary</t>
  </si>
  <si>
    <t>Waso Ward</t>
  </si>
  <si>
    <t>Archers Post Sub-County Hospital</t>
  </si>
  <si>
    <t>Wamba East Ward</t>
  </si>
  <si>
    <t>Wamba West Ward</t>
  </si>
  <si>
    <t>Lodungokwe Health Centre</t>
  </si>
  <si>
    <t>Wamba North Ward</t>
  </si>
  <si>
    <t>Ngilai Dispensary</t>
  </si>
  <si>
    <t>Sereolipi Health Centre</t>
  </si>
  <si>
    <t>Swari Model Health Centre</t>
  </si>
  <si>
    <t>El-barta Ward</t>
  </si>
  <si>
    <t>Baragoi Sub-District Hospital</t>
  </si>
  <si>
    <t>Angata Nayokie Ward</t>
  </si>
  <si>
    <t>Barsaloi GK Dispensary</t>
  </si>
  <si>
    <t>Ndoto Ward</t>
  </si>
  <si>
    <t>Latakweny Dispensary</t>
  </si>
  <si>
    <t>Lesirikan Health Centre</t>
  </si>
  <si>
    <t>Nachola Ward</t>
  </si>
  <si>
    <t>Marti Dispensary</t>
  </si>
  <si>
    <t>Nyiro Ward</t>
  </si>
  <si>
    <t>South Horr Dispensary</t>
  </si>
  <si>
    <t>facil</t>
  </si>
  <si>
    <t>period</t>
  </si>
  <si>
    <t>TX_CURR_ID</t>
  </si>
  <si>
    <t>VL_DONE_ID</t>
  </si>
  <si>
    <t>VL_SUP_ID</t>
  </si>
  <si>
    <t>query</t>
  </si>
  <si>
    <t>Tested_id</t>
  </si>
  <si>
    <t>Positive_id</t>
  </si>
  <si>
    <t>TX_New_id</t>
  </si>
  <si>
    <t>Start by Updating the yearmonth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</si>
</sst>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mbria"/>
      <family val="1"/>
    </font>
    <font>
      <sz val="10"/>
      <color indexed="0"/>
      <name val="Cambria"/>
      <family val="1"/>
    </font>
    <font>
      <sz val="11"/>
      <color theme="9"/>
      <name val="Calibri"/>
      <family val="2"/>
      <scheme val="minor"/>
    </font>
    <font>
      <sz val="26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19" fillId="0" borderId="11" xfId="0" applyFont="1" applyBorder="1" applyAlignment="1">
      <alignment horizontal="left"/>
    </xf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34" borderId="10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17" fontId="0" fillId="0" borderId="0" xfId="0" applyNumberFormat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5" borderId="0" xfId="0" applyFill="1"/>
    <xf numFmtId="0" fontId="14" fillId="35" borderId="0" xfId="0" applyFont="1" applyFill="1"/>
    <xf numFmtId="0" fontId="0" fillId="35" borderId="16" xfId="0" applyFill="1" applyBorder="1"/>
    <xf numFmtId="0" fontId="0" fillId="35" borderId="15" xfId="0" applyFill="1" applyBorder="1"/>
    <xf numFmtId="0" fontId="14" fillId="36" borderId="15" xfId="0" applyFont="1" applyFill="1" applyBorder="1"/>
    <xf numFmtId="0" fontId="0" fillId="0" borderId="0" xfId="0" applyNumberFormat="1"/>
    <xf numFmtId="0" fontId="14" fillId="36" borderId="0" xfId="0" applyFont="1" applyFill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21" fillId="34" borderId="17" xfId="0" applyFont="1" applyFill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2" formatCode="mmm/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M140" totalsRowShown="0" headerRowDxfId="29" headerRowBorderDxfId="28" tableBorderDxfId="27" totalsRowBorderDxfId="26">
  <autoFilter ref="A2:M140"/>
  <tableColumns count="13">
    <tableColumn id="1" name="County" dataDxfId="25"/>
    <tableColumn id="2" name="SubCounty" dataDxfId="24"/>
    <tableColumn id="3" name="FacilityName" dataDxfId="23"/>
    <tableColumn id="4" name="MFLCode" dataDxfId="22"/>
    <tableColumn id="5" name="TX_CURR" dataDxfId="21"/>
    <tableColumn id="6" name="VL Done" dataDxfId="20"/>
    <tableColumn id="7" name="VL_Sup" dataDxfId="19"/>
    <tableColumn id="9" name="facil" dataDxfId="18">
      <calculatedColumnFormula>VLOOKUP(Table1[[#This Row],[MFLCode]],masterlist!$F$2:$G$202,2,FALSE)</calculatedColumnFormula>
    </tableColumn>
    <tableColumn id="8" name="period" dataDxfId="17">
      <calculatedColumnFormula>I1</calculatedColumnFormula>
    </tableColumn>
    <tableColumn id="10" name="TX_CURR_ID" dataDxfId="16">
      <calculatedColumnFormula>CONCATENATE(Table1[[#This Row],[period]],"_",Table1[[#This Row],[facil]],"_",E$1)</calculatedColumnFormula>
    </tableColumn>
    <tableColumn id="11" name="VL_DONE_ID" dataDxfId="15">
      <calculatedColumnFormula>CONCATENATE(Table1[[#This Row],[period]],"_",Table1[[#This Row],[facil]],"_",F$1)</calculatedColumnFormula>
    </tableColumn>
    <tableColumn id="14" name="VL_SUP_ID" dataDxfId="14">
      <calculatedColumnFormula>CONCATENATE(Table1[[#This Row],[period]],"_",Table1[[#This Row],[facil]],"_",G$1)</calculatedColumnFormula>
    </tableColumn>
    <tableColumn id="12" name="query" dataDxfId="13">
      <calculatedColumnFormula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6" totalsRowShown="0">
  <autoFilter ref="A2:K46"/>
  <tableColumns count="11">
    <tableColumn id="1" name="County"/>
    <tableColumn id="2" name="SubCounty"/>
    <tableColumn id="3" name="FacilityName"/>
    <tableColumn id="4" name="MFLCode"/>
    <tableColumn id="5" name="Tested" dataDxfId="12"/>
    <tableColumn id="6" name="Positive" dataDxfId="11"/>
    <tableColumn id="8" name="facil" dataDxfId="10">
      <calculatedColumnFormula>VLOOKUP(Table2[[#This Row],[MFLCode]],masterlist!$F$2:$G$202,2,FALSE)</calculatedColumnFormula>
    </tableColumn>
    <tableColumn id="7" name="period" dataDxfId="9">
      <calculatedColumnFormula>'TX_Curr and VL'!I1</calculatedColumnFormula>
    </tableColumn>
    <tableColumn id="9" name="Tested_id" dataDxfId="8">
      <calculatedColumnFormula>CONCATENATE(Table2[[#This Row],[period]],"_",Table2[[#This Row],[facil]],"_",E$1)</calculatedColumnFormula>
    </tableColumn>
    <tableColumn id="10" name="Positive_id" dataDxfId="7">
      <calculatedColumnFormula>CONCATENATE(Table2[[#This Row],[period]],"_",Table2[[#This Row],[facil]],"_",F$1)</calculatedColumnFormula>
    </tableColumn>
    <tableColumn id="11" name="query" dataDxfId="6">
      <calculatedColumnFormula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J97" totalsRowShown="0">
  <autoFilter ref="A2:J97"/>
  <tableColumns count="10">
    <tableColumn id="1" name="County"/>
    <tableColumn id="2" name="SubCounty"/>
    <tableColumn id="3" name="FacilityName"/>
    <tableColumn id="4" name="MFLCode"/>
    <tableColumn id="5" name="StartARTYearMonth" dataDxfId="5"/>
    <tableColumn id="6" name="TX_New" dataDxfId="4"/>
    <tableColumn id="7" name="facil" dataDxfId="3">
      <calculatedColumnFormula>VLOOKUP(Table3[[#This Row],[MFLCode]],masterlist!$F$2:$G$202,2,FALSE)</calculatedColumnFormula>
    </tableColumn>
    <tableColumn id="8" name="period" dataDxfId="2">
      <calculatedColumnFormula>'TX_Curr and VL'!I1</calculatedColumnFormula>
    </tableColumn>
    <tableColumn id="9" name="TX_New_id" dataDxfId="1">
      <calculatedColumnFormula>CONCATENATE(Table3[[#This Row],[period]],"_",Table3[[#This Row],[facil]],"_",F$1)</calculatedColumnFormula>
    </tableColumn>
    <tableColumn id="10" name="query" dataDxfId="0">
      <calculatedColumnFormula>CONCATENATE("update `internal_system`.`afyav_data` set ndwh='",Table3[[#This Row],[TX_New]],"' where `afyav_data`.`id`='",Table3[[#This Row],[TX_New_id]],"';")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showGridLines="0" workbookViewId="0">
      <pane xSplit="7" ySplit="2" topLeftCell="M3" activePane="bottomRight" state="frozen"/>
      <selection pane="topRight" activeCell="H1" sqref="H1"/>
      <selection pane="bottomLeft" activeCell="A3" sqref="A3"/>
      <selection pane="bottomRight" activeCell="M3" sqref="M3:M140"/>
    </sheetView>
  </sheetViews>
  <sheetFormatPr defaultRowHeight="14.25" x14ac:dyDescent="0.45"/>
  <cols>
    <col min="2" max="2" width="13.9296875" bestFit="1" customWidth="1"/>
    <col min="3" max="3" width="38.796875" bestFit="1" customWidth="1"/>
    <col min="4" max="4" width="10.06640625" customWidth="1"/>
    <col min="5" max="5" width="9.9296875" customWidth="1"/>
    <col min="6" max="6" width="9.33203125" customWidth="1"/>
    <col min="7" max="8" width="8.53125" customWidth="1"/>
    <col min="9" max="9" width="20.9296875" customWidth="1"/>
    <col min="10" max="10" width="12.9296875" bestFit="1" customWidth="1"/>
    <col min="11" max="11" width="13.19921875" bestFit="1" customWidth="1"/>
    <col min="12" max="12" width="13.19921875" customWidth="1"/>
    <col min="13" max="13" width="39.73046875" customWidth="1"/>
  </cols>
  <sheetData>
    <row r="1" spans="1:13" ht="33.4" x14ac:dyDescent="1">
      <c r="A1" s="27" t="s">
        <v>396</v>
      </c>
      <c r="B1" s="28"/>
      <c r="C1" s="28"/>
      <c r="D1" s="29"/>
      <c r="E1" s="7">
        <v>4</v>
      </c>
      <c r="F1" s="7">
        <v>5</v>
      </c>
      <c r="G1" s="7">
        <v>6</v>
      </c>
      <c r="H1" s="13"/>
      <c r="I1" s="26">
        <v>202307</v>
      </c>
    </row>
    <row r="2" spans="1:13" x14ac:dyDescent="0.45">
      <c r="A2" s="23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5" t="s">
        <v>6</v>
      </c>
      <c r="H2" s="16" t="s">
        <v>387</v>
      </c>
      <c r="I2" s="17" t="s">
        <v>388</v>
      </c>
      <c r="J2" s="17" t="s">
        <v>389</v>
      </c>
      <c r="K2" s="17" t="s">
        <v>390</v>
      </c>
      <c r="L2" s="17" t="s">
        <v>391</v>
      </c>
      <c r="M2" s="18" t="s">
        <v>392</v>
      </c>
    </row>
    <row r="3" spans="1:13" x14ac:dyDescent="0.45">
      <c r="A3" s="8" t="s">
        <v>7</v>
      </c>
      <c r="B3" s="1" t="s">
        <v>8</v>
      </c>
      <c r="C3" s="1" t="s">
        <v>9</v>
      </c>
      <c r="D3" s="1">
        <v>15288</v>
      </c>
      <c r="E3" s="1">
        <v>7375</v>
      </c>
      <c r="F3" s="1">
        <v>6306</v>
      </c>
      <c r="G3" s="9">
        <v>6162</v>
      </c>
      <c r="H3" s="11">
        <f>VLOOKUP(Table1[[#This Row],[MFLCode]],masterlist!$F$2:$G$202,2,FALSE)</f>
        <v>403</v>
      </c>
      <c r="I3" s="10">
        <f t="shared" ref="I3:I34" si="0">I1</f>
        <v>202307</v>
      </c>
      <c r="J3" t="str">
        <f>CONCATENATE(Table1[[#This Row],[period]],"_",Table1[[#This Row],[facil]],"_",E$1)</f>
        <v>202307_403_4</v>
      </c>
      <c r="K3" t="str">
        <f>CONCATENATE(Table1[[#This Row],[period]],"_",Table1[[#This Row],[facil]],"_",F$1)</f>
        <v>202307_403_5</v>
      </c>
      <c r="L3" t="str">
        <f>CONCATENATE(Table1[[#This Row],[period]],"_",Table1[[#This Row],[facil]],"_",G$1)</f>
        <v>202307_403_6</v>
      </c>
      <c r="M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ndwh='7375' where `afyav_data`.`id`='202307_403_4'; 
update `internal_system`.`afyav_data` set ndwh='6306' where `afyav_data`.`id`='202307_403_5';
update `internal_system`.`afyav_data` set ndwh='6162' where `afyav_data`.`id`='202307_403_6';
</v>
      </c>
    </row>
    <row r="4" spans="1:13" x14ac:dyDescent="0.45">
      <c r="A4" s="8" t="s">
        <v>7</v>
      </c>
      <c r="B4" s="1" t="s">
        <v>10</v>
      </c>
      <c r="C4" s="1" t="s">
        <v>11</v>
      </c>
      <c r="D4" s="1">
        <v>15280</v>
      </c>
      <c r="E4" s="1">
        <v>3115</v>
      </c>
      <c r="F4" s="1">
        <v>2891</v>
      </c>
      <c r="G4" s="9">
        <v>2842</v>
      </c>
      <c r="H4" s="9">
        <f>VLOOKUP(Table1[[#This Row],[MFLCode]],masterlist!$F$2:$G$202,2,FALSE)</f>
        <v>361</v>
      </c>
      <c r="I4" s="1">
        <f>I1</f>
        <v>202307</v>
      </c>
      <c r="J4" t="str">
        <f>CONCATENATE(Table1[[#This Row],[period]],"_",Table1[[#This Row],[facil]],"_",E$1)</f>
        <v>202307_361_4</v>
      </c>
      <c r="K4" t="str">
        <f>CONCATENATE(Table1[[#This Row],[period]],"_",Table1[[#This Row],[facil]],"_",F$1)</f>
        <v>202307_361_5</v>
      </c>
      <c r="L4" t="str">
        <f>CONCATENATE(Table1[[#This Row],[period]],"_",Table1[[#This Row],[facil]],"_",G$1)</f>
        <v>202307_361_6</v>
      </c>
      <c r="M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ndwh='3115' where `afyav_data`.`id`='202307_361_4'; 
update `internal_system`.`afyav_data` set ndwh='2891' where `afyav_data`.`id`='202307_361_5';
update `internal_system`.`afyav_data` set ndwh='2842' where `afyav_data`.`id`='202307_361_6';
</v>
      </c>
    </row>
    <row r="5" spans="1:13" x14ac:dyDescent="0.45">
      <c r="A5" s="8" t="s">
        <v>12</v>
      </c>
      <c r="B5" s="1" t="s">
        <v>13</v>
      </c>
      <c r="C5" s="1" t="s">
        <v>14</v>
      </c>
      <c r="D5" s="1">
        <v>10890</v>
      </c>
      <c r="E5" s="1">
        <v>2538</v>
      </c>
      <c r="F5" s="1">
        <v>2048</v>
      </c>
      <c r="G5" s="9">
        <v>1996</v>
      </c>
      <c r="H5" s="9">
        <f>VLOOKUP(Table1[[#This Row],[MFLCode]],masterlist!$F$2:$G$202,2,FALSE)</f>
        <v>854</v>
      </c>
      <c r="I5" s="1">
        <f t="shared" si="0"/>
        <v>202307</v>
      </c>
      <c r="J5" t="str">
        <f>CONCATENATE(Table1[[#This Row],[period]],"_",Table1[[#This Row],[facil]],"_",E$1)</f>
        <v>202307_854_4</v>
      </c>
      <c r="K5" t="str">
        <f>CONCATENATE(Table1[[#This Row],[period]],"_",Table1[[#This Row],[facil]],"_",F$1)</f>
        <v>202307_854_5</v>
      </c>
      <c r="L5" t="str">
        <f>CONCATENATE(Table1[[#This Row],[period]],"_",Table1[[#This Row],[facil]],"_",G$1)</f>
        <v>202307_854_6</v>
      </c>
      <c r="M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ndwh='2538' where `afyav_data`.`id`='202307_854_4'; 
update `internal_system`.`afyav_data` set ndwh='2048' where `afyav_data`.`id`='202307_854_5';
update `internal_system`.`afyav_data` set ndwh='1996' where `afyav_data`.`id`='202307_854_6';
</v>
      </c>
    </row>
    <row r="6" spans="1:13" x14ac:dyDescent="0.45">
      <c r="A6" s="8" t="s">
        <v>12</v>
      </c>
      <c r="B6" s="1" t="s">
        <v>15</v>
      </c>
      <c r="C6" s="1" t="s">
        <v>16</v>
      </c>
      <c r="D6" s="1">
        <v>15305</v>
      </c>
      <c r="E6" s="1">
        <v>2061</v>
      </c>
      <c r="F6" s="1">
        <v>1971</v>
      </c>
      <c r="G6" s="9">
        <v>1938</v>
      </c>
      <c r="H6" s="9">
        <f>VLOOKUP(Table1[[#This Row],[MFLCode]],masterlist!$F$2:$G$202,2,FALSE)</f>
        <v>234</v>
      </c>
      <c r="I6" s="1">
        <f t="shared" si="0"/>
        <v>202307</v>
      </c>
      <c r="J6" t="str">
        <f>CONCATENATE(Table1[[#This Row],[period]],"_",Table1[[#This Row],[facil]],"_",E$1)</f>
        <v>202307_234_4</v>
      </c>
      <c r="K6" t="str">
        <f>CONCATENATE(Table1[[#This Row],[period]],"_",Table1[[#This Row],[facil]],"_",F$1)</f>
        <v>202307_234_5</v>
      </c>
      <c r="L6" t="str">
        <f>CONCATENATE(Table1[[#This Row],[period]],"_",Table1[[#This Row],[facil]],"_",G$1)</f>
        <v>202307_234_6</v>
      </c>
      <c r="M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ndwh='2061' where `afyav_data`.`id`='202307_234_4'; 
update `internal_system`.`afyav_data` set ndwh='1971' where `afyav_data`.`id`='202307_234_5';
update `internal_system`.`afyav_data` set ndwh='1938' where `afyav_data`.`id`='202307_234_6';
</v>
      </c>
    </row>
    <row r="7" spans="1:13" x14ac:dyDescent="0.45">
      <c r="A7" s="8" t="s">
        <v>7</v>
      </c>
      <c r="B7" s="1" t="s">
        <v>17</v>
      </c>
      <c r="C7" s="1" t="s">
        <v>18</v>
      </c>
      <c r="D7" s="1">
        <v>15358</v>
      </c>
      <c r="E7" s="1">
        <v>1938</v>
      </c>
      <c r="F7" s="1">
        <v>1530</v>
      </c>
      <c r="G7" s="9">
        <v>1445</v>
      </c>
      <c r="H7" s="9">
        <f>VLOOKUP(Table1[[#This Row],[MFLCode]],masterlist!$F$2:$G$202,2,FALSE)</f>
        <v>453</v>
      </c>
      <c r="I7" s="1">
        <f t="shared" si="0"/>
        <v>202307</v>
      </c>
      <c r="J7" t="str">
        <f>CONCATENATE(Table1[[#This Row],[period]],"_",Table1[[#This Row],[facil]],"_",E$1)</f>
        <v>202307_453_4</v>
      </c>
      <c r="K7" t="str">
        <f>CONCATENATE(Table1[[#This Row],[period]],"_",Table1[[#This Row],[facil]],"_",F$1)</f>
        <v>202307_453_5</v>
      </c>
      <c r="L7" t="str">
        <f>CONCATENATE(Table1[[#This Row],[period]],"_",Table1[[#This Row],[facil]],"_",G$1)</f>
        <v>202307_453_6</v>
      </c>
      <c r="M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ndwh='1938' where `afyav_data`.`id`='202307_453_4'; 
update `internal_system`.`afyav_data` set ndwh='1530' where `afyav_data`.`id`='202307_453_5';
update `internal_system`.`afyav_data` set ndwh='1445' where `afyav_data`.`id`='202307_453_6';
</v>
      </c>
    </row>
    <row r="8" spans="1:13" x14ac:dyDescent="0.45">
      <c r="A8" s="8" t="s">
        <v>7</v>
      </c>
      <c r="B8" s="1" t="s">
        <v>19</v>
      </c>
      <c r="C8" s="1" t="s">
        <v>20</v>
      </c>
      <c r="D8" s="1">
        <v>14510</v>
      </c>
      <c r="E8" s="1">
        <v>1826</v>
      </c>
      <c r="F8" s="1">
        <v>1542</v>
      </c>
      <c r="G8" s="9">
        <v>1489</v>
      </c>
      <c r="H8" s="9">
        <f>VLOOKUP(Table1[[#This Row],[MFLCode]],masterlist!$F$2:$G$202,2,FALSE)</f>
        <v>288</v>
      </c>
      <c r="I8" s="1">
        <f t="shared" si="0"/>
        <v>202307</v>
      </c>
      <c r="J8" t="str">
        <f>CONCATENATE(Table1[[#This Row],[period]],"_",Table1[[#This Row],[facil]],"_",E$1)</f>
        <v>202307_288_4</v>
      </c>
      <c r="K8" t="str">
        <f>CONCATENATE(Table1[[#This Row],[period]],"_",Table1[[#This Row],[facil]],"_",F$1)</f>
        <v>202307_288_5</v>
      </c>
      <c r="L8" t="str">
        <f>CONCATENATE(Table1[[#This Row],[period]],"_",Table1[[#This Row],[facil]],"_",G$1)</f>
        <v>202307_288_6</v>
      </c>
      <c r="M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ndwh='1826' where `afyav_data`.`id`='202307_288_4'; 
update `internal_system`.`afyav_data` set ndwh='1542' where `afyav_data`.`id`='202307_288_5';
update `internal_system`.`afyav_data` set ndwh='1489' where `afyav_data`.`id`='202307_288_6';
</v>
      </c>
    </row>
    <row r="9" spans="1:13" x14ac:dyDescent="0.45">
      <c r="A9" s="8" t="s">
        <v>7</v>
      </c>
      <c r="B9" s="1" t="s">
        <v>23</v>
      </c>
      <c r="C9" s="1" t="s">
        <v>24</v>
      </c>
      <c r="D9" s="1">
        <v>15212</v>
      </c>
      <c r="E9" s="1">
        <v>1811</v>
      </c>
      <c r="F9" s="1">
        <v>1436</v>
      </c>
      <c r="G9" s="9">
        <v>1369</v>
      </c>
      <c r="H9" s="9">
        <f>VLOOKUP(Table1[[#This Row],[MFLCode]],masterlist!$F$2:$G$202,2,FALSE)</f>
        <v>331</v>
      </c>
      <c r="I9" s="1">
        <f t="shared" si="0"/>
        <v>202307</v>
      </c>
      <c r="J9" t="str">
        <f>CONCATENATE(Table1[[#This Row],[period]],"_",Table1[[#This Row],[facil]],"_",E$1)</f>
        <v>202307_331_4</v>
      </c>
      <c r="K9" t="str">
        <f>CONCATENATE(Table1[[#This Row],[period]],"_",Table1[[#This Row],[facil]],"_",F$1)</f>
        <v>202307_331_5</v>
      </c>
      <c r="L9" t="str">
        <f>CONCATENATE(Table1[[#This Row],[period]],"_",Table1[[#This Row],[facil]],"_",G$1)</f>
        <v>202307_331_6</v>
      </c>
      <c r="M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ndwh='1811' where `afyav_data`.`id`='202307_331_4'; 
update `internal_system`.`afyav_data` set ndwh='1436' where `afyav_data`.`id`='202307_331_5';
update `internal_system`.`afyav_data` set ndwh='1369' where `afyav_data`.`id`='202307_331_6';
</v>
      </c>
    </row>
    <row r="10" spans="1:13" x14ac:dyDescent="0.45">
      <c r="A10" s="8" t="s">
        <v>7</v>
      </c>
      <c r="B10" s="1" t="s">
        <v>21</v>
      </c>
      <c r="C10" s="1" t="s">
        <v>22</v>
      </c>
      <c r="D10" s="1">
        <v>15009</v>
      </c>
      <c r="E10" s="1">
        <v>1538</v>
      </c>
      <c r="F10" s="1">
        <v>1269</v>
      </c>
      <c r="G10" s="9">
        <v>1217</v>
      </c>
      <c r="H10" s="9">
        <f>VLOOKUP(Table1[[#This Row],[MFLCode]],masterlist!$F$2:$G$202,2,FALSE)</f>
        <v>399</v>
      </c>
      <c r="I10" s="1">
        <f t="shared" si="0"/>
        <v>202307</v>
      </c>
      <c r="J10" t="str">
        <f>CONCATENATE(Table1[[#This Row],[period]],"_",Table1[[#This Row],[facil]],"_",E$1)</f>
        <v>202307_399_4</v>
      </c>
      <c r="K10" t="str">
        <f>CONCATENATE(Table1[[#This Row],[period]],"_",Table1[[#This Row],[facil]],"_",F$1)</f>
        <v>202307_399_5</v>
      </c>
      <c r="L10" t="str">
        <f>CONCATENATE(Table1[[#This Row],[period]],"_",Table1[[#This Row],[facil]],"_",G$1)</f>
        <v>202307_399_6</v>
      </c>
      <c r="M1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ndwh='1538' where `afyav_data`.`id`='202307_399_4'; 
update `internal_system`.`afyav_data` set ndwh='1269' where `afyav_data`.`id`='202307_399_5';
update `internal_system`.`afyav_data` set ndwh='1217' where `afyav_data`.`id`='202307_399_6';
</v>
      </c>
    </row>
    <row r="11" spans="1:13" x14ac:dyDescent="0.45">
      <c r="A11" s="8" t="s">
        <v>25</v>
      </c>
      <c r="B11" s="1" t="s">
        <v>28</v>
      </c>
      <c r="C11" s="1" t="s">
        <v>29</v>
      </c>
      <c r="D11" s="1">
        <v>14432</v>
      </c>
      <c r="E11" s="1">
        <v>1247</v>
      </c>
      <c r="F11" s="1">
        <v>959</v>
      </c>
      <c r="G11" s="9">
        <v>916</v>
      </c>
      <c r="H11" s="9">
        <f>VLOOKUP(Table1[[#This Row],[MFLCode]],masterlist!$F$2:$G$202,2,FALSE)</f>
        <v>20</v>
      </c>
      <c r="I11" s="1">
        <f t="shared" si="0"/>
        <v>202307</v>
      </c>
      <c r="J11" t="str">
        <f>CONCATENATE(Table1[[#This Row],[period]],"_",Table1[[#This Row],[facil]],"_",E$1)</f>
        <v>202307_20_4</v>
      </c>
      <c r="K11" t="str">
        <f>CONCATENATE(Table1[[#This Row],[period]],"_",Table1[[#This Row],[facil]],"_",F$1)</f>
        <v>202307_20_5</v>
      </c>
      <c r="L11" t="str">
        <f>CONCATENATE(Table1[[#This Row],[period]],"_",Table1[[#This Row],[facil]],"_",G$1)</f>
        <v>202307_20_6</v>
      </c>
      <c r="M1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ndwh='1247' where `afyav_data`.`id`='202307_20_4'; 
update `internal_system`.`afyav_data` set ndwh='959' where `afyav_data`.`id`='202307_20_5';
update `internal_system`.`afyav_data` set ndwh='916' where `afyav_data`.`id`='202307_20_6';
</v>
      </c>
    </row>
    <row r="12" spans="1:13" x14ac:dyDescent="0.45">
      <c r="A12" s="8" t="s">
        <v>25</v>
      </c>
      <c r="B12" s="1" t="s">
        <v>26</v>
      </c>
      <c r="C12" s="1" t="s">
        <v>27</v>
      </c>
      <c r="D12" s="1">
        <v>14607</v>
      </c>
      <c r="E12" s="1">
        <v>1198</v>
      </c>
      <c r="F12" s="1">
        <v>1028</v>
      </c>
      <c r="G12" s="9">
        <v>991</v>
      </c>
      <c r="H12" s="9">
        <f>VLOOKUP(Table1[[#This Row],[MFLCode]],masterlist!$F$2:$G$202,2,FALSE)</f>
        <v>1</v>
      </c>
      <c r="I12" s="1">
        <f t="shared" si="0"/>
        <v>202307</v>
      </c>
      <c r="J12" t="str">
        <f>CONCATENATE(Table1[[#This Row],[period]],"_",Table1[[#This Row],[facil]],"_",E$1)</f>
        <v>202307_1_4</v>
      </c>
      <c r="K12" t="str">
        <f>CONCATENATE(Table1[[#This Row],[period]],"_",Table1[[#This Row],[facil]],"_",F$1)</f>
        <v>202307_1_5</v>
      </c>
      <c r="L12" t="str">
        <f>CONCATENATE(Table1[[#This Row],[period]],"_",Table1[[#This Row],[facil]],"_",G$1)</f>
        <v>202307_1_6</v>
      </c>
      <c r="M1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ndwh='1198' where `afyav_data`.`id`='202307_1_4'; 
update `internal_system`.`afyav_data` set ndwh='1028' where `afyav_data`.`id`='202307_1_5';
update `internal_system`.`afyav_data` set ndwh='991' where `afyav_data`.`id`='202307_1_6';
</v>
      </c>
    </row>
    <row r="13" spans="1:13" x14ac:dyDescent="0.45">
      <c r="A13" s="8" t="s">
        <v>7</v>
      </c>
      <c r="B13" s="1" t="s">
        <v>30</v>
      </c>
      <c r="C13" s="1" t="s">
        <v>31</v>
      </c>
      <c r="D13" s="1">
        <v>14224</v>
      </c>
      <c r="E13" s="1">
        <v>1181</v>
      </c>
      <c r="F13" s="1">
        <v>1047</v>
      </c>
      <c r="G13" s="9">
        <v>1020</v>
      </c>
      <c r="H13" s="9">
        <f>VLOOKUP(Table1[[#This Row],[MFLCode]],masterlist!$F$2:$G$202,2,FALSE)</f>
        <v>418</v>
      </c>
      <c r="I13" s="1">
        <f t="shared" si="0"/>
        <v>202307</v>
      </c>
      <c r="J13" t="str">
        <f>CONCATENATE(Table1[[#This Row],[period]],"_",Table1[[#This Row],[facil]],"_",E$1)</f>
        <v>202307_418_4</v>
      </c>
      <c r="K13" t="str">
        <f>CONCATENATE(Table1[[#This Row],[period]],"_",Table1[[#This Row],[facil]],"_",F$1)</f>
        <v>202307_418_5</v>
      </c>
      <c r="L13" t="str">
        <f>CONCATENATE(Table1[[#This Row],[period]],"_",Table1[[#This Row],[facil]],"_",G$1)</f>
        <v>202307_418_6</v>
      </c>
      <c r="M1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ndwh='1181' where `afyav_data`.`id`='202307_418_4'; 
update `internal_system`.`afyav_data` set ndwh='1047' where `afyav_data`.`id`='202307_418_5';
update `internal_system`.`afyav_data` set ndwh='1020' where `afyav_data`.`id`='202307_418_6';
</v>
      </c>
    </row>
    <row r="14" spans="1:13" x14ac:dyDescent="0.45">
      <c r="A14" s="8" t="s">
        <v>7</v>
      </c>
      <c r="B14" s="1" t="s">
        <v>23</v>
      </c>
      <c r="C14" s="1" t="s">
        <v>32</v>
      </c>
      <c r="D14" s="1">
        <v>14431</v>
      </c>
      <c r="E14" s="1">
        <v>992</v>
      </c>
      <c r="F14" s="1">
        <v>761</v>
      </c>
      <c r="G14" s="9">
        <v>716</v>
      </c>
      <c r="H14" s="9">
        <f>VLOOKUP(Table1[[#This Row],[MFLCode]],masterlist!$F$2:$G$202,2,FALSE)</f>
        <v>328</v>
      </c>
      <c r="I14" s="1">
        <f t="shared" si="0"/>
        <v>202307</v>
      </c>
      <c r="J14" t="str">
        <f>CONCATENATE(Table1[[#This Row],[period]],"_",Table1[[#This Row],[facil]],"_",E$1)</f>
        <v>202307_328_4</v>
      </c>
      <c r="K14" t="str">
        <f>CONCATENATE(Table1[[#This Row],[period]],"_",Table1[[#This Row],[facil]],"_",F$1)</f>
        <v>202307_328_5</v>
      </c>
      <c r="L14" t="str">
        <f>CONCATENATE(Table1[[#This Row],[period]],"_",Table1[[#This Row],[facil]],"_",G$1)</f>
        <v>202307_328_6</v>
      </c>
      <c r="M1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ndwh='992' where `afyav_data`.`id`='202307_328_4'; 
update `internal_system`.`afyav_data` set ndwh='761' where `afyav_data`.`id`='202307_328_5';
update `internal_system`.`afyav_data` set ndwh='716' where `afyav_data`.`id`='202307_328_6';
</v>
      </c>
    </row>
    <row r="15" spans="1:13" x14ac:dyDescent="0.45">
      <c r="A15" s="8" t="s">
        <v>7</v>
      </c>
      <c r="B15" s="1" t="s">
        <v>17</v>
      </c>
      <c r="C15" s="1" t="s">
        <v>36</v>
      </c>
      <c r="D15" s="1">
        <v>15156</v>
      </c>
      <c r="E15" s="1">
        <v>882</v>
      </c>
      <c r="F15" s="1">
        <v>685</v>
      </c>
      <c r="G15" s="9">
        <v>650</v>
      </c>
      <c r="H15" s="9">
        <f>VLOOKUP(Table1[[#This Row],[MFLCode]],masterlist!$F$2:$G$202,2,FALSE)</f>
        <v>447</v>
      </c>
      <c r="I15" s="1">
        <f t="shared" si="0"/>
        <v>202307</v>
      </c>
      <c r="J15" t="str">
        <f>CONCATENATE(Table1[[#This Row],[period]],"_",Table1[[#This Row],[facil]],"_",E$1)</f>
        <v>202307_447_4</v>
      </c>
      <c r="K15" t="str">
        <f>CONCATENATE(Table1[[#This Row],[period]],"_",Table1[[#This Row],[facil]],"_",F$1)</f>
        <v>202307_447_5</v>
      </c>
      <c r="L15" t="str">
        <f>CONCATENATE(Table1[[#This Row],[period]],"_",Table1[[#This Row],[facil]],"_",G$1)</f>
        <v>202307_447_6</v>
      </c>
      <c r="M1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ndwh='882' where `afyav_data`.`id`='202307_447_4'; 
update `internal_system`.`afyav_data` set ndwh='685' where `afyav_data`.`id`='202307_447_5';
update `internal_system`.`afyav_data` set ndwh='650' where `afyav_data`.`id`='202307_447_6';
</v>
      </c>
    </row>
    <row r="16" spans="1:13" x14ac:dyDescent="0.45">
      <c r="A16" s="8" t="s">
        <v>33</v>
      </c>
      <c r="B16" s="1" t="s">
        <v>34</v>
      </c>
      <c r="C16" s="1" t="s">
        <v>35</v>
      </c>
      <c r="D16" s="1">
        <v>15126</v>
      </c>
      <c r="E16" s="1">
        <v>881</v>
      </c>
      <c r="F16" s="1">
        <v>660</v>
      </c>
      <c r="G16" s="9">
        <v>617</v>
      </c>
      <c r="H16" s="9">
        <f>VLOOKUP(Table1[[#This Row],[MFLCode]],masterlist!$F$2:$G$202,2,FALSE)</f>
        <v>832</v>
      </c>
      <c r="I16" s="1">
        <f t="shared" si="0"/>
        <v>202307</v>
      </c>
      <c r="J16" t="str">
        <f>CONCATENATE(Table1[[#This Row],[period]],"_",Table1[[#This Row],[facil]],"_",E$1)</f>
        <v>202307_832_4</v>
      </c>
      <c r="K16" t="str">
        <f>CONCATENATE(Table1[[#This Row],[period]],"_",Table1[[#This Row],[facil]],"_",F$1)</f>
        <v>202307_832_5</v>
      </c>
      <c r="L16" t="str">
        <f>CONCATENATE(Table1[[#This Row],[period]],"_",Table1[[#This Row],[facil]],"_",G$1)</f>
        <v>202307_832_6</v>
      </c>
      <c r="M1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ndwh='881' where `afyav_data`.`id`='202307_832_4'; 
update `internal_system`.`afyav_data` set ndwh='660' where `afyav_data`.`id`='202307_832_5';
update `internal_system`.`afyav_data` set ndwh='617' where `afyav_data`.`id`='202307_832_6';
</v>
      </c>
    </row>
    <row r="17" spans="1:13" x14ac:dyDescent="0.45">
      <c r="A17" s="8" t="s">
        <v>25</v>
      </c>
      <c r="B17" s="1" t="s">
        <v>39</v>
      </c>
      <c r="C17" s="1" t="s">
        <v>40</v>
      </c>
      <c r="D17" s="1">
        <v>15138</v>
      </c>
      <c r="E17" s="1">
        <v>808</v>
      </c>
      <c r="F17" s="1">
        <v>644</v>
      </c>
      <c r="G17" s="9">
        <v>598</v>
      </c>
      <c r="H17" s="9">
        <f>VLOOKUP(Table1[[#This Row],[MFLCode]],masterlist!$F$2:$G$202,2,FALSE)</f>
        <v>30</v>
      </c>
      <c r="I17" s="1">
        <f t="shared" si="0"/>
        <v>202307</v>
      </c>
      <c r="J17" t="str">
        <f>CONCATENATE(Table1[[#This Row],[period]],"_",Table1[[#This Row],[facil]],"_",E$1)</f>
        <v>202307_30_4</v>
      </c>
      <c r="K17" t="str">
        <f>CONCATENATE(Table1[[#This Row],[period]],"_",Table1[[#This Row],[facil]],"_",F$1)</f>
        <v>202307_30_5</v>
      </c>
      <c r="L17" t="str">
        <f>CONCATENATE(Table1[[#This Row],[period]],"_",Table1[[#This Row],[facil]],"_",G$1)</f>
        <v>202307_30_6</v>
      </c>
      <c r="M1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ndwh='808' where `afyav_data`.`id`='202307_30_4'; 
update `internal_system`.`afyav_data` set ndwh='644' where `afyav_data`.`id`='202307_30_5';
update `internal_system`.`afyav_data` set ndwh='598' where `afyav_data`.`id`='202307_30_6';
</v>
      </c>
    </row>
    <row r="18" spans="1:13" x14ac:dyDescent="0.45">
      <c r="A18" s="8" t="s">
        <v>7</v>
      </c>
      <c r="B18" s="1" t="s">
        <v>41</v>
      </c>
      <c r="C18" s="1" t="s">
        <v>43</v>
      </c>
      <c r="D18" s="1">
        <v>15398</v>
      </c>
      <c r="E18" s="1">
        <v>800</v>
      </c>
      <c r="F18" s="1">
        <v>662</v>
      </c>
      <c r="G18" s="9">
        <v>605</v>
      </c>
      <c r="H18" s="9">
        <f>VLOOKUP(Table1[[#This Row],[MFLCode]],masterlist!$F$2:$G$202,2,FALSE)</f>
        <v>310</v>
      </c>
      <c r="I18" s="1">
        <f t="shared" si="0"/>
        <v>202307</v>
      </c>
      <c r="J18" t="str">
        <f>CONCATENATE(Table1[[#This Row],[period]],"_",Table1[[#This Row],[facil]],"_",E$1)</f>
        <v>202307_310_4</v>
      </c>
      <c r="K18" t="str">
        <f>CONCATENATE(Table1[[#This Row],[period]],"_",Table1[[#This Row],[facil]],"_",F$1)</f>
        <v>202307_310_5</v>
      </c>
      <c r="L18" t="str">
        <f>CONCATENATE(Table1[[#This Row],[period]],"_",Table1[[#This Row],[facil]],"_",G$1)</f>
        <v>202307_310_6</v>
      </c>
      <c r="M1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ndwh='800' where `afyav_data`.`id`='202307_310_4'; 
update `internal_system`.`afyav_data` set ndwh='662' where `afyav_data`.`id`='202307_310_5';
update `internal_system`.`afyav_data` set ndwh='605' where `afyav_data`.`id`='202307_310_6';
</v>
      </c>
    </row>
    <row r="19" spans="1:13" x14ac:dyDescent="0.45">
      <c r="A19" s="8" t="s">
        <v>7</v>
      </c>
      <c r="B19" s="1" t="s">
        <v>37</v>
      </c>
      <c r="C19" s="1" t="s">
        <v>38</v>
      </c>
      <c r="D19" s="1">
        <v>15495</v>
      </c>
      <c r="E19" s="1">
        <v>789</v>
      </c>
      <c r="F19" s="1">
        <v>667</v>
      </c>
      <c r="G19" s="9">
        <v>626</v>
      </c>
      <c r="H19" s="9">
        <f>VLOOKUP(Table1[[#This Row],[MFLCode]],masterlist!$F$2:$G$202,2,FALSE)</f>
        <v>478</v>
      </c>
      <c r="I19" s="1">
        <f t="shared" si="0"/>
        <v>202307</v>
      </c>
      <c r="J19" t="str">
        <f>CONCATENATE(Table1[[#This Row],[period]],"_",Table1[[#This Row],[facil]],"_",E$1)</f>
        <v>202307_478_4</v>
      </c>
      <c r="K19" t="str">
        <f>CONCATENATE(Table1[[#This Row],[period]],"_",Table1[[#This Row],[facil]],"_",F$1)</f>
        <v>202307_478_5</v>
      </c>
      <c r="L19" t="str">
        <f>CONCATENATE(Table1[[#This Row],[period]],"_",Table1[[#This Row],[facil]],"_",G$1)</f>
        <v>202307_478_6</v>
      </c>
      <c r="M1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ndwh='789' where `afyav_data`.`id`='202307_478_4'; 
update `internal_system`.`afyav_data` set ndwh='667' where `afyav_data`.`id`='202307_478_5';
update `internal_system`.`afyav_data` set ndwh='626' where `afyav_data`.`id`='202307_478_6';
</v>
      </c>
    </row>
    <row r="20" spans="1:13" x14ac:dyDescent="0.45">
      <c r="A20" s="8" t="s">
        <v>7</v>
      </c>
      <c r="B20" s="1" t="s">
        <v>41</v>
      </c>
      <c r="C20" s="1" t="s">
        <v>42</v>
      </c>
      <c r="D20" s="1">
        <v>14836</v>
      </c>
      <c r="E20" s="1">
        <v>773</v>
      </c>
      <c r="F20" s="1">
        <v>643</v>
      </c>
      <c r="G20" s="9">
        <v>609</v>
      </c>
      <c r="H20" s="9">
        <f>VLOOKUP(Table1[[#This Row],[MFLCode]],masterlist!$F$2:$G$202,2,FALSE)</f>
        <v>302</v>
      </c>
      <c r="I20" s="1">
        <f t="shared" si="0"/>
        <v>202307</v>
      </c>
      <c r="J20" t="str">
        <f>CONCATENATE(Table1[[#This Row],[period]],"_",Table1[[#This Row],[facil]],"_",E$1)</f>
        <v>202307_302_4</v>
      </c>
      <c r="K20" t="str">
        <f>CONCATENATE(Table1[[#This Row],[period]],"_",Table1[[#This Row],[facil]],"_",F$1)</f>
        <v>202307_302_5</v>
      </c>
      <c r="L20" t="str">
        <f>CONCATENATE(Table1[[#This Row],[period]],"_",Table1[[#This Row],[facil]],"_",G$1)</f>
        <v>202307_302_6</v>
      </c>
      <c r="M2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ndwh='773' where `afyav_data`.`id`='202307_302_4'; 
update `internal_system`.`afyav_data` set ndwh='643' where `afyav_data`.`id`='202307_302_5';
update `internal_system`.`afyav_data` set ndwh='609' where `afyav_data`.`id`='202307_302_6';
</v>
      </c>
    </row>
    <row r="21" spans="1:13" x14ac:dyDescent="0.45">
      <c r="A21" s="8" t="s">
        <v>7</v>
      </c>
      <c r="B21" s="1" t="s">
        <v>19</v>
      </c>
      <c r="C21" s="1" t="s">
        <v>44</v>
      </c>
      <c r="D21" s="1">
        <v>15654</v>
      </c>
      <c r="E21" s="1">
        <v>749</v>
      </c>
      <c r="F21" s="1">
        <v>600</v>
      </c>
      <c r="G21" s="9">
        <v>584</v>
      </c>
      <c r="H21" s="9">
        <f>VLOOKUP(Table1[[#This Row],[MFLCode]],masterlist!$F$2:$G$202,2,FALSE)</f>
        <v>296</v>
      </c>
      <c r="I21" s="1">
        <f t="shared" si="0"/>
        <v>202307</v>
      </c>
      <c r="J21" t="str">
        <f>CONCATENATE(Table1[[#This Row],[period]],"_",Table1[[#This Row],[facil]],"_",E$1)</f>
        <v>202307_296_4</v>
      </c>
      <c r="K21" t="str">
        <f>CONCATENATE(Table1[[#This Row],[period]],"_",Table1[[#This Row],[facil]],"_",F$1)</f>
        <v>202307_296_5</v>
      </c>
      <c r="L21" t="str">
        <f>CONCATENATE(Table1[[#This Row],[period]],"_",Table1[[#This Row],[facil]],"_",G$1)</f>
        <v>202307_296_6</v>
      </c>
      <c r="M2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ndwh='749' where `afyav_data`.`id`='202307_296_4'; 
update `internal_system`.`afyav_data` set ndwh='600' where `afyav_data`.`id`='202307_296_5';
update `internal_system`.`afyav_data` set ndwh='584' where `afyav_data`.`id`='202307_296_6';
</v>
      </c>
    </row>
    <row r="22" spans="1:13" x14ac:dyDescent="0.45">
      <c r="A22" s="8" t="s">
        <v>7</v>
      </c>
      <c r="B22" s="1" t="s">
        <v>10</v>
      </c>
      <c r="C22" s="1" t="s">
        <v>45</v>
      </c>
      <c r="D22" s="1">
        <v>15108</v>
      </c>
      <c r="E22" s="1">
        <v>701</v>
      </c>
      <c r="F22" s="1">
        <v>506</v>
      </c>
      <c r="G22" s="9">
        <v>480</v>
      </c>
      <c r="H22" s="9">
        <f>VLOOKUP(Table1[[#This Row],[MFLCode]],masterlist!$F$2:$G$202,2,FALSE)</f>
        <v>358</v>
      </c>
      <c r="I22" s="1">
        <f t="shared" si="0"/>
        <v>202307</v>
      </c>
      <c r="J22" t="str">
        <f>CONCATENATE(Table1[[#This Row],[period]],"_",Table1[[#This Row],[facil]],"_",E$1)</f>
        <v>202307_358_4</v>
      </c>
      <c r="K22" t="str">
        <f>CONCATENATE(Table1[[#This Row],[period]],"_",Table1[[#This Row],[facil]],"_",F$1)</f>
        <v>202307_358_5</v>
      </c>
      <c r="L22" t="str">
        <f>CONCATENATE(Table1[[#This Row],[period]],"_",Table1[[#This Row],[facil]],"_",G$1)</f>
        <v>202307_358_6</v>
      </c>
      <c r="M2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ndwh='701' where `afyav_data`.`id`='202307_358_4'; 
update `internal_system`.`afyav_data` set ndwh='506' where `afyav_data`.`id`='202307_358_5';
update `internal_system`.`afyav_data` set ndwh='480' where `afyav_data`.`id`='202307_358_6';
</v>
      </c>
    </row>
    <row r="23" spans="1:13" x14ac:dyDescent="0.45">
      <c r="A23" s="8" t="s">
        <v>7</v>
      </c>
      <c r="B23" s="1" t="s">
        <v>46</v>
      </c>
      <c r="C23" s="1" t="s">
        <v>47</v>
      </c>
      <c r="D23" s="1">
        <v>15678</v>
      </c>
      <c r="E23" s="1">
        <v>682</v>
      </c>
      <c r="F23" s="1">
        <v>565</v>
      </c>
      <c r="G23" s="9">
        <v>535</v>
      </c>
      <c r="H23" s="9">
        <f>VLOOKUP(Table1[[#This Row],[MFLCode]],masterlist!$F$2:$G$202,2,FALSE)</f>
        <v>490</v>
      </c>
      <c r="I23" s="1">
        <f t="shared" si="0"/>
        <v>202307</v>
      </c>
      <c r="J23" t="str">
        <f>CONCATENATE(Table1[[#This Row],[period]],"_",Table1[[#This Row],[facil]],"_",E$1)</f>
        <v>202307_490_4</v>
      </c>
      <c r="K23" t="str">
        <f>CONCATENATE(Table1[[#This Row],[period]],"_",Table1[[#This Row],[facil]],"_",F$1)</f>
        <v>202307_490_5</v>
      </c>
      <c r="L23" t="str">
        <f>CONCATENATE(Table1[[#This Row],[period]],"_",Table1[[#This Row],[facil]],"_",G$1)</f>
        <v>202307_490_6</v>
      </c>
      <c r="M2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ndwh='682' where `afyav_data`.`id`='202307_490_4'; 
update `internal_system`.`afyav_data` set ndwh='565' where `afyav_data`.`id`='202307_490_5';
update `internal_system`.`afyav_data` set ndwh='535' where `afyav_data`.`id`='202307_490_6';
</v>
      </c>
    </row>
    <row r="24" spans="1:13" x14ac:dyDescent="0.45">
      <c r="A24" s="8" t="s">
        <v>12</v>
      </c>
      <c r="B24" s="1" t="s">
        <v>13</v>
      </c>
      <c r="C24" s="1" t="s">
        <v>48</v>
      </c>
      <c r="D24" s="1">
        <v>15502</v>
      </c>
      <c r="E24" s="1">
        <v>629</v>
      </c>
      <c r="F24" s="1">
        <v>539</v>
      </c>
      <c r="G24" s="9">
        <v>486</v>
      </c>
      <c r="H24" s="9">
        <f>VLOOKUP(Table1[[#This Row],[MFLCode]],masterlist!$F$2:$G$202,2,FALSE)</f>
        <v>249</v>
      </c>
      <c r="I24" s="1">
        <f t="shared" si="0"/>
        <v>202307</v>
      </c>
      <c r="J24" t="str">
        <f>CONCATENATE(Table1[[#This Row],[period]],"_",Table1[[#This Row],[facil]],"_",E$1)</f>
        <v>202307_249_4</v>
      </c>
      <c r="K24" t="str">
        <f>CONCATENATE(Table1[[#This Row],[period]],"_",Table1[[#This Row],[facil]],"_",F$1)</f>
        <v>202307_249_5</v>
      </c>
      <c r="L24" t="str">
        <f>CONCATENATE(Table1[[#This Row],[period]],"_",Table1[[#This Row],[facil]],"_",G$1)</f>
        <v>202307_249_6</v>
      </c>
      <c r="M2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ndwh='629' where `afyav_data`.`id`='202307_249_4'; 
update `internal_system`.`afyav_data` set ndwh='539' where `afyav_data`.`id`='202307_249_5';
update `internal_system`.`afyav_data` set ndwh='486' where `afyav_data`.`id`='202307_249_6';
</v>
      </c>
    </row>
    <row r="25" spans="1:13" x14ac:dyDescent="0.45">
      <c r="A25" s="8" t="s">
        <v>7</v>
      </c>
      <c r="B25" s="1" t="s">
        <v>30</v>
      </c>
      <c r="C25" s="1" t="s">
        <v>49</v>
      </c>
      <c r="D25" s="1">
        <v>14424</v>
      </c>
      <c r="E25" s="1">
        <v>622</v>
      </c>
      <c r="F25" s="1">
        <v>576</v>
      </c>
      <c r="G25" s="9">
        <v>568</v>
      </c>
      <c r="H25" s="9">
        <f>VLOOKUP(Table1[[#This Row],[MFLCode]],masterlist!$F$2:$G$202,2,FALSE)</f>
        <v>419</v>
      </c>
      <c r="I25" s="1">
        <f t="shared" si="0"/>
        <v>202307</v>
      </c>
      <c r="J25" t="str">
        <f>CONCATENATE(Table1[[#This Row],[period]],"_",Table1[[#This Row],[facil]],"_",E$1)</f>
        <v>202307_419_4</v>
      </c>
      <c r="K25" t="str">
        <f>CONCATENATE(Table1[[#This Row],[period]],"_",Table1[[#This Row],[facil]],"_",F$1)</f>
        <v>202307_419_5</v>
      </c>
      <c r="L25" t="str">
        <f>CONCATENATE(Table1[[#This Row],[period]],"_",Table1[[#This Row],[facil]],"_",G$1)</f>
        <v>202307_419_6</v>
      </c>
      <c r="M2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ndwh='622' where `afyav_data`.`id`='202307_419_4'; 
update `internal_system`.`afyav_data` set ndwh='576' where `afyav_data`.`id`='202307_419_5';
update `internal_system`.`afyav_data` set ndwh='568' where `afyav_data`.`id`='202307_419_6';
</v>
      </c>
    </row>
    <row r="26" spans="1:13" x14ac:dyDescent="0.45">
      <c r="A26" s="8" t="s">
        <v>7</v>
      </c>
      <c r="B26" s="1" t="s">
        <v>21</v>
      </c>
      <c r="C26" s="1" t="s">
        <v>50</v>
      </c>
      <c r="D26" s="1">
        <v>15008</v>
      </c>
      <c r="E26" s="1">
        <v>596</v>
      </c>
      <c r="F26" s="1">
        <v>499</v>
      </c>
      <c r="G26" s="9">
        <v>469</v>
      </c>
      <c r="H26" s="9">
        <f>VLOOKUP(Table1[[#This Row],[MFLCode]],masterlist!$F$2:$G$202,2,FALSE)</f>
        <v>398</v>
      </c>
      <c r="I26" s="1">
        <f t="shared" si="0"/>
        <v>202307</v>
      </c>
      <c r="J26" t="str">
        <f>CONCATENATE(Table1[[#This Row],[period]],"_",Table1[[#This Row],[facil]],"_",E$1)</f>
        <v>202307_398_4</v>
      </c>
      <c r="K26" t="str">
        <f>CONCATENATE(Table1[[#This Row],[period]],"_",Table1[[#This Row],[facil]],"_",F$1)</f>
        <v>202307_398_5</v>
      </c>
      <c r="L26" t="str">
        <f>CONCATENATE(Table1[[#This Row],[period]],"_",Table1[[#This Row],[facil]],"_",G$1)</f>
        <v>202307_398_6</v>
      </c>
      <c r="M2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ndwh='596' where `afyav_data`.`id`='202307_398_4'; 
update `internal_system`.`afyav_data` set ndwh='499' where `afyav_data`.`id`='202307_398_5';
update `internal_system`.`afyav_data` set ndwh='469' where `afyav_data`.`id`='202307_398_6';
</v>
      </c>
    </row>
    <row r="27" spans="1:13" x14ac:dyDescent="0.45">
      <c r="A27" s="8" t="s">
        <v>7</v>
      </c>
      <c r="B27" s="1" t="s">
        <v>8</v>
      </c>
      <c r="C27" s="1" t="s">
        <v>51</v>
      </c>
      <c r="D27" s="1">
        <v>14733</v>
      </c>
      <c r="E27" s="1">
        <v>590</v>
      </c>
      <c r="F27" s="1">
        <v>489</v>
      </c>
      <c r="G27" s="9">
        <v>466</v>
      </c>
      <c r="H27" s="9">
        <f>VLOOKUP(Table1[[#This Row],[MFLCode]],masterlist!$F$2:$G$202,2,FALSE)</f>
        <v>394</v>
      </c>
      <c r="I27" s="1">
        <f t="shared" si="0"/>
        <v>202307</v>
      </c>
      <c r="J27" t="str">
        <f>CONCATENATE(Table1[[#This Row],[period]],"_",Table1[[#This Row],[facil]],"_",E$1)</f>
        <v>202307_394_4</v>
      </c>
      <c r="K27" t="str">
        <f>CONCATENATE(Table1[[#This Row],[period]],"_",Table1[[#This Row],[facil]],"_",F$1)</f>
        <v>202307_394_5</v>
      </c>
      <c r="L27" t="str">
        <f>CONCATENATE(Table1[[#This Row],[period]],"_",Table1[[#This Row],[facil]],"_",G$1)</f>
        <v>202307_394_6</v>
      </c>
      <c r="M2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ndwh='590' where `afyav_data`.`id`='202307_394_4'; 
update `internal_system`.`afyav_data` set ndwh='489' where `afyav_data`.`id`='202307_394_5';
update `internal_system`.`afyav_data` set ndwh='466' where `afyav_data`.`id`='202307_394_6';
</v>
      </c>
    </row>
    <row r="28" spans="1:13" x14ac:dyDescent="0.45">
      <c r="A28" s="8" t="s">
        <v>7</v>
      </c>
      <c r="B28" s="1" t="s">
        <v>37</v>
      </c>
      <c r="C28" s="1" t="s">
        <v>52</v>
      </c>
      <c r="D28" s="1">
        <v>15200</v>
      </c>
      <c r="E28" s="1">
        <v>572</v>
      </c>
      <c r="F28" s="1">
        <v>513</v>
      </c>
      <c r="G28" s="9">
        <v>489</v>
      </c>
      <c r="H28" s="9">
        <f>VLOOKUP(Table1[[#This Row],[MFLCode]],masterlist!$F$2:$G$202,2,FALSE)</f>
        <v>474</v>
      </c>
      <c r="I28" s="1">
        <f t="shared" si="0"/>
        <v>202307</v>
      </c>
      <c r="J28" t="str">
        <f>CONCATENATE(Table1[[#This Row],[period]],"_",Table1[[#This Row],[facil]],"_",E$1)</f>
        <v>202307_474_4</v>
      </c>
      <c r="K28" t="str">
        <f>CONCATENATE(Table1[[#This Row],[period]],"_",Table1[[#This Row],[facil]],"_",F$1)</f>
        <v>202307_474_5</v>
      </c>
      <c r="L28" t="str">
        <f>CONCATENATE(Table1[[#This Row],[period]],"_",Table1[[#This Row],[facil]],"_",G$1)</f>
        <v>202307_474_6</v>
      </c>
      <c r="M2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ndwh='572' where `afyav_data`.`id`='202307_474_4'; 
update `internal_system`.`afyav_data` set ndwh='513' where `afyav_data`.`id`='202307_474_5';
update `internal_system`.`afyav_data` set ndwh='489' where `afyav_data`.`id`='202307_474_6';
</v>
      </c>
    </row>
    <row r="29" spans="1:13" x14ac:dyDescent="0.45">
      <c r="A29" s="8" t="s">
        <v>12</v>
      </c>
      <c r="B29" s="1" t="s">
        <v>13</v>
      </c>
      <c r="C29" s="1" t="s">
        <v>53</v>
      </c>
      <c r="D29" s="1">
        <v>15325</v>
      </c>
      <c r="E29" s="1">
        <v>560</v>
      </c>
      <c r="F29" s="1">
        <v>512</v>
      </c>
      <c r="G29" s="9">
        <v>489</v>
      </c>
      <c r="H29" s="9">
        <f>VLOOKUP(Table1[[#This Row],[MFLCode]],masterlist!$F$2:$G$202,2,FALSE)</f>
        <v>256</v>
      </c>
      <c r="I29" s="1">
        <f t="shared" si="0"/>
        <v>202307</v>
      </c>
      <c r="J29" t="str">
        <f>CONCATENATE(Table1[[#This Row],[period]],"_",Table1[[#This Row],[facil]],"_",E$1)</f>
        <v>202307_256_4</v>
      </c>
      <c r="K29" t="str">
        <f>CONCATENATE(Table1[[#This Row],[period]],"_",Table1[[#This Row],[facil]],"_",F$1)</f>
        <v>202307_256_5</v>
      </c>
      <c r="L29" t="str">
        <f>CONCATENATE(Table1[[#This Row],[period]],"_",Table1[[#This Row],[facil]],"_",G$1)</f>
        <v>202307_256_6</v>
      </c>
      <c r="M2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ndwh='560' where `afyav_data`.`id`='202307_256_4'; 
update `internal_system`.`afyav_data` set ndwh='512' where `afyav_data`.`id`='202307_256_5';
update `internal_system`.`afyav_data` set ndwh='489' where `afyav_data`.`id`='202307_256_6';
</v>
      </c>
    </row>
    <row r="30" spans="1:13" x14ac:dyDescent="0.45">
      <c r="A30" s="8" t="s">
        <v>7</v>
      </c>
      <c r="B30" s="1" t="s">
        <v>21</v>
      </c>
      <c r="C30" s="1" t="s">
        <v>54</v>
      </c>
      <c r="D30" s="1">
        <v>14177</v>
      </c>
      <c r="E30" s="1">
        <v>539</v>
      </c>
      <c r="F30" s="1">
        <v>425</v>
      </c>
      <c r="G30" s="9">
        <v>417</v>
      </c>
      <c r="H30" s="9">
        <f>VLOOKUP(Table1[[#This Row],[MFLCode]],masterlist!$F$2:$G$202,2,FALSE)</f>
        <v>381</v>
      </c>
      <c r="I30" s="1">
        <f t="shared" si="0"/>
        <v>202307</v>
      </c>
      <c r="J30" t="str">
        <f>CONCATENATE(Table1[[#This Row],[period]],"_",Table1[[#This Row],[facil]],"_",E$1)</f>
        <v>202307_381_4</v>
      </c>
      <c r="K30" t="str">
        <f>CONCATENATE(Table1[[#This Row],[period]],"_",Table1[[#This Row],[facil]],"_",F$1)</f>
        <v>202307_381_5</v>
      </c>
      <c r="L30" t="str">
        <f>CONCATENATE(Table1[[#This Row],[period]],"_",Table1[[#This Row],[facil]],"_",G$1)</f>
        <v>202307_381_6</v>
      </c>
      <c r="M3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ndwh='539' where `afyav_data`.`id`='202307_381_4'; 
update `internal_system`.`afyav_data` set ndwh='425' where `afyav_data`.`id`='202307_381_5';
update `internal_system`.`afyav_data` set ndwh='417' where `afyav_data`.`id`='202307_381_6';
</v>
      </c>
    </row>
    <row r="31" spans="1:13" x14ac:dyDescent="0.45">
      <c r="A31" s="8" t="s">
        <v>7</v>
      </c>
      <c r="B31" s="1"/>
      <c r="C31" s="1" t="s">
        <v>57</v>
      </c>
      <c r="D31" s="1">
        <v>15365</v>
      </c>
      <c r="E31" s="1">
        <v>525</v>
      </c>
      <c r="F31" s="1">
        <v>452</v>
      </c>
      <c r="G31" s="9">
        <v>444</v>
      </c>
      <c r="H31" s="9">
        <f>VLOOKUP(Table1[[#This Row],[MFLCode]],masterlist!$F$2:$G$202,2,FALSE)</f>
        <v>405</v>
      </c>
      <c r="I31" s="1">
        <f t="shared" si="0"/>
        <v>202307</v>
      </c>
      <c r="J31" t="str">
        <f>CONCATENATE(Table1[[#This Row],[period]],"_",Table1[[#This Row],[facil]],"_",E$1)</f>
        <v>202307_405_4</v>
      </c>
      <c r="K31" t="str">
        <f>CONCATENATE(Table1[[#This Row],[period]],"_",Table1[[#This Row],[facil]],"_",F$1)</f>
        <v>202307_405_5</v>
      </c>
      <c r="L31" t="str">
        <f>CONCATENATE(Table1[[#This Row],[period]],"_",Table1[[#This Row],[facil]],"_",G$1)</f>
        <v>202307_405_6</v>
      </c>
      <c r="M3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ndwh='525' where `afyav_data`.`id`='202307_405_4'; 
update `internal_system`.`afyav_data` set ndwh='452' where `afyav_data`.`id`='202307_405_5';
update `internal_system`.`afyav_data` set ndwh='444' where `afyav_data`.`id`='202307_405_6';
</v>
      </c>
    </row>
    <row r="32" spans="1:13" x14ac:dyDescent="0.45">
      <c r="A32" s="8" t="s">
        <v>7</v>
      </c>
      <c r="B32" s="1"/>
      <c r="C32" s="1" t="s">
        <v>56</v>
      </c>
      <c r="D32" s="1">
        <v>20137</v>
      </c>
      <c r="E32" s="1">
        <v>519</v>
      </c>
      <c r="F32" s="1">
        <v>448</v>
      </c>
      <c r="G32" s="9">
        <v>436</v>
      </c>
      <c r="H32" s="9">
        <f>VLOOKUP(Table1[[#This Row],[MFLCode]],masterlist!$F$2:$G$202,2,FALSE)</f>
        <v>603</v>
      </c>
      <c r="I32" s="1">
        <f t="shared" si="0"/>
        <v>202307</v>
      </c>
      <c r="J32" t="str">
        <f>CONCATENATE(Table1[[#This Row],[period]],"_",Table1[[#This Row],[facil]],"_",E$1)</f>
        <v>202307_603_4</v>
      </c>
      <c r="K32" t="str">
        <f>CONCATENATE(Table1[[#This Row],[period]],"_",Table1[[#This Row],[facil]],"_",F$1)</f>
        <v>202307_603_5</v>
      </c>
      <c r="L32" t="str">
        <f>CONCATENATE(Table1[[#This Row],[period]],"_",Table1[[#This Row],[facil]],"_",G$1)</f>
        <v>202307_603_6</v>
      </c>
      <c r="M3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ndwh='519' where `afyav_data`.`id`='202307_603_4'; 
update `internal_system`.`afyav_data` set ndwh='448' where `afyav_data`.`id`='202307_603_5';
update `internal_system`.`afyav_data` set ndwh='436' where `afyav_data`.`id`='202307_603_6';
</v>
      </c>
    </row>
    <row r="33" spans="1:13" x14ac:dyDescent="0.45">
      <c r="A33" s="8" t="s">
        <v>7</v>
      </c>
      <c r="B33" s="1"/>
      <c r="C33" s="1" t="s">
        <v>59</v>
      </c>
      <c r="D33" s="1">
        <v>16683</v>
      </c>
      <c r="E33" s="1">
        <v>506</v>
      </c>
      <c r="F33" s="1">
        <v>320</v>
      </c>
      <c r="G33" s="9">
        <v>292</v>
      </c>
      <c r="H33" s="9">
        <f>VLOOKUP(Table1[[#This Row],[MFLCode]],masterlist!$F$2:$G$202,2,FALSE)</f>
        <v>305</v>
      </c>
      <c r="I33" s="1">
        <f t="shared" si="0"/>
        <v>202307</v>
      </c>
      <c r="J33" t="str">
        <f>CONCATENATE(Table1[[#This Row],[period]],"_",Table1[[#This Row],[facil]],"_",E$1)</f>
        <v>202307_305_4</v>
      </c>
      <c r="K33" t="str">
        <f>CONCATENATE(Table1[[#This Row],[period]],"_",Table1[[#This Row],[facil]],"_",F$1)</f>
        <v>202307_305_5</v>
      </c>
      <c r="L33" t="str">
        <f>CONCATENATE(Table1[[#This Row],[period]],"_",Table1[[#This Row],[facil]],"_",G$1)</f>
        <v>202307_305_6</v>
      </c>
      <c r="M3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ndwh='506' where `afyav_data`.`id`='202307_305_4'; 
update `internal_system`.`afyav_data` set ndwh='320' where `afyav_data`.`id`='202307_305_5';
update `internal_system`.`afyav_data` set ndwh='292' where `afyav_data`.`id`='202307_305_6';
</v>
      </c>
    </row>
    <row r="34" spans="1:13" x14ac:dyDescent="0.45">
      <c r="A34" s="8" t="s">
        <v>7</v>
      </c>
      <c r="B34" s="1"/>
      <c r="C34" s="1" t="s">
        <v>58</v>
      </c>
      <c r="D34" s="1">
        <v>14606</v>
      </c>
      <c r="E34" s="1">
        <v>482</v>
      </c>
      <c r="F34" s="1">
        <v>377</v>
      </c>
      <c r="G34" s="9">
        <v>363</v>
      </c>
      <c r="H34" s="9">
        <f>VLOOKUP(Table1[[#This Row],[MFLCode]],masterlist!$F$2:$G$202,2,FALSE)</f>
        <v>466</v>
      </c>
      <c r="I34" s="1">
        <f t="shared" si="0"/>
        <v>202307</v>
      </c>
      <c r="J34" t="str">
        <f>CONCATENATE(Table1[[#This Row],[period]],"_",Table1[[#This Row],[facil]],"_",E$1)</f>
        <v>202307_466_4</v>
      </c>
      <c r="K34" t="str">
        <f>CONCATENATE(Table1[[#This Row],[period]],"_",Table1[[#This Row],[facil]],"_",F$1)</f>
        <v>202307_466_5</v>
      </c>
      <c r="L34" t="str">
        <f>CONCATENATE(Table1[[#This Row],[period]],"_",Table1[[#This Row],[facil]],"_",G$1)</f>
        <v>202307_466_6</v>
      </c>
      <c r="M3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ndwh='482' where `afyav_data`.`id`='202307_466_4'; 
update `internal_system`.`afyav_data` set ndwh='377' where `afyav_data`.`id`='202307_466_5';
update `internal_system`.`afyav_data` set ndwh='363' where `afyav_data`.`id`='202307_466_6';
</v>
      </c>
    </row>
    <row r="35" spans="1:13" x14ac:dyDescent="0.45">
      <c r="A35" s="8" t="s">
        <v>7</v>
      </c>
      <c r="B35" s="1"/>
      <c r="C35" s="1" t="s">
        <v>60</v>
      </c>
      <c r="D35" s="1">
        <v>15232</v>
      </c>
      <c r="E35" s="1">
        <v>462</v>
      </c>
      <c r="F35" s="1">
        <v>409</v>
      </c>
      <c r="G35" s="9">
        <v>396</v>
      </c>
      <c r="H35" s="9">
        <f>VLOOKUP(Table1[[#This Row],[MFLCode]],masterlist!$F$2:$G$202,2,FALSE)</f>
        <v>401</v>
      </c>
      <c r="I35" s="1">
        <f t="shared" ref="I35:I66" si="1">I33</f>
        <v>202307</v>
      </c>
      <c r="J35" t="str">
        <f>CONCATENATE(Table1[[#This Row],[period]],"_",Table1[[#This Row],[facil]],"_",E$1)</f>
        <v>202307_401_4</v>
      </c>
      <c r="K35" t="str">
        <f>CONCATENATE(Table1[[#This Row],[period]],"_",Table1[[#This Row],[facil]],"_",F$1)</f>
        <v>202307_401_5</v>
      </c>
      <c r="L35" t="str">
        <f>CONCATENATE(Table1[[#This Row],[period]],"_",Table1[[#This Row],[facil]],"_",G$1)</f>
        <v>202307_401_6</v>
      </c>
      <c r="M3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ndwh='462' where `afyav_data`.`id`='202307_401_4'; 
update `internal_system`.`afyav_data` set ndwh='409' where `afyav_data`.`id`='202307_401_5';
update `internal_system`.`afyav_data` set ndwh='396' where `afyav_data`.`id`='202307_401_6';
</v>
      </c>
    </row>
    <row r="36" spans="1:13" x14ac:dyDescent="0.45">
      <c r="A36" s="8" t="s">
        <v>25</v>
      </c>
      <c r="B36" s="1" t="s">
        <v>28</v>
      </c>
      <c r="C36" s="1" t="s">
        <v>61</v>
      </c>
      <c r="D36" s="1">
        <v>15174</v>
      </c>
      <c r="E36" s="1">
        <v>449</v>
      </c>
      <c r="F36" s="1">
        <v>315</v>
      </c>
      <c r="G36" s="9">
        <v>287</v>
      </c>
      <c r="H36" s="9">
        <f>VLOOKUP(Table1[[#This Row],[MFLCode]],masterlist!$F$2:$G$202,2,FALSE)</f>
        <v>23</v>
      </c>
      <c r="I36" s="1">
        <f t="shared" si="1"/>
        <v>202307</v>
      </c>
      <c r="J36" t="str">
        <f>CONCATENATE(Table1[[#This Row],[period]],"_",Table1[[#This Row],[facil]],"_",E$1)</f>
        <v>202307_23_4</v>
      </c>
      <c r="K36" t="str">
        <f>CONCATENATE(Table1[[#This Row],[period]],"_",Table1[[#This Row],[facil]],"_",F$1)</f>
        <v>202307_23_5</v>
      </c>
      <c r="L36" t="str">
        <f>CONCATENATE(Table1[[#This Row],[period]],"_",Table1[[#This Row],[facil]],"_",G$1)</f>
        <v>202307_23_6</v>
      </c>
      <c r="M3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ndwh='449' where `afyav_data`.`id`='202307_23_4'; 
update `internal_system`.`afyav_data` set ndwh='315' where `afyav_data`.`id`='202307_23_5';
update `internal_system`.`afyav_data` set ndwh='287' where `afyav_data`.`id`='202307_23_6';
</v>
      </c>
    </row>
    <row r="37" spans="1:13" x14ac:dyDescent="0.45">
      <c r="A37" s="8" t="s">
        <v>7</v>
      </c>
      <c r="B37" s="1" t="s">
        <v>8</v>
      </c>
      <c r="C37" s="1" t="s">
        <v>63</v>
      </c>
      <c r="D37" s="1">
        <v>14498</v>
      </c>
      <c r="E37" s="1">
        <v>428</v>
      </c>
      <c r="F37" s="1">
        <v>301</v>
      </c>
      <c r="G37" s="9">
        <v>287</v>
      </c>
      <c r="H37" s="9">
        <f>VLOOKUP(Table1[[#This Row],[MFLCode]],masterlist!$F$2:$G$202,2,FALSE)</f>
        <v>382</v>
      </c>
      <c r="I37" s="1">
        <f t="shared" si="1"/>
        <v>202307</v>
      </c>
      <c r="J37" t="str">
        <f>CONCATENATE(Table1[[#This Row],[period]],"_",Table1[[#This Row],[facil]],"_",E$1)</f>
        <v>202307_382_4</v>
      </c>
      <c r="K37" t="str">
        <f>CONCATENATE(Table1[[#This Row],[period]],"_",Table1[[#This Row],[facil]],"_",F$1)</f>
        <v>202307_382_5</v>
      </c>
      <c r="L37" t="str">
        <f>CONCATENATE(Table1[[#This Row],[period]],"_",Table1[[#This Row],[facil]],"_",G$1)</f>
        <v>202307_382_6</v>
      </c>
      <c r="M3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ndwh='428' where `afyav_data`.`id`='202307_382_4'; 
update `internal_system`.`afyav_data` set ndwh='301' where `afyav_data`.`id`='202307_382_5';
update `internal_system`.`afyav_data` set ndwh='287' where `afyav_data`.`id`='202307_382_6';
</v>
      </c>
    </row>
    <row r="38" spans="1:13" x14ac:dyDescent="0.45">
      <c r="A38" s="8" t="s">
        <v>7</v>
      </c>
      <c r="B38" s="1" t="s">
        <v>30</v>
      </c>
      <c r="C38" s="1" t="s">
        <v>62</v>
      </c>
      <c r="D38" s="1">
        <v>14458</v>
      </c>
      <c r="E38" s="1">
        <v>424</v>
      </c>
      <c r="F38" s="1">
        <v>351</v>
      </c>
      <c r="G38" s="9">
        <v>332</v>
      </c>
      <c r="H38" s="9">
        <f>VLOOKUP(Table1[[#This Row],[MFLCode]],masterlist!$F$2:$G$202,2,FALSE)</f>
        <v>420</v>
      </c>
      <c r="I38" s="1">
        <f t="shared" si="1"/>
        <v>202307</v>
      </c>
      <c r="J38" t="str">
        <f>CONCATENATE(Table1[[#This Row],[period]],"_",Table1[[#This Row],[facil]],"_",E$1)</f>
        <v>202307_420_4</v>
      </c>
      <c r="K38" t="str">
        <f>CONCATENATE(Table1[[#This Row],[period]],"_",Table1[[#This Row],[facil]],"_",F$1)</f>
        <v>202307_420_5</v>
      </c>
      <c r="L38" t="str">
        <f>CONCATENATE(Table1[[#This Row],[period]],"_",Table1[[#This Row],[facil]],"_",G$1)</f>
        <v>202307_420_6</v>
      </c>
      <c r="M3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ndwh='424' where `afyav_data`.`id`='202307_420_4'; 
update `internal_system`.`afyav_data` set ndwh='351' where `afyav_data`.`id`='202307_420_5';
update `internal_system`.`afyav_data` set ndwh='332' where `afyav_data`.`id`='202307_420_6';
</v>
      </c>
    </row>
    <row r="39" spans="1:13" x14ac:dyDescent="0.45">
      <c r="A39" s="8" t="s">
        <v>7</v>
      </c>
      <c r="B39" s="1"/>
      <c r="C39" s="1" t="s">
        <v>64</v>
      </c>
      <c r="D39" s="1">
        <v>14263</v>
      </c>
      <c r="E39" s="1">
        <v>422</v>
      </c>
      <c r="F39" s="1">
        <v>374</v>
      </c>
      <c r="G39" s="9">
        <v>359</v>
      </c>
      <c r="H39" s="9">
        <f>VLOOKUP(Table1[[#This Row],[MFLCode]],masterlist!$F$2:$G$202,2,FALSE)</f>
        <v>377</v>
      </c>
      <c r="I39" s="1">
        <f t="shared" si="1"/>
        <v>202307</v>
      </c>
      <c r="J39" t="str">
        <f>CONCATENATE(Table1[[#This Row],[period]],"_",Table1[[#This Row],[facil]],"_",E$1)</f>
        <v>202307_377_4</v>
      </c>
      <c r="K39" t="str">
        <f>CONCATENATE(Table1[[#This Row],[period]],"_",Table1[[#This Row],[facil]],"_",F$1)</f>
        <v>202307_377_5</v>
      </c>
      <c r="L39" t="str">
        <f>CONCATENATE(Table1[[#This Row],[period]],"_",Table1[[#This Row],[facil]],"_",G$1)</f>
        <v>202307_377_6</v>
      </c>
      <c r="M3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ndwh='422' where `afyav_data`.`id`='202307_377_4'; 
update `internal_system`.`afyav_data` set ndwh='374' where `afyav_data`.`id`='202307_377_5';
update `internal_system`.`afyav_data` set ndwh='359' where `afyav_data`.`id`='202307_377_6';
</v>
      </c>
    </row>
    <row r="40" spans="1:13" x14ac:dyDescent="0.45">
      <c r="A40" s="8" t="s">
        <v>7</v>
      </c>
      <c r="B40" s="1"/>
      <c r="C40" s="1" t="s">
        <v>65</v>
      </c>
      <c r="D40" s="1">
        <v>14801</v>
      </c>
      <c r="E40" s="1">
        <v>395</v>
      </c>
      <c r="F40" s="1">
        <v>341</v>
      </c>
      <c r="G40" s="9">
        <v>323</v>
      </c>
      <c r="H40" s="9">
        <f>VLOOKUP(Table1[[#This Row],[MFLCode]],masterlist!$F$2:$G$202,2,FALSE)</f>
        <v>353</v>
      </c>
      <c r="I40" s="1">
        <f t="shared" si="1"/>
        <v>202307</v>
      </c>
      <c r="J40" t="str">
        <f>CONCATENATE(Table1[[#This Row],[period]],"_",Table1[[#This Row],[facil]],"_",E$1)</f>
        <v>202307_353_4</v>
      </c>
      <c r="K40" t="str">
        <f>CONCATENATE(Table1[[#This Row],[period]],"_",Table1[[#This Row],[facil]],"_",F$1)</f>
        <v>202307_353_5</v>
      </c>
      <c r="L40" t="str">
        <f>CONCATENATE(Table1[[#This Row],[period]],"_",Table1[[#This Row],[facil]],"_",G$1)</f>
        <v>202307_353_6</v>
      </c>
      <c r="M4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ndwh='395' where `afyav_data`.`id`='202307_353_4'; 
update `internal_system`.`afyav_data` set ndwh='341' where `afyav_data`.`id`='202307_353_5';
update `internal_system`.`afyav_data` set ndwh='323' where `afyav_data`.`id`='202307_353_6';
</v>
      </c>
    </row>
    <row r="41" spans="1:13" x14ac:dyDescent="0.45">
      <c r="A41" s="8" t="s">
        <v>7</v>
      </c>
      <c r="B41" s="1"/>
      <c r="C41" s="1" t="s">
        <v>66</v>
      </c>
      <c r="D41" s="1">
        <v>14551</v>
      </c>
      <c r="E41" s="1">
        <v>376</v>
      </c>
      <c r="F41" s="1">
        <v>313</v>
      </c>
      <c r="G41" s="9">
        <v>301</v>
      </c>
      <c r="H41" s="9">
        <f>VLOOKUP(Table1[[#This Row],[MFLCode]],masterlist!$F$2:$G$202,2,FALSE)</f>
        <v>343</v>
      </c>
      <c r="I41" s="1">
        <f t="shared" si="1"/>
        <v>202307</v>
      </c>
      <c r="J41" t="str">
        <f>CONCATENATE(Table1[[#This Row],[period]],"_",Table1[[#This Row],[facil]],"_",E$1)</f>
        <v>202307_343_4</v>
      </c>
      <c r="K41" t="str">
        <f>CONCATENATE(Table1[[#This Row],[period]],"_",Table1[[#This Row],[facil]],"_",F$1)</f>
        <v>202307_343_5</v>
      </c>
      <c r="L41" t="str">
        <f>CONCATENATE(Table1[[#This Row],[period]],"_",Table1[[#This Row],[facil]],"_",G$1)</f>
        <v>202307_343_6</v>
      </c>
      <c r="M4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ndwh='376' where `afyav_data`.`id`='202307_343_4'; 
update `internal_system`.`afyav_data` set ndwh='313' where `afyav_data`.`id`='202307_343_5';
update `internal_system`.`afyav_data` set ndwh='301' where `afyav_data`.`id`='202307_343_6';
</v>
      </c>
    </row>
    <row r="42" spans="1:13" x14ac:dyDescent="0.45">
      <c r="A42" s="8" t="s">
        <v>7</v>
      </c>
      <c r="B42" s="1"/>
      <c r="C42" s="1" t="s">
        <v>67</v>
      </c>
      <c r="D42" s="1">
        <v>15188</v>
      </c>
      <c r="E42" s="1">
        <v>354</v>
      </c>
      <c r="F42" s="1">
        <v>239</v>
      </c>
      <c r="G42" s="9">
        <v>225</v>
      </c>
      <c r="H42" s="9">
        <f>VLOOKUP(Table1[[#This Row],[MFLCode]],masterlist!$F$2:$G$202,2,FALSE)</f>
        <v>400</v>
      </c>
      <c r="I42" s="1">
        <f t="shared" si="1"/>
        <v>202307</v>
      </c>
      <c r="J42" t="str">
        <f>CONCATENATE(Table1[[#This Row],[period]],"_",Table1[[#This Row],[facil]],"_",E$1)</f>
        <v>202307_400_4</v>
      </c>
      <c r="K42" t="str">
        <f>CONCATENATE(Table1[[#This Row],[period]],"_",Table1[[#This Row],[facil]],"_",F$1)</f>
        <v>202307_400_5</v>
      </c>
      <c r="L42" t="str">
        <f>CONCATENATE(Table1[[#This Row],[period]],"_",Table1[[#This Row],[facil]],"_",G$1)</f>
        <v>202307_400_6</v>
      </c>
      <c r="M4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ndwh='354' where `afyav_data`.`id`='202307_400_4'; 
update `internal_system`.`afyav_data` set ndwh='239' where `afyav_data`.`id`='202307_400_5';
update `internal_system`.`afyav_data` set ndwh='225' where `afyav_data`.`id`='202307_400_6';
</v>
      </c>
    </row>
    <row r="43" spans="1:13" x14ac:dyDescent="0.45">
      <c r="A43" s="8" t="s">
        <v>12</v>
      </c>
      <c r="B43" s="1" t="s">
        <v>15</v>
      </c>
      <c r="C43" s="1" t="s">
        <v>68</v>
      </c>
      <c r="D43" s="1">
        <v>15304</v>
      </c>
      <c r="E43" s="1">
        <v>344</v>
      </c>
      <c r="F43" s="1">
        <v>302</v>
      </c>
      <c r="G43" s="9">
        <v>289</v>
      </c>
      <c r="H43" s="9">
        <f>VLOOKUP(Table1[[#This Row],[MFLCode]],masterlist!$F$2:$G$202,2,FALSE)</f>
        <v>233</v>
      </c>
      <c r="I43" s="1">
        <f t="shared" si="1"/>
        <v>202307</v>
      </c>
      <c r="J43" t="str">
        <f>CONCATENATE(Table1[[#This Row],[period]],"_",Table1[[#This Row],[facil]],"_",E$1)</f>
        <v>202307_233_4</v>
      </c>
      <c r="K43" t="str">
        <f>CONCATENATE(Table1[[#This Row],[period]],"_",Table1[[#This Row],[facil]],"_",F$1)</f>
        <v>202307_233_5</v>
      </c>
      <c r="L43" t="str">
        <f>CONCATENATE(Table1[[#This Row],[period]],"_",Table1[[#This Row],[facil]],"_",G$1)</f>
        <v>202307_233_6</v>
      </c>
      <c r="M4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ndwh='344' where `afyav_data`.`id`='202307_233_4'; 
update `internal_system`.`afyav_data` set ndwh='302' where `afyav_data`.`id`='202307_233_5';
update `internal_system`.`afyav_data` set ndwh='289' where `afyav_data`.`id`='202307_233_6';
</v>
      </c>
    </row>
    <row r="44" spans="1:13" x14ac:dyDescent="0.45">
      <c r="A44" s="8" t="s">
        <v>7</v>
      </c>
      <c r="B44" s="1"/>
      <c r="C44" s="1" t="s">
        <v>72</v>
      </c>
      <c r="D44" s="1">
        <v>18009</v>
      </c>
      <c r="E44" s="1">
        <v>329</v>
      </c>
      <c r="F44" s="1">
        <v>284</v>
      </c>
      <c r="G44" s="9">
        <v>277</v>
      </c>
      <c r="H44" s="9">
        <f>VLOOKUP(Table1[[#This Row],[MFLCode]],masterlist!$F$2:$G$202,2,FALSE)</f>
        <v>374</v>
      </c>
      <c r="I44" s="1">
        <f t="shared" si="1"/>
        <v>202307</v>
      </c>
      <c r="J44" t="str">
        <f>CONCATENATE(Table1[[#This Row],[period]],"_",Table1[[#This Row],[facil]],"_",E$1)</f>
        <v>202307_374_4</v>
      </c>
      <c r="K44" t="str">
        <f>CONCATENATE(Table1[[#This Row],[period]],"_",Table1[[#This Row],[facil]],"_",F$1)</f>
        <v>202307_374_5</v>
      </c>
      <c r="L44" t="str">
        <f>CONCATENATE(Table1[[#This Row],[period]],"_",Table1[[#This Row],[facil]],"_",G$1)</f>
        <v>202307_374_6</v>
      </c>
      <c r="M4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ndwh='329' where `afyav_data`.`id`='202307_374_4'; 
update `internal_system`.`afyav_data` set ndwh='284' where `afyav_data`.`id`='202307_374_5';
update `internal_system`.`afyav_data` set ndwh='277' where `afyav_data`.`id`='202307_374_6';
</v>
      </c>
    </row>
    <row r="45" spans="1:13" x14ac:dyDescent="0.45">
      <c r="A45" s="8" t="s">
        <v>12</v>
      </c>
      <c r="B45" s="1" t="s">
        <v>13</v>
      </c>
      <c r="C45" s="1" t="s">
        <v>70</v>
      </c>
      <c r="D45" s="1">
        <v>15404</v>
      </c>
      <c r="E45" s="1">
        <v>329</v>
      </c>
      <c r="F45" s="1">
        <v>256</v>
      </c>
      <c r="G45" s="9">
        <v>244</v>
      </c>
      <c r="H45" s="9">
        <f>VLOOKUP(Table1[[#This Row],[MFLCode]],masterlist!$F$2:$G$202,2,FALSE)</f>
        <v>259</v>
      </c>
      <c r="I45" s="1">
        <f t="shared" si="1"/>
        <v>202307</v>
      </c>
      <c r="J45" t="str">
        <f>CONCATENATE(Table1[[#This Row],[period]],"_",Table1[[#This Row],[facil]],"_",E$1)</f>
        <v>202307_259_4</v>
      </c>
      <c r="K45" t="str">
        <f>CONCATENATE(Table1[[#This Row],[period]],"_",Table1[[#This Row],[facil]],"_",F$1)</f>
        <v>202307_259_5</v>
      </c>
      <c r="L45" t="str">
        <f>CONCATENATE(Table1[[#This Row],[period]],"_",Table1[[#This Row],[facil]],"_",G$1)</f>
        <v>202307_259_6</v>
      </c>
      <c r="M4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ndwh='329' where `afyav_data`.`id`='202307_259_4'; 
update `internal_system`.`afyav_data` set ndwh='256' where `afyav_data`.`id`='202307_259_5';
update `internal_system`.`afyav_data` set ndwh='244' where `afyav_data`.`id`='202307_259_6';
</v>
      </c>
    </row>
    <row r="46" spans="1:13" x14ac:dyDescent="0.45">
      <c r="A46" s="8" t="s">
        <v>12</v>
      </c>
      <c r="B46" s="1" t="s">
        <v>13</v>
      </c>
      <c r="C46" s="1" t="s">
        <v>69</v>
      </c>
      <c r="D46" s="1">
        <v>15339</v>
      </c>
      <c r="E46" s="1">
        <v>328</v>
      </c>
      <c r="F46" s="1">
        <v>280</v>
      </c>
      <c r="G46" s="9">
        <v>272</v>
      </c>
      <c r="H46" s="9">
        <f>VLOOKUP(Table1[[#This Row],[MFLCode]],masterlist!$F$2:$G$202,2,FALSE)</f>
        <v>258</v>
      </c>
      <c r="I46" s="1">
        <f t="shared" si="1"/>
        <v>202307</v>
      </c>
      <c r="J46" t="str">
        <f>CONCATENATE(Table1[[#This Row],[period]],"_",Table1[[#This Row],[facil]],"_",E$1)</f>
        <v>202307_258_4</v>
      </c>
      <c r="K46" t="str">
        <f>CONCATENATE(Table1[[#This Row],[period]],"_",Table1[[#This Row],[facil]],"_",F$1)</f>
        <v>202307_258_5</v>
      </c>
      <c r="L46" t="str">
        <f>CONCATENATE(Table1[[#This Row],[period]],"_",Table1[[#This Row],[facil]],"_",G$1)</f>
        <v>202307_258_6</v>
      </c>
      <c r="M4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ndwh='328' where `afyav_data`.`id`='202307_258_4'; 
update `internal_system`.`afyav_data` set ndwh='280' where `afyav_data`.`id`='202307_258_5';
update `internal_system`.`afyav_data` set ndwh='272' where `afyav_data`.`id`='202307_258_6';
</v>
      </c>
    </row>
    <row r="47" spans="1:13" x14ac:dyDescent="0.45">
      <c r="A47" s="8" t="s">
        <v>7</v>
      </c>
      <c r="B47" s="1"/>
      <c r="C47" s="1" t="s">
        <v>71</v>
      </c>
      <c r="D47" s="1">
        <v>14611</v>
      </c>
      <c r="E47" s="1">
        <v>327</v>
      </c>
      <c r="F47" s="1">
        <v>294</v>
      </c>
      <c r="G47" s="9">
        <v>280</v>
      </c>
      <c r="H47" s="9">
        <f>VLOOKUP(Table1[[#This Row],[MFLCode]],masterlist!$F$2:$G$202,2,FALSE)</f>
        <v>486</v>
      </c>
      <c r="I47" s="1">
        <f t="shared" si="1"/>
        <v>202307</v>
      </c>
      <c r="J47" t="str">
        <f>CONCATENATE(Table1[[#This Row],[period]],"_",Table1[[#This Row],[facil]],"_",E$1)</f>
        <v>202307_486_4</v>
      </c>
      <c r="K47" t="str">
        <f>CONCATENATE(Table1[[#This Row],[period]],"_",Table1[[#This Row],[facil]],"_",F$1)</f>
        <v>202307_486_5</v>
      </c>
      <c r="L47" t="str">
        <f>CONCATENATE(Table1[[#This Row],[period]],"_",Table1[[#This Row],[facil]],"_",G$1)</f>
        <v>202307_486_6</v>
      </c>
      <c r="M4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ndwh='327' where `afyav_data`.`id`='202307_486_4'; 
update `internal_system`.`afyav_data` set ndwh='294' where `afyav_data`.`id`='202307_486_5';
update `internal_system`.`afyav_data` set ndwh='280' where `afyav_data`.`id`='202307_486_6';
</v>
      </c>
    </row>
    <row r="48" spans="1:13" x14ac:dyDescent="0.45">
      <c r="A48" s="8" t="s">
        <v>25</v>
      </c>
      <c r="B48" s="1" t="s">
        <v>76</v>
      </c>
      <c r="C48" s="1" t="s">
        <v>77</v>
      </c>
      <c r="D48" s="1">
        <v>14609</v>
      </c>
      <c r="E48" s="1">
        <v>302</v>
      </c>
      <c r="F48" s="1">
        <v>214</v>
      </c>
      <c r="G48" s="9">
        <v>201</v>
      </c>
      <c r="H48" s="9">
        <f>VLOOKUP(Table1[[#This Row],[MFLCode]],masterlist!$F$2:$G$202,2,FALSE)</f>
        <v>11</v>
      </c>
      <c r="I48" s="1">
        <f t="shared" si="1"/>
        <v>202307</v>
      </c>
      <c r="J48" t="str">
        <f>CONCATENATE(Table1[[#This Row],[period]],"_",Table1[[#This Row],[facil]],"_",E$1)</f>
        <v>202307_11_4</v>
      </c>
      <c r="K48" t="str">
        <f>CONCATENATE(Table1[[#This Row],[period]],"_",Table1[[#This Row],[facil]],"_",F$1)</f>
        <v>202307_11_5</v>
      </c>
      <c r="L48" t="str">
        <f>CONCATENATE(Table1[[#This Row],[period]],"_",Table1[[#This Row],[facil]],"_",G$1)</f>
        <v>202307_11_6</v>
      </c>
      <c r="M4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ndwh='302' where `afyav_data`.`id`='202307_11_4'; 
update `internal_system`.`afyav_data` set ndwh='214' where `afyav_data`.`id`='202307_11_5';
update `internal_system`.`afyav_data` set ndwh='201' where `afyav_data`.`id`='202307_11_6';
</v>
      </c>
    </row>
    <row r="49" spans="1:13" x14ac:dyDescent="0.45">
      <c r="A49" s="8" t="s">
        <v>7</v>
      </c>
      <c r="B49" s="1"/>
      <c r="C49" s="1" t="s">
        <v>73</v>
      </c>
      <c r="D49" s="1">
        <v>14926</v>
      </c>
      <c r="E49" s="1">
        <v>300</v>
      </c>
      <c r="F49" s="1">
        <v>256</v>
      </c>
      <c r="G49" s="9">
        <v>244</v>
      </c>
      <c r="H49" s="9">
        <f>VLOOKUP(Table1[[#This Row],[MFLCode]],masterlist!$F$2:$G$202,2,FALSE)</f>
        <v>294</v>
      </c>
      <c r="I49" s="1">
        <f t="shared" si="1"/>
        <v>202307</v>
      </c>
      <c r="J49" t="str">
        <f>CONCATENATE(Table1[[#This Row],[period]],"_",Table1[[#This Row],[facil]],"_",E$1)</f>
        <v>202307_294_4</v>
      </c>
      <c r="K49" t="str">
        <f>CONCATENATE(Table1[[#This Row],[period]],"_",Table1[[#This Row],[facil]],"_",F$1)</f>
        <v>202307_294_5</v>
      </c>
      <c r="L49" t="str">
        <f>CONCATENATE(Table1[[#This Row],[period]],"_",Table1[[#This Row],[facil]],"_",G$1)</f>
        <v>202307_294_6</v>
      </c>
      <c r="M4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ndwh='300' where `afyav_data`.`id`='202307_294_4'; 
update `internal_system`.`afyav_data` set ndwh='256' where `afyav_data`.`id`='202307_294_5';
update `internal_system`.`afyav_data` set ndwh='244' where `afyav_data`.`id`='202307_294_6';
</v>
      </c>
    </row>
    <row r="50" spans="1:13" x14ac:dyDescent="0.45">
      <c r="A50" s="8" t="s">
        <v>7</v>
      </c>
      <c r="B50" s="1"/>
      <c r="C50" s="1" t="s">
        <v>74</v>
      </c>
      <c r="D50" s="1">
        <v>14265</v>
      </c>
      <c r="E50" s="1">
        <v>285</v>
      </c>
      <c r="F50" s="1">
        <v>235</v>
      </c>
      <c r="G50" s="9">
        <v>227</v>
      </c>
      <c r="H50" s="9">
        <f>VLOOKUP(Table1[[#This Row],[MFLCode]],masterlist!$F$2:$G$202,2,FALSE)</f>
        <v>406</v>
      </c>
      <c r="I50" s="1">
        <f t="shared" si="1"/>
        <v>202307</v>
      </c>
      <c r="J50" t="str">
        <f>CONCATENATE(Table1[[#This Row],[period]],"_",Table1[[#This Row],[facil]],"_",E$1)</f>
        <v>202307_406_4</v>
      </c>
      <c r="K50" t="str">
        <f>CONCATENATE(Table1[[#This Row],[period]],"_",Table1[[#This Row],[facil]],"_",F$1)</f>
        <v>202307_406_5</v>
      </c>
      <c r="L50" t="str">
        <f>CONCATENATE(Table1[[#This Row],[period]],"_",Table1[[#This Row],[facil]],"_",G$1)</f>
        <v>202307_406_6</v>
      </c>
      <c r="M5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ndwh='285' where `afyav_data`.`id`='202307_406_4'; 
update `internal_system`.`afyav_data` set ndwh='235' where `afyav_data`.`id`='202307_406_5';
update `internal_system`.`afyav_data` set ndwh='227' where `afyav_data`.`id`='202307_406_6';
</v>
      </c>
    </row>
    <row r="51" spans="1:13" x14ac:dyDescent="0.45">
      <c r="A51" s="8" t="s">
        <v>7</v>
      </c>
      <c r="B51" s="1"/>
      <c r="C51" s="1" t="s">
        <v>75</v>
      </c>
      <c r="D51" s="1">
        <v>15013</v>
      </c>
      <c r="E51" s="1">
        <v>275</v>
      </c>
      <c r="F51" s="1">
        <v>153</v>
      </c>
      <c r="G51" s="9">
        <v>150</v>
      </c>
      <c r="H51" s="9">
        <f>VLOOKUP(Table1[[#This Row],[MFLCode]],masterlist!$F$2:$G$202,2,FALSE)</f>
        <v>445</v>
      </c>
      <c r="I51" s="1">
        <f t="shared" si="1"/>
        <v>202307</v>
      </c>
      <c r="J51" t="str">
        <f>CONCATENATE(Table1[[#This Row],[period]],"_",Table1[[#This Row],[facil]],"_",E$1)</f>
        <v>202307_445_4</v>
      </c>
      <c r="K51" t="str">
        <f>CONCATENATE(Table1[[#This Row],[period]],"_",Table1[[#This Row],[facil]],"_",F$1)</f>
        <v>202307_445_5</v>
      </c>
      <c r="L51" t="str">
        <f>CONCATENATE(Table1[[#This Row],[period]],"_",Table1[[#This Row],[facil]],"_",G$1)</f>
        <v>202307_445_6</v>
      </c>
      <c r="M5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ndwh='275' where `afyav_data`.`id`='202307_445_4'; 
update `internal_system`.`afyav_data` set ndwh='153' where `afyav_data`.`id`='202307_445_5';
update `internal_system`.`afyav_data` set ndwh='150' where `afyav_data`.`id`='202307_445_6';
</v>
      </c>
    </row>
    <row r="52" spans="1:13" x14ac:dyDescent="0.45">
      <c r="A52" s="8" t="s">
        <v>7</v>
      </c>
      <c r="B52" s="1"/>
      <c r="C52" s="1" t="s">
        <v>78</v>
      </c>
      <c r="D52" s="1">
        <v>15489</v>
      </c>
      <c r="E52" s="1">
        <v>270</v>
      </c>
      <c r="F52" s="1">
        <v>216</v>
      </c>
      <c r="G52" s="9">
        <v>208</v>
      </c>
      <c r="H52" s="9">
        <f>VLOOKUP(Table1[[#This Row],[MFLCode]],masterlist!$F$2:$G$202,2,FALSE)</f>
        <v>366</v>
      </c>
      <c r="I52" s="1">
        <f t="shared" si="1"/>
        <v>202307</v>
      </c>
      <c r="J52" t="str">
        <f>CONCATENATE(Table1[[#This Row],[period]],"_",Table1[[#This Row],[facil]],"_",E$1)</f>
        <v>202307_366_4</v>
      </c>
      <c r="K52" t="str">
        <f>CONCATENATE(Table1[[#This Row],[period]],"_",Table1[[#This Row],[facil]],"_",F$1)</f>
        <v>202307_366_5</v>
      </c>
      <c r="L52" t="str">
        <f>CONCATENATE(Table1[[#This Row],[period]],"_",Table1[[#This Row],[facil]],"_",G$1)</f>
        <v>202307_366_6</v>
      </c>
      <c r="M5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ndwh='270' where `afyav_data`.`id`='202307_366_4'; 
update `internal_system`.`afyav_data` set ndwh='216' where `afyav_data`.`id`='202307_366_5';
update `internal_system`.`afyav_data` set ndwh='208' where `afyav_data`.`id`='202307_366_6';
</v>
      </c>
    </row>
    <row r="53" spans="1:13" x14ac:dyDescent="0.45">
      <c r="A53" s="8" t="s">
        <v>7</v>
      </c>
      <c r="B53" s="1" t="s">
        <v>79</v>
      </c>
      <c r="C53" s="1" t="s">
        <v>80</v>
      </c>
      <c r="D53" s="1">
        <v>14559</v>
      </c>
      <c r="E53" s="1">
        <v>260</v>
      </c>
      <c r="F53" s="1">
        <v>217</v>
      </c>
      <c r="G53" s="9">
        <v>208</v>
      </c>
      <c r="H53" s="9">
        <f>VLOOKUP(Table1[[#This Row],[MFLCode]],masterlist!$F$2:$G$202,2,FALSE)</f>
        <v>300</v>
      </c>
      <c r="I53" s="1">
        <f t="shared" si="1"/>
        <v>202307</v>
      </c>
      <c r="J53" t="str">
        <f>CONCATENATE(Table1[[#This Row],[period]],"_",Table1[[#This Row],[facil]],"_",E$1)</f>
        <v>202307_300_4</v>
      </c>
      <c r="K53" t="str">
        <f>CONCATENATE(Table1[[#This Row],[period]],"_",Table1[[#This Row],[facil]],"_",F$1)</f>
        <v>202307_300_5</v>
      </c>
      <c r="L53" t="str">
        <f>CONCATENATE(Table1[[#This Row],[period]],"_",Table1[[#This Row],[facil]],"_",G$1)</f>
        <v>202307_300_6</v>
      </c>
      <c r="M5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ndwh='260' where `afyav_data`.`id`='202307_300_4'; 
update `internal_system`.`afyav_data` set ndwh='217' where `afyav_data`.`id`='202307_300_5';
update `internal_system`.`afyav_data` set ndwh='208' where `afyav_data`.`id`='202307_300_6';
</v>
      </c>
    </row>
    <row r="54" spans="1:13" x14ac:dyDescent="0.45">
      <c r="A54" s="8" t="s">
        <v>7</v>
      </c>
      <c r="B54" s="1" t="s">
        <v>41</v>
      </c>
      <c r="C54" s="1" t="s">
        <v>85</v>
      </c>
      <c r="D54" s="1">
        <v>14924</v>
      </c>
      <c r="E54" s="1">
        <v>254</v>
      </c>
      <c r="F54" s="1">
        <v>171</v>
      </c>
      <c r="G54" s="9">
        <v>158</v>
      </c>
      <c r="H54" s="9">
        <f>VLOOKUP(Table1[[#This Row],[MFLCode]],masterlist!$F$2:$G$202,2,FALSE)</f>
        <v>303</v>
      </c>
      <c r="I54" s="1">
        <f t="shared" si="1"/>
        <v>202307</v>
      </c>
      <c r="J54" t="str">
        <f>CONCATENATE(Table1[[#This Row],[period]],"_",Table1[[#This Row],[facil]],"_",E$1)</f>
        <v>202307_303_4</v>
      </c>
      <c r="K54" t="str">
        <f>CONCATENATE(Table1[[#This Row],[period]],"_",Table1[[#This Row],[facil]],"_",F$1)</f>
        <v>202307_303_5</v>
      </c>
      <c r="L54" t="str">
        <f>CONCATENATE(Table1[[#This Row],[period]],"_",Table1[[#This Row],[facil]],"_",G$1)</f>
        <v>202307_303_6</v>
      </c>
      <c r="M5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ndwh='254' where `afyav_data`.`id`='202307_303_4'; 
update `internal_system`.`afyav_data` set ndwh='171' where `afyav_data`.`id`='202307_303_5';
update `internal_system`.`afyav_data` set ndwh='158' where `afyav_data`.`id`='202307_303_6';
</v>
      </c>
    </row>
    <row r="55" spans="1:13" x14ac:dyDescent="0.45">
      <c r="A55" s="8" t="s">
        <v>7</v>
      </c>
      <c r="B55" s="1" t="s">
        <v>10</v>
      </c>
      <c r="C55" s="1" t="s">
        <v>81</v>
      </c>
      <c r="D55" s="1">
        <v>15106</v>
      </c>
      <c r="E55" s="1">
        <v>241</v>
      </c>
      <c r="F55" s="1">
        <v>174</v>
      </c>
      <c r="G55" s="9">
        <v>172</v>
      </c>
      <c r="H55" s="9">
        <f>VLOOKUP(Table1[[#This Row],[MFLCode]],masterlist!$F$2:$G$202,2,FALSE)</f>
        <v>359</v>
      </c>
      <c r="I55" s="1">
        <f t="shared" si="1"/>
        <v>202307</v>
      </c>
      <c r="J55" t="str">
        <f>CONCATENATE(Table1[[#This Row],[period]],"_",Table1[[#This Row],[facil]],"_",E$1)</f>
        <v>202307_359_4</v>
      </c>
      <c r="K55" t="str">
        <f>CONCATENATE(Table1[[#This Row],[period]],"_",Table1[[#This Row],[facil]],"_",F$1)</f>
        <v>202307_359_5</v>
      </c>
      <c r="L55" t="str">
        <f>CONCATENATE(Table1[[#This Row],[period]],"_",Table1[[#This Row],[facil]],"_",G$1)</f>
        <v>202307_359_6</v>
      </c>
      <c r="M5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ndwh='241' where `afyav_data`.`id`='202307_359_4'; 
update `internal_system`.`afyav_data` set ndwh='174' where `afyav_data`.`id`='202307_359_5';
update `internal_system`.`afyav_data` set ndwh='172' where `afyav_data`.`id`='202307_359_6';
</v>
      </c>
    </row>
    <row r="56" spans="1:13" x14ac:dyDescent="0.45">
      <c r="A56" s="8" t="s">
        <v>12</v>
      </c>
      <c r="B56" s="1" t="s">
        <v>13</v>
      </c>
      <c r="C56" s="1" t="s">
        <v>82</v>
      </c>
      <c r="D56" s="1">
        <v>15589</v>
      </c>
      <c r="E56" s="1">
        <v>230</v>
      </c>
      <c r="F56" s="1">
        <v>163</v>
      </c>
      <c r="G56" s="9">
        <v>157</v>
      </c>
      <c r="H56" s="9">
        <f>VLOOKUP(Table1[[#This Row],[MFLCode]],masterlist!$F$2:$G$202,2,FALSE)</f>
        <v>251</v>
      </c>
      <c r="I56" s="1">
        <f t="shared" si="1"/>
        <v>202307</v>
      </c>
      <c r="J56" t="str">
        <f>CONCATENATE(Table1[[#This Row],[period]],"_",Table1[[#This Row],[facil]],"_",E$1)</f>
        <v>202307_251_4</v>
      </c>
      <c r="K56" t="str">
        <f>CONCATENATE(Table1[[#This Row],[period]],"_",Table1[[#This Row],[facil]],"_",F$1)</f>
        <v>202307_251_5</v>
      </c>
      <c r="L56" t="str">
        <f>CONCATENATE(Table1[[#This Row],[period]],"_",Table1[[#This Row],[facil]],"_",G$1)</f>
        <v>202307_251_6</v>
      </c>
      <c r="M5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ndwh='230' where `afyav_data`.`id`='202307_251_4'; 
update `internal_system`.`afyav_data` set ndwh='163' where `afyav_data`.`id`='202307_251_5';
update `internal_system`.`afyav_data` set ndwh='157' where `afyav_data`.`id`='202307_251_6';
</v>
      </c>
    </row>
    <row r="57" spans="1:13" x14ac:dyDescent="0.45">
      <c r="A57" s="8" t="s">
        <v>12</v>
      </c>
      <c r="B57" s="1" t="s">
        <v>13</v>
      </c>
      <c r="C57" s="1" t="s">
        <v>84</v>
      </c>
      <c r="D57" s="1">
        <v>10672</v>
      </c>
      <c r="E57" s="1">
        <v>218</v>
      </c>
      <c r="F57" s="1">
        <v>165</v>
      </c>
      <c r="G57" s="9">
        <v>157</v>
      </c>
      <c r="H57" s="9">
        <f>VLOOKUP(Table1[[#This Row],[MFLCode]],masterlist!$F$2:$G$202,2,FALSE)</f>
        <v>853</v>
      </c>
      <c r="I57" s="1">
        <f t="shared" si="1"/>
        <v>202307</v>
      </c>
      <c r="J57" t="str">
        <f>CONCATENATE(Table1[[#This Row],[period]],"_",Table1[[#This Row],[facil]],"_",E$1)</f>
        <v>202307_853_4</v>
      </c>
      <c r="K57" t="str">
        <f>CONCATENATE(Table1[[#This Row],[period]],"_",Table1[[#This Row],[facil]],"_",F$1)</f>
        <v>202307_853_5</v>
      </c>
      <c r="L57" t="str">
        <f>CONCATENATE(Table1[[#This Row],[period]],"_",Table1[[#This Row],[facil]],"_",G$1)</f>
        <v>202307_853_6</v>
      </c>
      <c r="M5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ndwh='218' where `afyav_data`.`id`='202307_853_4'; 
update `internal_system`.`afyav_data` set ndwh='165' where `afyav_data`.`id`='202307_853_5';
update `internal_system`.`afyav_data` set ndwh='157' where `afyav_data`.`id`='202307_853_6';
</v>
      </c>
    </row>
    <row r="58" spans="1:13" x14ac:dyDescent="0.45">
      <c r="A58" s="8" t="s">
        <v>7</v>
      </c>
      <c r="B58" s="1"/>
      <c r="C58" s="1" t="s">
        <v>86</v>
      </c>
      <c r="D58" s="1">
        <v>20138</v>
      </c>
      <c r="E58" s="1">
        <v>211</v>
      </c>
      <c r="F58" s="1">
        <v>168</v>
      </c>
      <c r="G58" s="9">
        <v>159</v>
      </c>
      <c r="H58" s="9">
        <f>VLOOKUP(Table1[[#This Row],[MFLCode]],masterlist!$F$2:$G$202,2,FALSE)</f>
        <v>906</v>
      </c>
      <c r="I58" s="1">
        <f t="shared" si="1"/>
        <v>202307</v>
      </c>
      <c r="J58" t="str">
        <f>CONCATENATE(Table1[[#This Row],[period]],"_",Table1[[#This Row],[facil]],"_",E$1)</f>
        <v>202307_906_4</v>
      </c>
      <c r="K58" t="str">
        <f>CONCATENATE(Table1[[#This Row],[period]],"_",Table1[[#This Row],[facil]],"_",F$1)</f>
        <v>202307_906_5</v>
      </c>
      <c r="L58" t="str">
        <f>CONCATENATE(Table1[[#This Row],[period]],"_",Table1[[#This Row],[facil]],"_",G$1)</f>
        <v>202307_906_6</v>
      </c>
      <c r="M5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ndwh='211' where `afyav_data`.`id`='202307_906_4'; 
update `internal_system`.`afyav_data` set ndwh='168' where `afyav_data`.`id`='202307_906_5';
update `internal_system`.`afyav_data` set ndwh='159' where `afyav_data`.`id`='202307_906_6';
</v>
      </c>
    </row>
    <row r="59" spans="1:13" x14ac:dyDescent="0.45">
      <c r="A59" s="8" t="s">
        <v>25</v>
      </c>
      <c r="B59" s="1" t="s">
        <v>28</v>
      </c>
      <c r="C59" s="1" t="s">
        <v>83</v>
      </c>
      <c r="D59" s="1">
        <v>15725</v>
      </c>
      <c r="E59" s="1">
        <v>210</v>
      </c>
      <c r="F59" s="1">
        <v>175</v>
      </c>
      <c r="G59" s="9">
        <v>168</v>
      </c>
      <c r="H59" s="9">
        <f>VLOOKUP(Table1[[#This Row],[MFLCode]],masterlist!$F$2:$G$202,2,FALSE)</f>
        <v>25</v>
      </c>
      <c r="I59" s="1">
        <f t="shared" si="1"/>
        <v>202307</v>
      </c>
      <c r="J59" t="str">
        <f>CONCATENATE(Table1[[#This Row],[period]],"_",Table1[[#This Row],[facil]],"_",E$1)</f>
        <v>202307_25_4</v>
      </c>
      <c r="K59" t="str">
        <f>CONCATENATE(Table1[[#This Row],[period]],"_",Table1[[#This Row],[facil]],"_",F$1)</f>
        <v>202307_25_5</v>
      </c>
      <c r="L59" t="str">
        <f>CONCATENATE(Table1[[#This Row],[period]],"_",Table1[[#This Row],[facil]],"_",G$1)</f>
        <v>202307_25_6</v>
      </c>
      <c r="M5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ndwh='210' where `afyav_data`.`id`='202307_25_4'; 
update `internal_system`.`afyav_data` set ndwh='175' where `afyav_data`.`id`='202307_25_5';
update `internal_system`.`afyav_data` set ndwh='168' where `afyav_data`.`id`='202307_25_6';
</v>
      </c>
    </row>
    <row r="60" spans="1:13" x14ac:dyDescent="0.45">
      <c r="A60" s="8" t="s">
        <v>7</v>
      </c>
      <c r="B60" s="1" t="s">
        <v>30</v>
      </c>
      <c r="C60" s="1" t="s">
        <v>87</v>
      </c>
      <c r="D60" s="1">
        <v>14610</v>
      </c>
      <c r="E60" s="1">
        <v>200</v>
      </c>
      <c r="F60" s="1">
        <v>152</v>
      </c>
      <c r="G60" s="9">
        <v>144</v>
      </c>
      <c r="H60" s="9">
        <f>VLOOKUP(Table1[[#This Row],[MFLCode]],masterlist!$F$2:$G$202,2,FALSE)</f>
        <v>424</v>
      </c>
      <c r="I60" s="1">
        <f t="shared" si="1"/>
        <v>202307</v>
      </c>
      <c r="J60" t="str">
        <f>CONCATENATE(Table1[[#This Row],[period]],"_",Table1[[#This Row],[facil]],"_",E$1)</f>
        <v>202307_424_4</v>
      </c>
      <c r="K60" t="str">
        <f>CONCATENATE(Table1[[#This Row],[period]],"_",Table1[[#This Row],[facil]],"_",F$1)</f>
        <v>202307_424_5</v>
      </c>
      <c r="L60" t="str">
        <f>CONCATENATE(Table1[[#This Row],[period]],"_",Table1[[#This Row],[facil]],"_",G$1)</f>
        <v>202307_424_6</v>
      </c>
      <c r="M6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ndwh='200' where `afyav_data`.`id`='202307_424_4'; 
update `internal_system`.`afyav_data` set ndwh='152' where `afyav_data`.`id`='202307_424_5';
update `internal_system`.`afyav_data` set ndwh='144' where `afyav_data`.`id`='202307_424_6';
</v>
      </c>
    </row>
    <row r="61" spans="1:13" x14ac:dyDescent="0.45">
      <c r="A61" s="8" t="s">
        <v>7</v>
      </c>
      <c r="B61" s="1" t="s">
        <v>8</v>
      </c>
      <c r="C61" s="1" t="s">
        <v>90</v>
      </c>
      <c r="D61" s="1">
        <v>15290</v>
      </c>
      <c r="E61" s="1">
        <v>194</v>
      </c>
      <c r="F61" s="1">
        <v>148</v>
      </c>
      <c r="G61" s="9">
        <v>145</v>
      </c>
      <c r="H61" s="9">
        <f>VLOOKUP(Table1[[#This Row],[MFLCode]],masterlist!$F$2:$G$202,2,FALSE)</f>
        <v>404</v>
      </c>
      <c r="I61" s="1">
        <f t="shared" si="1"/>
        <v>202307</v>
      </c>
      <c r="J61" t="str">
        <f>CONCATENATE(Table1[[#This Row],[period]],"_",Table1[[#This Row],[facil]],"_",E$1)</f>
        <v>202307_404_4</v>
      </c>
      <c r="K61" t="str">
        <f>CONCATENATE(Table1[[#This Row],[period]],"_",Table1[[#This Row],[facil]],"_",F$1)</f>
        <v>202307_404_5</v>
      </c>
      <c r="L61" t="str">
        <f>CONCATENATE(Table1[[#This Row],[period]],"_",Table1[[#This Row],[facil]],"_",G$1)</f>
        <v>202307_404_6</v>
      </c>
      <c r="M6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ndwh='194' where `afyav_data`.`id`='202307_404_4'; 
update `internal_system`.`afyav_data` set ndwh='148' where `afyav_data`.`id`='202307_404_5';
update `internal_system`.`afyav_data` set ndwh='145' where `afyav_data`.`id`='202307_404_6';
</v>
      </c>
    </row>
    <row r="62" spans="1:13" x14ac:dyDescent="0.45">
      <c r="A62" s="8" t="s">
        <v>7</v>
      </c>
      <c r="B62" s="1" t="s">
        <v>23</v>
      </c>
      <c r="C62" s="1" t="s">
        <v>89</v>
      </c>
      <c r="D62" s="1">
        <v>15509</v>
      </c>
      <c r="E62" s="1">
        <v>187</v>
      </c>
      <c r="F62" s="1">
        <v>141</v>
      </c>
      <c r="G62" s="9">
        <v>127</v>
      </c>
      <c r="H62" s="9">
        <f>VLOOKUP(Table1[[#This Row],[MFLCode]],masterlist!$F$2:$G$202,2,FALSE)</f>
        <v>334</v>
      </c>
      <c r="I62" s="1">
        <f t="shared" si="1"/>
        <v>202307</v>
      </c>
      <c r="J62" t="str">
        <f>CONCATENATE(Table1[[#This Row],[period]],"_",Table1[[#This Row],[facil]],"_",E$1)</f>
        <v>202307_334_4</v>
      </c>
      <c r="K62" t="str">
        <f>CONCATENATE(Table1[[#This Row],[period]],"_",Table1[[#This Row],[facil]],"_",F$1)</f>
        <v>202307_334_5</v>
      </c>
      <c r="L62" t="str">
        <f>CONCATENATE(Table1[[#This Row],[period]],"_",Table1[[#This Row],[facil]],"_",G$1)</f>
        <v>202307_334_6</v>
      </c>
      <c r="M6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ndwh='187' where `afyav_data`.`id`='202307_334_4'; 
update `internal_system`.`afyav_data` set ndwh='141' where `afyav_data`.`id`='202307_334_5';
update `internal_system`.`afyav_data` set ndwh='127' where `afyav_data`.`id`='202307_334_6';
</v>
      </c>
    </row>
    <row r="63" spans="1:13" x14ac:dyDescent="0.45">
      <c r="A63" s="8" t="s">
        <v>7</v>
      </c>
      <c r="B63" s="1"/>
      <c r="C63" s="1" t="s">
        <v>92</v>
      </c>
      <c r="D63" s="1">
        <v>15763</v>
      </c>
      <c r="E63" s="1">
        <v>186</v>
      </c>
      <c r="F63" s="1">
        <v>159</v>
      </c>
      <c r="G63" s="9">
        <v>152</v>
      </c>
      <c r="H63" s="9">
        <f>VLOOKUP(Table1[[#This Row],[MFLCode]],masterlist!$F$2:$G$202,2,FALSE)</f>
        <v>491</v>
      </c>
      <c r="I63" s="1">
        <f t="shared" si="1"/>
        <v>202307</v>
      </c>
      <c r="J63" t="str">
        <f>CONCATENATE(Table1[[#This Row],[period]],"_",Table1[[#This Row],[facil]],"_",E$1)</f>
        <v>202307_491_4</v>
      </c>
      <c r="K63" t="str">
        <f>CONCATENATE(Table1[[#This Row],[period]],"_",Table1[[#This Row],[facil]],"_",F$1)</f>
        <v>202307_491_5</v>
      </c>
      <c r="L63" t="str">
        <f>CONCATENATE(Table1[[#This Row],[period]],"_",Table1[[#This Row],[facil]],"_",G$1)</f>
        <v>202307_491_6</v>
      </c>
      <c r="M6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ndwh='186' where `afyav_data`.`id`='202307_491_4'; 
update `internal_system`.`afyav_data` set ndwh='159' where `afyav_data`.`id`='202307_491_5';
update `internal_system`.`afyav_data` set ndwh='152' where `afyav_data`.`id`='202307_491_6';
</v>
      </c>
    </row>
    <row r="64" spans="1:13" x14ac:dyDescent="0.45">
      <c r="A64" s="8" t="s">
        <v>7</v>
      </c>
      <c r="B64" s="1"/>
      <c r="C64" s="1" t="s">
        <v>93</v>
      </c>
      <c r="D64" s="1">
        <v>17821</v>
      </c>
      <c r="E64" s="1">
        <v>184</v>
      </c>
      <c r="F64" s="1">
        <v>123</v>
      </c>
      <c r="G64" s="9">
        <v>117</v>
      </c>
      <c r="H64" s="9">
        <f>VLOOKUP(Table1[[#This Row],[MFLCode]],masterlist!$F$2:$G$202,2,FALSE)</f>
        <v>355</v>
      </c>
      <c r="I64" s="1">
        <f t="shared" si="1"/>
        <v>202307</v>
      </c>
      <c r="J64" t="str">
        <f>CONCATENATE(Table1[[#This Row],[period]],"_",Table1[[#This Row],[facil]],"_",E$1)</f>
        <v>202307_355_4</v>
      </c>
      <c r="K64" t="str">
        <f>CONCATENATE(Table1[[#This Row],[period]],"_",Table1[[#This Row],[facil]],"_",F$1)</f>
        <v>202307_355_5</v>
      </c>
      <c r="L64" t="str">
        <f>CONCATENATE(Table1[[#This Row],[period]],"_",Table1[[#This Row],[facil]],"_",G$1)</f>
        <v>202307_355_6</v>
      </c>
      <c r="M6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ndwh='184' where `afyav_data`.`id`='202307_355_4'; 
update `internal_system`.`afyav_data` set ndwh='123' where `afyav_data`.`id`='202307_355_5';
update `internal_system`.`afyav_data` set ndwh='117' where `afyav_data`.`id`='202307_355_6';
</v>
      </c>
    </row>
    <row r="65" spans="1:13" x14ac:dyDescent="0.45">
      <c r="A65" s="8" t="s">
        <v>7</v>
      </c>
      <c r="B65" s="1" t="s">
        <v>19</v>
      </c>
      <c r="C65" s="1" t="s">
        <v>88</v>
      </c>
      <c r="D65" s="1">
        <v>25155</v>
      </c>
      <c r="E65" s="1">
        <v>182</v>
      </c>
      <c r="F65" s="1">
        <v>138</v>
      </c>
      <c r="G65" s="9">
        <v>136</v>
      </c>
      <c r="H65" s="9">
        <f>VLOOKUP(Table1[[#This Row],[MFLCode]],masterlist!$F$2:$G$202,2,FALSE)</f>
        <v>896</v>
      </c>
      <c r="I65" s="1">
        <f t="shared" si="1"/>
        <v>202307</v>
      </c>
      <c r="J65" t="str">
        <f>CONCATENATE(Table1[[#This Row],[period]],"_",Table1[[#This Row],[facil]],"_",E$1)</f>
        <v>202307_896_4</v>
      </c>
      <c r="K65" t="str">
        <f>CONCATENATE(Table1[[#This Row],[period]],"_",Table1[[#This Row],[facil]],"_",F$1)</f>
        <v>202307_896_5</v>
      </c>
      <c r="L65" t="str">
        <f>CONCATENATE(Table1[[#This Row],[period]],"_",Table1[[#This Row],[facil]],"_",G$1)</f>
        <v>202307_896_6</v>
      </c>
      <c r="M6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ndwh='182' where `afyav_data`.`id`='202307_896_4'; 
update `internal_system`.`afyav_data` set ndwh='138' where `afyav_data`.`id`='202307_896_5';
update `internal_system`.`afyav_data` set ndwh='136' where `afyav_data`.`id`='202307_896_6';
</v>
      </c>
    </row>
    <row r="66" spans="1:13" x14ac:dyDescent="0.45">
      <c r="A66" s="8" t="s">
        <v>7</v>
      </c>
      <c r="B66" s="1"/>
      <c r="C66" s="1" t="s">
        <v>94</v>
      </c>
      <c r="D66" s="1">
        <v>15331</v>
      </c>
      <c r="E66" s="1">
        <v>182</v>
      </c>
      <c r="F66" s="1">
        <v>152</v>
      </c>
      <c r="G66" s="9">
        <v>139</v>
      </c>
      <c r="H66" s="9">
        <f>VLOOKUP(Table1[[#This Row],[MFLCode]],masterlist!$F$2:$G$202,2,FALSE)</f>
        <v>451</v>
      </c>
      <c r="I66" s="1">
        <f t="shared" si="1"/>
        <v>202307</v>
      </c>
      <c r="J66" t="str">
        <f>CONCATENATE(Table1[[#This Row],[period]],"_",Table1[[#This Row],[facil]],"_",E$1)</f>
        <v>202307_451_4</v>
      </c>
      <c r="K66" t="str">
        <f>CONCATENATE(Table1[[#This Row],[period]],"_",Table1[[#This Row],[facil]],"_",F$1)</f>
        <v>202307_451_5</v>
      </c>
      <c r="L66" t="str">
        <f>CONCATENATE(Table1[[#This Row],[period]],"_",Table1[[#This Row],[facil]],"_",G$1)</f>
        <v>202307_451_6</v>
      </c>
      <c r="M6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ndwh='182' where `afyav_data`.`id`='202307_451_4'; 
update `internal_system`.`afyav_data` set ndwh='152' where `afyav_data`.`id`='202307_451_5';
update `internal_system`.`afyav_data` set ndwh='139' where `afyav_data`.`id`='202307_451_6';
</v>
      </c>
    </row>
    <row r="67" spans="1:13" x14ac:dyDescent="0.45">
      <c r="A67" s="8" t="s">
        <v>7</v>
      </c>
      <c r="B67" s="1"/>
      <c r="C67" s="1" t="s">
        <v>95</v>
      </c>
      <c r="D67" s="1">
        <v>14426</v>
      </c>
      <c r="E67" s="1">
        <v>181</v>
      </c>
      <c r="F67" s="1">
        <v>158</v>
      </c>
      <c r="G67" s="9">
        <v>152</v>
      </c>
      <c r="H67" s="9">
        <f>VLOOKUP(Table1[[#This Row],[MFLCode]],masterlist!$F$2:$G$202,2,FALSE)</f>
        <v>438</v>
      </c>
      <c r="I67" s="1">
        <f t="shared" ref="I67:I98" si="2">I65</f>
        <v>202307</v>
      </c>
      <c r="J67" t="str">
        <f>CONCATENATE(Table1[[#This Row],[period]],"_",Table1[[#This Row],[facil]],"_",E$1)</f>
        <v>202307_438_4</v>
      </c>
      <c r="K67" t="str">
        <f>CONCATENATE(Table1[[#This Row],[period]],"_",Table1[[#This Row],[facil]],"_",F$1)</f>
        <v>202307_438_5</v>
      </c>
      <c r="L67" t="str">
        <f>CONCATENATE(Table1[[#This Row],[period]],"_",Table1[[#This Row],[facil]],"_",G$1)</f>
        <v>202307_438_6</v>
      </c>
      <c r="M6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ndwh='181' where `afyav_data`.`id`='202307_438_4'; 
update `internal_system`.`afyav_data` set ndwh='158' where `afyav_data`.`id`='202307_438_5';
update `internal_system`.`afyav_data` set ndwh='152' where `afyav_data`.`id`='202307_438_6';
</v>
      </c>
    </row>
    <row r="68" spans="1:13" x14ac:dyDescent="0.45">
      <c r="A68" s="8" t="s">
        <v>7</v>
      </c>
      <c r="B68" s="1"/>
      <c r="C68" s="1" t="s">
        <v>91</v>
      </c>
      <c r="D68" s="1">
        <v>15289</v>
      </c>
      <c r="E68" s="1">
        <v>180</v>
      </c>
      <c r="F68" s="1">
        <v>132</v>
      </c>
      <c r="G68" s="9">
        <v>126</v>
      </c>
      <c r="H68" s="9">
        <f>VLOOKUP(Table1[[#This Row],[MFLCode]],masterlist!$F$2:$G$202,2,FALSE)</f>
        <v>387</v>
      </c>
      <c r="I68" s="1">
        <f t="shared" si="2"/>
        <v>202307</v>
      </c>
      <c r="J68" t="str">
        <f>CONCATENATE(Table1[[#This Row],[period]],"_",Table1[[#This Row],[facil]],"_",E$1)</f>
        <v>202307_387_4</v>
      </c>
      <c r="K68" t="str">
        <f>CONCATENATE(Table1[[#This Row],[period]],"_",Table1[[#This Row],[facil]],"_",F$1)</f>
        <v>202307_387_5</v>
      </c>
      <c r="L68" t="str">
        <f>CONCATENATE(Table1[[#This Row],[period]],"_",Table1[[#This Row],[facil]],"_",G$1)</f>
        <v>202307_387_6</v>
      </c>
      <c r="M6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ndwh='180' where `afyav_data`.`id`='202307_387_4'; 
update `internal_system`.`afyav_data` set ndwh='132' where `afyav_data`.`id`='202307_387_5';
update `internal_system`.`afyav_data` set ndwh='126' where `afyav_data`.`id`='202307_387_6';
</v>
      </c>
    </row>
    <row r="69" spans="1:13" x14ac:dyDescent="0.45">
      <c r="A69" s="8" t="s">
        <v>7</v>
      </c>
      <c r="B69" s="1"/>
      <c r="C69" s="1" t="s">
        <v>97</v>
      </c>
      <c r="D69" s="1">
        <v>14207</v>
      </c>
      <c r="E69" s="1">
        <v>179</v>
      </c>
      <c r="F69" s="1">
        <v>136</v>
      </c>
      <c r="G69" s="9">
        <v>130</v>
      </c>
      <c r="H69" s="9">
        <f>VLOOKUP(Table1[[#This Row],[MFLCode]],masterlist!$F$2:$G$202,2,FALSE)</f>
        <v>602</v>
      </c>
      <c r="I69" s="1">
        <f t="shared" si="2"/>
        <v>202307</v>
      </c>
      <c r="J69" t="str">
        <f>CONCATENATE(Table1[[#This Row],[period]],"_",Table1[[#This Row],[facil]],"_",E$1)</f>
        <v>202307_602_4</v>
      </c>
      <c r="K69" t="str">
        <f>CONCATENATE(Table1[[#This Row],[period]],"_",Table1[[#This Row],[facil]],"_",F$1)</f>
        <v>202307_602_5</v>
      </c>
      <c r="L69" t="str">
        <f>CONCATENATE(Table1[[#This Row],[period]],"_",Table1[[#This Row],[facil]],"_",G$1)</f>
        <v>202307_602_6</v>
      </c>
      <c r="M6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ndwh='179' where `afyav_data`.`id`='202307_602_4'; 
update `internal_system`.`afyav_data` set ndwh='136' where `afyav_data`.`id`='202307_602_5';
update `internal_system`.`afyav_data` set ndwh='130' where `afyav_data`.`id`='202307_602_6';
</v>
      </c>
    </row>
    <row r="70" spans="1:13" x14ac:dyDescent="0.45">
      <c r="A70" s="8" t="s">
        <v>7</v>
      </c>
      <c r="B70" s="1"/>
      <c r="C70" s="1" t="s">
        <v>96</v>
      </c>
      <c r="D70" s="1">
        <v>14845</v>
      </c>
      <c r="E70" s="1">
        <v>178</v>
      </c>
      <c r="F70" s="1">
        <v>122</v>
      </c>
      <c r="G70" s="9">
        <v>115</v>
      </c>
      <c r="H70" s="9">
        <f>VLOOKUP(Table1[[#This Row],[MFLCode]],masterlist!$F$2:$G$202,2,FALSE)</f>
        <v>293</v>
      </c>
      <c r="I70" s="1">
        <f t="shared" si="2"/>
        <v>202307</v>
      </c>
      <c r="J70" t="str">
        <f>CONCATENATE(Table1[[#This Row],[period]],"_",Table1[[#This Row],[facil]],"_",E$1)</f>
        <v>202307_293_4</v>
      </c>
      <c r="K70" t="str">
        <f>CONCATENATE(Table1[[#This Row],[period]],"_",Table1[[#This Row],[facil]],"_",F$1)</f>
        <v>202307_293_5</v>
      </c>
      <c r="L70" t="str">
        <f>CONCATENATE(Table1[[#This Row],[period]],"_",Table1[[#This Row],[facil]],"_",G$1)</f>
        <v>202307_293_6</v>
      </c>
      <c r="M7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ndwh='178' where `afyav_data`.`id`='202307_293_4'; 
update `internal_system`.`afyav_data` set ndwh='122' where `afyav_data`.`id`='202307_293_5';
update `internal_system`.`afyav_data` set ndwh='115' where `afyav_data`.`id`='202307_293_6';
</v>
      </c>
    </row>
    <row r="71" spans="1:13" x14ac:dyDescent="0.45">
      <c r="A71" s="8" t="s">
        <v>12</v>
      </c>
      <c r="B71" s="1" t="s">
        <v>15</v>
      </c>
      <c r="C71" s="1" t="s">
        <v>98</v>
      </c>
      <c r="D71" s="1">
        <v>15035</v>
      </c>
      <c r="E71" s="1">
        <v>175</v>
      </c>
      <c r="F71" s="1">
        <v>157</v>
      </c>
      <c r="G71" s="9">
        <v>146</v>
      </c>
      <c r="H71" s="9">
        <f>VLOOKUP(Table1[[#This Row],[MFLCode]],masterlist!$F$2:$G$202,2,FALSE)</f>
        <v>231</v>
      </c>
      <c r="I71" s="1">
        <f t="shared" si="2"/>
        <v>202307</v>
      </c>
      <c r="J71" t="str">
        <f>CONCATENATE(Table1[[#This Row],[period]],"_",Table1[[#This Row],[facil]],"_",E$1)</f>
        <v>202307_231_4</v>
      </c>
      <c r="K71" t="str">
        <f>CONCATENATE(Table1[[#This Row],[period]],"_",Table1[[#This Row],[facil]],"_",F$1)</f>
        <v>202307_231_5</v>
      </c>
      <c r="L71" t="str">
        <f>CONCATENATE(Table1[[#This Row],[period]],"_",Table1[[#This Row],[facil]],"_",G$1)</f>
        <v>202307_231_6</v>
      </c>
      <c r="M7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ndwh='175' where `afyav_data`.`id`='202307_231_4'; 
update `internal_system`.`afyav_data` set ndwh='157' where `afyav_data`.`id`='202307_231_5';
update `internal_system`.`afyav_data` set ndwh='146' where `afyav_data`.`id`='202307_231_6';
</v>
      </c>
    </row>
    <row r="72" spans="1:13" x14ac:dyDescent="0.45">
      <c r="A72" s="8" t="s">
        <v>25</v>
      </c>
      <c r="B72" s="1" t="s">
        <v>28</v>
      </c>
      <c r="C72" s="1" t="s">
        <v>101</v>
      </c>
      <c r="D72" s="1">
        <v>14477</v>
      </c>
      <c r="E72" s="1">
        <v>172</v>
      </c>
      <c r="F72" s="1">
        <v>101</v>
      </c>
      <c r="G72" s="9">
        <v>92</v>
      </c>
      <c r="H72" s="9">
        <f>VLOOKUP(Table1[[#This Row],[MFLCode]],masterlist!$F$2:$G$202,2,FALSE)</f>
        <v>21</v>
      </c>
      <c r="I72" s="1">
        <f t="shared" si="2"/>
        <v>202307</v>
      </c>
      <c r="J72" t="str">
        <f>CONCATENATE(Table1[[#This Row],[period]],"_",Table1[[#This Row],[facil]],"_",E$1)</f>
        <v>202307_21_4</v>
      </c>
      <c r="K72" t="str">
        <f>CONCATENATE(Table1[[#This Row],[period]],"_",Table1[[#This Row],[facil]],"_",F$1)</f>
        <v>202307_21_5</v>
      </c>
      <c r="L72" t="str">
        <f>CONCATENATE(Table1[[#This Row],[period]],"_",Table1[[#This Row],[facil]],"_",G$1)</f>
        <v>202307_21_6</v>
      </c>
      <c r="M7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ndwh='172' where `afyav_data`.`id`='202307_21_4'; 
update `internal_system`.`afyav_data` set ndwh='101' where `afyav_data`.`id`='202307_21_5';
update `internal_system`.`afyav_data` set ndwh='92' where `afyav_data`.`id`='202307_21_6';
</v>
      </c>
    </row>
    <row r="73" spans="1:13" x14ac:dyDescent="0.45">
      <c r="A73" s="8" t="s">
        <v>33</v>
      </c>
      <c r="B73" s="1" t="s">
        <v>106</v>
      </c>
      <c r="C73" s="1" t="s">
        <v>107</v>
      </c>
      <c r="D73" s="1">
        <v>14228</v>
      </c>
      <c r="E73" s="1">
        <v>170</v>
      </c>
      <c r="F73" s="1">
        <v>140</v>
      </c>
      <c r="G73" s="9">
        <v>134</v>
      </c>
      <c r="H73" s="9">
        <f>VLOOKUP(Table1[[#This Row],[MFLCode]],masterlist!$F$2:$G$202,2,FALSE)</f>
        <v>802</v>
      </c>
      <c r="I73" s="1">
        <f t="shared" si="2"/>
        <v>202307</v>
      </c>
      <c r="J73" t="str">
        <f>CONCATENATE(Table1[[#This Row],[period]],"_",Table1[[#This Row],[facil]],"_",E$1)</f>
        <v>202307_802_4</v>
      </c>
      <c r="K73" t="str">
        <f>CONCATENATE(Table1[[#This Row],[period]],"_",Table1[[#This Row],[facil]],"_",F$1)</f>
        <v>202307_802_5</v>
      </c>
      <c r="L73" t="str">
        <f>CONCATENATE(Table1[[#This Row],[period]],"_",Table1[[#This Row],[facil]],"_",G$1)</f>
        <v>202307_802_6</v>
      </c>
      <c r="M7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ndwh='170' where `afyav_data`.`id`='202307_802_4'; 
update `internal_system`.`afyav_data` set ndwh='140' where `afyav_data`.`id`='202307_802_5';
update `internal_system`.`afyav_data` set ndwh='134' where `afyav_data`.`id`='202307_802_6';
</v>
      </c>
    </row>
    <row r="74" spans="1:13" x14ac:dyDescent="0.45">
      <c r="A74" s="8" t="s">
        <v>33</v>
      </c>
      <c r="B74" s="1" t="s">
        <v>103</v>
      </c>
      <c r="C74" s="1" t="s">
        <v>105</v>
      </c>
      <c r="D74" s="1">
        <v>15768</v>
      </c>
      <c r="E74" s="1">
        <v>170</v>
      </c>
      <c r="F74" s="1">
        <v>126</v>
      </c>
      <c r="G74" s="9">
        <v>106</v>
      </c>
      <c r="H74" s="9">
        <f>VLOOKUP(Table1[[#This Row],[MFLCode]],masterlist!$F$2:$G$202,2,FALSE)</f>
        <v>847</v>
      </c>
      <c r="I74" s="1">
        <f t="shared" si="2"/>
        <v>202307</v>
      </c>
      <c r="J74" t="str">
        <f>CONCATENATE(Table1[[#This Row],[period]],"_",Table1[[#This Row],[facil]],"_",E$1)</f>
        <v>202307_847_4</v>
      </c>
      <c r="K74" t="str">
        <f>CONCATENATE(Table1[[#This Row],[period]],"_",Table1[[#This Row],[facil]],"_",F$1)</f>
        <v>202307_847_5</v>
      </c>
      <c r="L74" t="str">
        <f>CONCATENATE(Table1[[#This Row],[period]],"_",Table1[[#This Row],[facil]],"_",G$1)</f>
        <v>202307_847_6</v>
      </c>
      <c r="M7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ndwh='170' where `afyav_data`.`id`='202307_847_4'; 
update `internal_system`.`afyav_data` set ndwh='126' where `afyav_data`.`id`='202307_847_5';
update `internal_system`.`afyav_data` set ndwh='106' where `afyav_data`.`id`='202307_847_6';
</v>
      </c>
    </row>
    <row r="75" spans="1:13" x14ac:dyDescent="0.45">
      <c r="A75" s="8" t="s">
        <v>33</v>
      </c>
      <c r="B75" s="1" t="s">
        <v>34</v>
      </c>
      <c r="C75" s="1" t="s">
        <v>100</v>
      </c>
      <c r="D75" s="1">
        <v>14943</v>
      </c>
      <c r="E75" s="1">
        <v>169</v>
      </c>
      <c r="F75" s="1">
        <v>138</v>
      </c>
      <c r="G75" s="9">
        <v>114</v>
      </c>
      <c r="H75" s="9">
        <f>VLOOKUP(Table1[[#This Row],[MFLCode]],masterlist!$F$2:$G$202,2,FALSE)</f>
        <v>817</v>
      </c>
      <c r="I75" s="1">
        <f t="shared" si="2"/>
        <v>202307</v>
      </c>
      <c r="J75" t="str">
        <f>CONCATENATE(Table1[[#This Row],[period]],"_",Table1[[#This Row],[facil]],"_",E$1)</f>
        <v>202307_817_4</v>
      </c>
      <c r="K75" t="str">
        <f>CONCATENATE(Table1[[#This Row],[period]],"_",Table1[[#This Row],[facil]],"_",F$1)</f>
        <v>202307_817_5</v>
      </c>
      <c r="L75" t="str">
        <f>CONCATENATE(Table1[[#This Row],[period]],"_",Table1[[#This Row],[facil]],"_",G$1)</f>
        <v>202307_817_6</v>
      </c>
      <c r="M7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ndwh='169' where `afyav_data`.`id`='202307_817_4'; 
update `internal_system`.`afyav_data` set ndwh='138' where `afyav_data`.`id`='202307_817_5';
update `internal_system`.`afyav_data` set ndwh='114' where `afyav_data`.`id`='202307_817_6';
</v>
      </c>
    </row>
    <row r="76" spans="1:13" x14ac:dyDescent="0.45">
      <c r="A76" s="8" t="s">
        <v>7</v>
      </c>
      <c r="B76" s="1"/>
      <c r="C76" s="1" t="s">
        <v>102</v>
      </c>
      <c r="D76" s="1">
        <v>18599</v>
      </c>
      <c r="E76" s="1">
        <v>169</v>
      </c>
      <c r="F76" s="1">
        <v>148</v>
      </c>
      <c r="G76" s="9">
        <v>144</v>
      </c>
      <c r="H76" s="9">
        <f>VLOOKUP(Table1[[#This Row],[MFLCode]],masterlist!$F$2:$G$202,2,FALSE)</f>
        <v>863</v>
      </c>
      <c r="I76" s="1">
        <f t="shared" si="2"/>
        <v>202307</v>
      </c>
      <c r="J76" t="str">
        <f>CONCATENATE(Table1[[#This Row],[period]],"_",Table1[[#This Row],[facil]],"_",E$1)</f>
        <v>202307_863_4</v>
      </c>
      <c r="K76" t="str">
        <f>CONCATENATE(Table1[[#This Row],[period]],"_",Table1[[#This Row],[facil]],"_",F$1)</f>
        <v>202307_863_5</v>
      </c>
      <c r="L76" t="str">
        <f>CONCATENATE(Table1[[#This Row],[period]],"_",Table1[[#This Row],[facil]],"_",G$1)</f>
        <v>202307_863_6</v>
      </c>
      <c r="M7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ndwh='169' where `afyav_data`.`id`='202307_863_4'; 
update `internal_system`.`afyav_data` set ndwh='148' where `afyav_data`.`id`='202307_863_5';
update `internal_system`.`afyav_data` set ndwh='144' where `afyav_data`.`id`='202307_863_6';
</v>
      </c>
    </row>
    <row r="77" spans="1:13" x14ac:dyDescent="0.45">
      <c r="A77" s="8" t="s">
        <v>33</v>
      </c>
      <c r="B77" s="1" t="s">
        <v>103</v>
      </c>
      <c r="C77" s="1" t="s">
        <v>104</v>
      </c>
      <c r="D77" s="1">
        <v>14212</v>
      </c>
      <c r="E77" s="1">
        <v>166</v>
      </c>
      <c r="F77" s="1">
        <v>132</v>
      </c>
      <c r="G77" s="9">
        <v>116</v>
      </c>
      <c r="H77" s="9">
        <f>VLOOKUP(Table1[[#This Row],[MFLCode]],masterlist!$F$2:$G$202,2,FALSE)</f>
        <v>800</v>
      </c>
      <c r="I77" s="1">
        <f t="shared" si="2"/>
        <v>202307</v>
      </c>
      <c r="J77" t="str">
        <f>CONCATENATE(Table1[[#This Row],[period]],"_",Table1[[#This Row],[facil]],"_",E$1)</f>
        <v>202307_800_4</v>
      </c>
      <c r="K77" t="str">
        <f>CONCATENATE(Table1[[#This Row],[period]],"_",Table1[[#This Row],[facil]],"_",F$1)</f>
        <v>202307_800_5</v>
      </c>
      <c r="L77" t="str">
        <f>CONCATENATE(Table1[[#This Row],[period]],"_",Table1[[#This Row],[facil]],"_",G$1)</f>
        <v>202307_800_6</v>
      </c>
      <c r="M7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ndwh='166' where `afyav_data`.`id`='202307_800_4'; 
update `internal_system`.`afyav_data` set ndwh='132' where `afyav_data`.`id`='202307_800_5';
update `internal_system`.`afyav_data` set ndwh='116' where `afyav_data`.`id`='202307_800_6';
</v>
      </c>
    </row>
    <row r="78" spans="1:13" x14ac:dyDescent="0.45">
      <c r="A78" s="8" t="s">
        <v>12</v>
      </c>
      <c r="B78" s="1" t="s">
        <v>13</v>
      </c>
      <c r="C78" s="1" t="s">
        <v>99</v>
      </c>
      <c r="D78" s="1">
        <v>15170</v>
      </c>
      <c r="E78" s="1">
        <v>164</v>
      </c>
      <c r="F78" s="1">
        <v>139</v>
      </c>
      <c r="G78" s="9">
        <v>138</v>
      </c>
      <c r="H78" s="9">
        <f>VLOOKUP(Table1[[#This Row],[MFLCode]],masterlist!$F$2:$G$202,2,FALSE)</f>
        <v>243</v>
      </c>
      <c r="I78" s="1">
        <f t="shared" si="2"/>
        <v>202307</v>
      </c>
      <c r="J78" t="str">
        <f>CONCATENATE(Table1[[#This Row],[period]],"_",Table1[[#This Row],[facil]],"_",E$1)</f>
        <v>202307_243_4</v>
      </c>
      <c r="K78" t="str">
        <f>CONCATENATE(Table1[[#This Row],[period]],"_",Table1[[#This Row],[facil]],"_",F$1)</f>
        <v>202307_243_5</v>
      </c>
      <c r="L78" t="str">
        <f>CONCATENATE(Table1[[#This Row],[period]],"_",Table1[[#This Row],[facil]],"_",G$1)</f>
        <v>202307_243_6</v>
      </c>
      <c r="M7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ndwh='164' where `afyav_data`.`id`='202307_243_4'; 
update `internal_system`.`afyav_data` set ndwh='139' where `afyav_data`.`id`='202307_243_5';
update `internal_system`.`afyav_data` set ndwh='138' where `afyav_data`.`id`='202307_243_6';
</v>
      </c>
    </row>
    <row r="79" spans="1:13" x14ac:dyDescent="0.45">
      <c r="A79" s="8" t="s">
        <v>7</v>
      </c>
      <c r="B79" s="1" t="s">
        <v>79</v>
      </c>
      <c r="C79" s="1" t="s">
        <v>109</v>
      </c>
      <c r="D79" s="1">
        <v>16409</v>
      </c>
      <c r="E79" s="1">
        <v>161</v>
      </c>
      <c r="F79" s="1">
        <v>122</v>
      </c>
      <c r="G79" s="9">
        <v>122</v>
      </c>
      <c r="H79" s="9">
        <f>VLOOKUP(Table1[[#This Row],[MFLCode]],masterlist!$F$2:$G$202,2,FALSE)</f>
        <v>329</v>
      </c>
      <c r="I79" s="1">
        <f t="shared" si="2"/>
        <v>202307</v>
      </c>
      <c r="J79" t="str">
        <f>CONCATENATE(Table1[[#This Row],[period]],"_",Table1[[#This Row],[facil]],"_",E$1)</f>
        <v>202307_329_4</v>
      </c>
      <c r="K79" t="str">
        <f>CONCATENATE(Table1[[#This Row],[period]],"_",Table1[[#This Row],[facil]],"_",F$1)</f>
        <v>202307_329_5</v>
      </c>
      <c r="L79" t="str">
        <f>CONCATENATE(Table1[[#This Row],[period]],"_",Table1[[#This Row],[facil]],"_",G$1)</f>
        <v>202307_329_6</v>
      </c>
      <c r="M7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ndwh='161' where `afyav_data`.`id`='202307_329_4'; 
update `internal_system`.`afyav_data` set ndwh='122' where `afyav_data`.`id`='202307_329_5';
update `internal_system`.`afyav_data` set ndwh='122' where `afyav_data`.`id`='202307_329_6';
</v>
      </c>
    </row>
    <row r="80" spans="1:13" x14ac:dyDescent="0.45">
      <c r="A80" s="8" t="s">
        <v>33</v>
      </c>
      <c r="B80" s="1" t="s">
        <v>103</v>
      </c>
      <c r="C80" s="1" t="s">
        <v>108</v>
      </c>
      <c r="D80" s="1">
        <v>15769</v>
      </c>
      <c r="E80" s="1">
        <v>154</v>
      </c>
      <c r="F80" s="1">
        <v>113</v>
      </c>
      <c r="G80" s="9">
        <v>90</v>
      </c>
      <c r="H80" s="9">
        <f>VLOOKUP(Table1[[#This Row],[MFLCode]],masterlist!$F$2:$G$202,2,FALSE)</f>
        <v>848</v>
      </c>
      <c r="I80" s="1">
        <f t="shared" si="2"/>
        <v>202307</v>
      </c>
      <c r="J80" t="str">
        <f>CONCATENATE(Table1[[#This Row],[period]],"_",Table1[[#This Row],[facil]],"_",E$1)</f>
        <v>202307_848_4</v>
      </c>
      <c r="K80" t="str">
        <f>CONCATENATE(Table1[[#This Row],[period]],"_",Table1[[#This Row],[facil]],"_",F$1)</f>
        <v>202307_848_5</v>
      </c>
      <c r="L80" t="str">
        <f>CONCATENATE(Table1[[#This Row],[period]],"_",Table1[[#This Row],[facil]],"_",G$1)</f>
        <v>202307_848_6</v>
      </c>
      <c r="M8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ndwh='154' where `afyav_data`.`id`='202307_848_4'; 
update `internal_system`.`afyav_data` set ndwh='113' where `afyav_data`.`id`='202307_848_5';
update `internal_system`.`afyav_data` set ndwh='90' where `afyav_data`.`id`='202307_848_6';
</v>
      </c>
    </row>
    <row r="81" spans="1:13" x14ac:dyDescent="0.45">
      <c r="A81" s="8" t="s">
        <v>7</v>
      </c>
      <c r="B81" s="1" t="s">
        <v>21</v>
      </c>
      <c r="C81" s="1" t="s">
        <v>111</v>
      </c>
      <c r="D81" s="1">
        <v>22859</v>
      </c>
      <c r="E81" s="1">
        <v>146</v>
      </c>
      <c r="F81" s="1">
        <v>79</v>
      </c>
      <c r="G81" s="9">
        <v>79</v>
      </c>
      <c r="H81" s="9">
        <f>VLOOKUP(Table1[[#This Row],[MFLCode]],masterlist!$F$2:$G$202,2,FALSE)</f>
        <v>905</v>
      </c>
      <c r="I81" s="1">
        <f t="shared" si="2"/>
        <v>202307</v>
      </c>
      <c r="J81" t="str">
        <f>CONCATENATE(Table1[[#This Row],[period]],"_",Table1[[#This Row],[facil]],"_",E$1)</f>
        <v>202307_905_4</v>
      </c>
      <c r="K81" t="str">
        <f>CONCATENATE(Table1[[#This Row],[period]],"_",Table1[[#This Row],[facil]],"_",F$1)</f>
        <v>202307_905_5</v>
      </c>
      <c r="L81" t="str">
        <f>CONCATENATE(Table1[[#This Row],[period]],"_",Table1[[#This Row],[facil]],"_",G$1)</f>
        <v>202307_905_6</v>
      </c>
      <c r="M8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ndwh='146' where `afyav_data`.`id`='202307_905_4'; 
update `internal_system`.`afyav_data` set ndwh='79' where `afyav_data`.`id`='202307_905_5';
update `internal_system`.`afyav_data` set ndwh='79' where `afyav_data`.`id`='202307_905_6';
</v>
      </c>
    </row>
    <row r="82" spans="1:13" x14ac:dyDescent="0.45">
      <c r="A82" s="8" t="s">
        <v>7</v>
      </c>
      <c r="B82" s="1"/>
      <c r="C82" s="1" t="s">
        <v>110</v>
      </c>
      <c r="D82" s="1">
        <v>15406</v>
      </c>
      <c r="E82" s="1">
        <v>145</v>
      </c>
      <c r="F82" s="1">
        <v>114</v>
      </c>
      <c r="G82" s="9">
        <v>108</v>
      </c>
      <c r="H82" s="9">
        <f>VLOOKUP(Table1[[#This Row],[MFLCode]],masterlist!$F$2:$G$202,2,FALSE)</f>
        <v>895</v>
      </c>
      <c r="I82" s="1">
        <f t="shared" si="2"/>
        <v>202307</v>
      </c>
      <c r="J82" t="str">
        <f>CONCATENATE(Table1[[#This Row],[period]],"_",Table1[[#This Row],[facil]],"_",E$1)</f>
        <v>202307_895_4</v>
      </c>
      <c r="K82" t="str">
        <f>CONCATENATE(Table1[[#This Row],[period]],"_",Table1[[#This Row],[facil]],"_",F$1)</f>
        <v>202307_895_5</v>
      </c>
      <c r="L82" t="str">
        <f>CONCATENATE(Table1[[#This Row],[period]],"_",Table1[[#This Row],[facil]],"_",G$1)</f>
        <v>202307_895_6</v>
      </c>
      <c r="M8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ndwh='145' where `afyav_data`.`id`='202307_895_4'; 
update `internal_system`.`afyav_data` set ndwh='114' where `afyav_data`.`id`='202307_895_5';
update `internal_system`.`afyav_data` set ndwh='108' where `afyav_data`.`id`='202307_895_6';
</v>
      </c>
    </row>
    <row r="83" spans="1:13" x14ac:dyDescent="0.45">
      <c r="A83" s="8" t="s">
        <v>7</v>
      </c>
      <c r="B83" s="1"/>
      <c r="C83" s="1" t="s">
        <v>116</v>
      </c>
      <c r="D83" s="1">
        <v>14954</v>
      </c>
      <c r="E83" s="1">
        <v>144</v>
      </c>
      <c r="F83" s="1">
        <v>4</v>
      </c>
      <c r="G83" s="9">
        <v>3</v>
      </c>
      <c r="H83" s="9">
        <f>VLOOKUP(Table1[[#This Row],[MFLCode]],masterlist!$F$2:$G$202,2,FALSE)</f>
        <v>426</v>
      </c>
      <c r="I83" s="1">
        <f t="shared" si="2"/>
        <v>202307</v>
      </c>
      <c r="J83" t="str">
        <f>CONCATENATE(Table1[[#This Row],[period]],"_",Table1[[#This Row],[facil]],"_",E$1)</f>
        <v>202307_426_4</v>
      </c>
      <c r="K83" t="str">
        <f>CONCATENATE(Table1[[#This Row],[period]],"_",Table1[[#This Row],[facil]],"_",F$1)</f>
        <v>202307_426_5</v>
      </c>
      <c r="L83" t="str">
        <f>CONCATENATE(Table1[[#This Row],[period]],"_",Table1[[#This Row],[facil]],"_",G$1)</f>
        <v>202307_426_6</v>
      </c>
      <c r="M8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ndwh='144' where `afyav_data`.`id`='202307_426_4'; 
update `internal_system`.`afyav_data` set ndwh='4' where `afyav_data`.`id`='202307_426_5';
update `internal_system`.`afyav_data` set ndwh='3' where `afyav_data`.`id`='202307_426_6';
</v>
      </c>
    </row>
    <row r="84" spans="1:13" x14ac:dyDescent="0.45">
      <c r="A84" s="8" t="s">
        <v>25</v>
      </c>
      <c r="B84" s="1" t="s">
        <v>26</v>
      </c>
      <c r="C84" s="1" t="s">
        <v>112</v>
      </c>
      <c r="D84" s="1">
        <v>15718</v>
      </c>
      <c r="E84" s="1">
        <v>143</v>
      </c>
      <c r="F84" s="1">
        <v>90</v>
      </c>
      <c r="G84" s="9">
        <v>87</v>
      </c>
      <c r="H84" s="9">
        <f>VLOOKUP(Table1[[#This Row],[MFLCode]],masterlist!$F$2:$G$202,2,FALSE)</f>
        <v>7</v>
      </c>
      <c r="I84" s="1">
        <f t="shared" si="2"/>
        <v>202307</v>
      </c>
      <c r="J84" t="str">
        <f>CONCATENATE(Table1[[#This Row],[period]],"_",Table1[[#This Row],[facil]],"_",E$1)</f>
        <v>202307_7_4</v>
      </c>
      <c r="K84" t="str">
        <f>CONCATENATE(Table1[[#This Row],[period]],"_",Table1[[#This Row],[facil]],"_",F$1)</f>
        <v>202307_7_5</v>
      </c>
      <c r="L84" t="str">
        <f>CONCATENATE(Table1[[#This Row],[period]],"_",Table1[[#This Row],[facil]],"_",G$1)</f>
        <v>202307_7_6</v>
      </c>
      <c r="M8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ndwh='143' where `afyav_data`.`id`='202307_7_4'; 
update `internal_system`.`afyav_data` set ndwh='90' where `afyav_data`.`id`='202307_7_5';
update `internal_system`.`afyav_data` set ndwh='87' where `afyav_data`.`id`='202307_7_6';
</v>
      </c>
    </row>
    <row r="85" spans="1:13" x14ac:dyDescent="0.45">
      <c r="A85" s="8" t="s">
        <v>25</v>
      </c>
      <c r="B85" s="1" t="s">
        <v>113</v>
      </c>
      <c r="C85" s="1" t="s">
        <v>114</v>
      </c>
      <c r="D85" s="1">
        <v>14446</v>
      </c>
      <c r="E85" s="1">
        <v>139</v>
      </c>
      <c r="F85" s="1">
        <v>55</v>
      </c>
      <c r="G85" s="9">
        <v>47</v>
      </c>
      <c r="H85" s="9">
        <f>VLOOKUP(Table1[[#This Row],[MFLCode]],masterlist!$F$2:$G$202,2,FALSE)</f>
        <v>33</v>
      </c>
      <c r="I85" s="1">
        <f t="shared" si="2"/>
        <v>202307</v>
      </c>
      <c r="J85" t="str">
        <f>CONCATENATE(Table1[[#This Row],[period]],"_",Table1[[#This Row],[facil]],"_",E$1)</f>
        <v>202307_33_4</v>
      </c>
      <c r="K85" t="str">
        <f>CONCATENATE(Table1[[#This Row],[period]],"_",Table1[[#This Row],[facil]],"_",F$1)</f>
        <v>202307_33_5</v>
      </c>
      <c r="L85" t="str">
        <f>CONCATENATE(Table1[[#This Row],[period]],"_",Table1[[#This Row],[facil]],"_",G$1)</f>
        <v>202307_33_6</v>
      </c>
      <c r="M8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ndwh='139' where `afyav_data`.`id`='202307_33_4'; 
update `internal_system`.`afyav_data` set ndwh='55' where `afyav_data`.`id`='202307_33_5';
update `internal_system`.`afyav_data` set ndwh='47' where `afyav_data`.`id`='202307_33_6';
</v>
      </c>
    </row>
    <row r="86" spans="1:13" x14ac:dyDescent="0.45">
      <c r="A86" s="8" t="s">
        <v>7</v>
      </c>
      <c r="B86" s="1"/>
      <c r="C86" s="1" t="s">
        <v>118</v>
      </c>
      <c r="D86" s="1">
        <v>14508</v>
      </c>
      <c r="E86" s="1">
        <v>136</v>
      </c>
      <c r="F86" s="1">
        <v>100</v>
      </c>
      <c r="G86" s="9">
        <v>98</v>
      </c>
      <c r="H86" s="9">
        <f>VLOOKUP(Table1[[#This Row],[MFLCode]],masterlist!$F$2:$G$202,2,FALSE)</f>
        <v>862</v>
      </c>
      <c r="I86" s="1">
        <f t="shared" si="2"/>
        <v>202307</v>
      </c>
      <c r="J86" t="str">
        <f>CONCATENATE(Table1[[#This Row],[period]],"_",Table1[[#This Row],[facil]],"_",E$1)</f>
        <v>202307_862_4</v>
      </c>
      <c r="K86" t="str">
        <f>CONCATENATE(Table1[[#This Row],[period]],"_",Table1[[#This Row],[facil]],"_",F$1)</f>
        <v>202307_862_5</v>
      </c>
      <c r="L86" t="str">
        <f>CONCATENATE(Table1[[#This Row],[period]],"_",Table1[[#This Row],[facil]],"_",G$1)</f>
        <v>202307_862_6</v>
      </c>
      <c r="M8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ndwh='136' where `afyav_data`.`id`='202307_862_4'; 
update `internal_system`.`afyav_data` set ndwh='100' where `afyav_data`.`id`='202307_862_5';
update `internal_system`.`afyav_data` set ndwh='98' where `afyav_data`.`id`='202307_862_6';
</v>
      </c>
    </row>
    <row r="87" spans="1:13" x14ac:dyDescent="0.45">
      <c r="A87" s="8" t="s">
        <v>25</v>
      </c>
      <c r="B87" s="1"/>
      <c r="C87" s="1" t="s">
        <v>115</v>
      </c>
      <c r="D87" s="1">
        <v>20005</v>
      </c>
      <c r="E87" s="1">
        <v>134</v>
      </c>
      <c r="F87" s="1">
        <v>87</v>
      </c>
      <c r="G87" s="9">
        <v>78</v>
      </c>
      <c r="H87" s="9">
        <f>VLOOKUP(Table1[[#This Row],[MFLCode]],masterlist!$F$2:$G$202,2,FALSE)</f>
        <v>909</v>
      </c>
      <c r="I87" s="1">
        <f t="shared" si="2"/>
        <v>202307</v>
      </c>
      <c r="J87" t="str">
        <f>CONCATENATE(Table1[[#This Row],[period]],"_",Table1[[#This Row],[facil]],"_",E$1)</f>
        <v>202307_909_4</v>
      </c>
      <c r="K87" t="str">
        <f>CONCATENATE(Table1[[#This Row],[period]],"_",Table1[[#This Row],[facil]],"_",F$1)</f>
        <v>202307_909_5</v>
      </c>
      <c r="L87" t="str">
        <f>CONCATENATE(Table1[[#This Row],[period]],"_",Table1[[#This Row],[facil]],"_",G$1)</f>
        <v>202307_909_6</v>
      </c>
      <c r="M8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ndwh='134' where `afyav_data`.`id`='202307_909_4'; 
update `internal_system`.`afyav_data` set ndwh='87' where `afyav_data`.`id`='202307_909_5';
update `internal_system`.`afyav_data` set ndwh='78' where `afyav_data`.`id`='202307_909_6';
</v>
      </c>
    </row>
    <row r="88" spans="1:13" x14ac:dyDescent="0.45">
      <c r="A88" s="8" t="s">
        <v>7</v>
      </c>
      <c r="B88" s="1"/>
      <c r="C88" s="1" t="s">
        <v>119</v>
      </c>
      <c r="D88" s="1">
        <v>15318</v>
      </c>
      <c r="E88" s="1">
        <v>134</v>
      </c>
      <c r="F88" s="1">
        <v>84</v>
      </c>
      <c r="G88" s="9">
        <v>75</v>
      </c>
      <c r="H88" s="9">
        <f>VLOOKUP(Table1[[#This Row],[MFLCode]],masterlist!$F$2:$G$202,2,FALSE)</f>
        <v>362</v>
      </c>
      <c r="I88" s="1">
        <f t="shared" si="2"/>
        <v>202307</v>
      </c>
      <c r="J88" t="str">
        <f>CONCATENATE(Table1[[#This Row],[period]],"_",Table1[[#This Row],[facil]],"_",E$1)</f>
        <v>202307_362_4</v>
      </c>
      <c r="K88" t="str">
        <f>CONCATENATE(Table1[[#This Row],[period]],"_",Table1[[#This Row],[facil]],"_",F$1)</f>
        <v>202307_362_5</v>
      </c>
      <c r="L88" t="str">
        <f>CONCATENATE(Table1[[#This Row],[period]],"_",Table1[[#This Row],[facil]],"_",G$1)</f>
        <v>202307_362_6</v>
      </c>
      <c r="M8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ndwh='134' where `afyav_data`.`id`='202307_362_4'; 
update `internal_system`.`afyav_data` set ndwh='84' where `afyav_data`.`id`='202307_362_5';
update `internal_system`.`afyav_data` set ndwh='75' where `afyav_data`.`id`='202307_362_6';
</v>
      </c>
    </row>
    <row r="89" spans="1:13" x14ac:dyDescent="0.45">
      <c r="A89" s="8" t="s">
        <v>12</v>
      </c>
      <c r="B89" s="1" t="s">
        <v>15</v>
      </c>
      <c r="C89" s="1" t="s">
        <v>117</v>
      </c>
      <c r="D89" s="1">
        <v>14659</v>
      </c>
      <c r="E89" s="1">
        <v>128</v>
      </c>
      <c r="F89" s="1">
        <v>108</v>
      </c>
      <c r="G89" s="9">
        <v>104</v>
      </c>
      <c r="H89" s="9">
        <f>VLOOKUP(Table1[[#This Row],[MFLCode]],masterlist!$F$2:$G$202,2,FALSE)</f>
        <v>230</v>
      </c>
      <c r="I89" s="1">
        <f t="shared" si="2"/>
        <v>202307</v>
      </c>
      <c r="J89" t="str">
        <f>CONCATENATE(Table1[[#This Row],[period]],"_",Table1[[#This Row],[facil]],"_",E$1)</f>
        <v>202307_230_4</v>
      </c>
      <c r="K89" t="str">
        <f>CONCATENATE(Table1[[#This Row],[period]],"_",Table1[[#This Row],[facil]],"_",F$1)</f>
        <v>202307_230_5</v>
      </c>
      <c r="L89" t="str">
        <f>CONCATENATE(Table1[[#This Row],[period]],"_",Table1[[#This Row],[facil]],"_",G$1)</f>
        <v>202307_230_6</v>
      </c>
      <c r="M8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ndwh='128' where `afyav_data`.`id`='202307_230_4'; 
update `internal_system`.`afyav_data` set ndwh='108' where `afyav_data`.`id`='202307_230_5';
update `internal_system`.`afyav_data` set ndwh='104' where `afyav_data`.`id`='202307_230_6';
</v>
      </c>
    </row>
    <row r="90" spans="1:13" x14ac:dyDescent="0.45">
      <c r="A90" s="8" t="s">
        <v>25</v>
      </c>
      <c r="B90" s="1"/>
      <c r="C90" s="1" t="s">
        <v>120</v>
      </c>
      <c r="D90" s="1">
        <v>15137</v>
      </c>
      <c r="E90" s="1">
        <v>127</v>
      </c>
      <c r="F90" s="1">
        <v>96</v>
      </c>
      <c r="G90" s="9">
        <v>85</v>
      </c>
      <c r="H90" s="9">
        <f>VLOOKUP(Table1[[#This Row],[MFLCode]],masterlist!$F$2:$G$202,2,FALSE)</f>
        <v>29</v>
      </c>
      <c r="I90" s="1">
        <f t="shared" si="2"/>
        <v>202307</v>
      </c>
      <c r="J90" t="str">
        <f>CONCATENATE(Table1[[#This Row],[period]],"_",Table1[[#This Row],[facil]],"_",E$1)</f>
        <v>202307_29_4</v>
      </c>
      <c r="K90" t="str">
        <f>CONCATENATE(Table1[[#This Row],[period]],"_",Table1[[#This Row],[facil]],"_",F$1)</f>
        <v>202307_29_5</v>
      </c>
      <c r="L90" t="str">
        <f>CONCATENATE(Table1[[#This Row],[period]],"_",Table1[[#This Row],[facil]],"_",G$1)</f>
        <v>202307_29_6</v>
      </c>
      <c r="M9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ndwh='127' where `afyav_data`.`id`='202307_29_4'; 
update `internal_system`.`afyav_data` set ndwh='96' where `afyav_data`.`id`='202307_29_5';
update `internal_system`.`afyav_data` set ndwh='85' where `afyav_data`.`id`='202307_29_6';
</v>
      </c>
    </row>
    <row r="91" spans="1:13" x14ac:dyDescent="0.45">
      <c r="A91" s="8" t="s">
        <v>7</v>
      </c>
      <c r="B91" s="1" t="s">
        <v>17</v>
      </c>
      <c r="C91" s="1" t="s">
        <v>122</v>
      </c>
      <c r="D91" s="1">
        <v>16390</v>
      </c>
      <c r="E91" s="1">
        <v>126</v>
      </c>
      <c r="F91" s="1">
        <v>83</v>
      </c>
      <c r="G91" s="9">
        <v>77</v>
      </c>
      <c r="H91" s="9">
        <f>VLOOKUP(Table1[[#This Row],[MFLCode]],masterlist!$F$2:$G$202,2,FALSE)</f>
        <v>444</v>
      </c>
      <c r="I91" s="1">
        <f t="shared" si="2"/>
        <v>202307</v>
      </c>
      <c r="J91" t="str">
        <f>CONCATENATE(Table1[[#This Row],[period]],"_",Table1[[#This Row],[facil]],"_",E$1)</f>
        <v>202307_444_4</v>
      </c>
      <c r="K91" t="str">
        <f>CONCATENATE(Table1[[#This Row],[period]],"_",Table1[[#This Row],[facil]],"_",F$1)</f>
        <v>202307_444_5</v>
      </c>
      <c r="L91" t="str">
        <f>CONCATENATE(Table1[[#This Row],[period]],"_",Table1[[#This Row],[facil]],"_",G$1)</f>
        <v>202307_444_6</v>
      </c>
      <c r="M9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ndwh='126' where `afyav_data`.`id`='202307_444_4'; 
update `internal_system`.`afyav_data` set ndwh='83' where `afyav_data`.`id`='202307_444_5';
update `internal_system`.`afyav_data` set ndwh='77' where `afyav_data`.`id`='202307_444_6';
</v>
      </c>
    </row>
    <row r="92" spans="1:13" x14ac:dyDescent="0.45">
      <c r="A92" s="8" t="s">
        <v>33</v>
      </c>
      <c r="B92" s="1" t="s">
        <v>34</v>
      </c>
      <c r="C92" s="1" t="s">
        <v>124</v>
      </c>
      <c r="D92" s="1">
        <v>15682</v>
      </c>
      <c r="E92" s="1">
        <v>124</v>
      </c>
      <c r="F92" s="1">
        <v>96</v>
      </c>
      <c r="G92" s="9">
        <v>92</v>
      </c>
      <c r="H92" s="9">
        <f>VLOOKUP(Table1[[#This Row],[MFLCode]],masterlist!$F$2:$G$202,2,FALSE)</f>
        <v>845</v>
      </c>
      <c r="I92" s="1">
        <f t="shared" si="2"/>
        <v>202307</v>
      </c>
      <c r="J92" t="str">
        <f>CONCATENATE(Table1[[#This Row],[period]],"_",Table1[[#This Row],[facil]],"_",E$1)</f>
        <v>202307_845_4</v>
      </c>
      <c r="K92" t="str">
        <f>CONCATENATE(Table1[[#This Row],[period]],"_",Table1[[#This Row],[facil]],"_",F$1)</f>
        <v>202307_845_5</v>
      </c>
      <c r="L92" t="str">
        <f>CONCATENATE(Table1[[#This Row],[period]],"_",Table1[[#This Row],[facil]],"_",G$1)</f>
        <v>202307_845_6</v>
      </c>
      <c r="M9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ndwh='124' where `afyav_data`.`id`='202307_845_4'; 
update `internal_system`.`afyav_data` set ndwh='96' where `afyav_data`.`id`='202307_845_5';
update `internal_system`.`afyav_data` set ndwh='92' where `afyav_data`.`id`='202307_845_6';
</v>
      </c>
    </row>
    <row r="93" spans="1:13" x14ac:dyDescent="0.45">
      <c r="A93" s="8" t="s">
        <v>7</v>
      </c>
      <c r="B93" s="1" t="s">
        <v>30</v>
      </c>
      <c r="C93" s="1" t="s">
        <v>125</v>
      </c>
      <c r="D93" s="1">
        <v>14223</v>
      </c>
      <c r="E93" s="1">
        <v>123</v>
      </c>
      <c r="F93" s="1">
        <v>100</v>
      </c>
      <c r="G93" s="9">
        <v>91</v>
      </c>
      <c r="H93" s="9">
        <f>VLOOKUP(Table1[[#This Row],[MFLCode]],masterlist!$F$2:$G$202,2,FALSE)</f>
        <v>417</v>
      </c>
      <c r="I93" s="1">
        <f t="shared" si="2"/>
        <v>202307</v>
      </c>
      <c r="J93" t="str">
        <f>CONCATENATE(Table1[[#This Row],[period]],"_",Table1[[#This Row],[facil]],"_",E$1)</f>
        <v>202307_417_4</v>
      </c>
      <c r="K93" t="str">
        <f>CONCATENATE(Table1[[#This Row],[period]],"_",Table1[[#This Row],[facil]],"_",F$1)</f>
        <v>202307_417_5</v>
      </c>
      <c r="L93" t="str">
        <f>CONCATENATE(Table1[[#This Row],[period]],"_",Table1[[#This Row],[facil]],"_",G$1)</f>
        <v>202307_417_6</v>
      </c>
      <c r="M9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ndwh='123' where `afyav_data`.`id`='202307_417_4'; 
update `internal_system`.`afyav_data` set ndwh='100' where `afyav_data`.`id`='202307_417_5';
update `internal_system`.`afyav_data` set ndwh='91' where `afyav_data`.`id`='202307_417_6';
</v>
      </c>
    </row>
    <row r="94" spans="1:13" x14ac:dyDescent="0.45">
      <c r="A94" s="8" t="s">
        <v>12</v>
      </c>
      <c r="B94" s="1" t="s">
        <v>15</v>
      </c>
      <c r="C94" s="1" t="s">
        <v>123</v>
      </c>
      <c r="D94" s="1">
        <v>15152</v>
      </c>
      <c r="E94" s="1">
        <v>122</v>
      </c>
      <c r="F94" s="1">
        <v>105</v>
      </c>
      <c r="G94" s="9">
        <v>96</v>
      </c>
      <c r="H94" s="9">
        <f>VLOOKUP(Table1[[#This Row],[MFLCode]],masterlist!$F$2:$G$202,2,FALSE)</f>
        <v>226</v>
      </c>
      <c r="I94" s="1">
        <f t="shared" si="2"/>
        <v>202307</v>
      </c>
      <c r="J94" t="str">
        <f>CONCATENATE(Table1[[#This Row],[period]],"_",Table1[[#This Row],[facil]],"_",E$1)</f>
        <v>202307_226_4</v>
      </c>
      <c r="K94" t="str">
        <f>CONCATENATE(Table1[[#This Row],[period]],"_",Table1[[#This Row],[facil]],"_",F$1)</f>
        <v>202307_226_5</v>
      </c>
      <c r="L94" t="str">
        <f>CONCATENATE(Table1[[#This Row],[period]],"_",Table1[[#This Row],[facil]],"_",G$1)</f>
        <v>202307_226_6</v>
      </c>
      <c r="M9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ndwh='122' where `afyav_data`.`id`='202307_226_4'; 
update `internal_system`.`afyav_data` set ndwh='105' where `afyav_data`.`id`='202307_226_5';
update `internal_system`.`afyav_data` set ndwh='96' where `afyav_data`.`id`='202307_226_6';
</v>
      </c>
    </row>
    <row r="95" spans="1:13" x14ac:dyDescent="0.45">
      <c r="A95" s="8" t="s">
        <v>7</v>
      </c>
      <c r="B95" s="1"/>
      <c r="C95" s="1" t="s">
        <v>121</v>
      </c>
      <c r="D95" s="1">
        <v>14668</v>
      </c>
      <c r="E95" s="1">
        <v>120</v>
      </c>
      <c r="F95" s="1">
        <v>83</v>
      </c>
      <c r="G95" s="9">
        <v>75</v>
      </c>
      <c r="H95" s="9">
        <f>VLOOKUP(Table1[[#This Row],[MFLCode]],masterlist!$F$2:$G$202,2,FALSE)</f>
        <v>301</v>
      </c>
      <c r="I95" s="1">
        <f t="shared" si="2"/>
        <v>202307</v>
      </c>
      <c r="J95" t="str">
        <f>CONCATENATE(Table1[[#This Row],[period]],"_",Table1[[#This Row],[facil]],"_",E$1)</f>
        <v>202307_301_4</v>
      </c>
      <c r="K95" t="str">
        <f>CONCATENATE(Table1[[#This Row],[period]],"_",Table1[[#This Row],[facil]],"_",F$1)</f>
        <v>202307_301_5</v>
      </c>
      <c r="L95" t="str">
        <f>CONCATENATE(Table1[[#This Row],[period]],"_",Table1[[#This Row],[facil]],"_",G$1)</f>
        <v>202307_301_6</v>
      </c>
      <c r="M9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ndwh='120' where `afyav_data`.`id`='202307_301_4'; 
update `internal_system`.`afyav_data` set ndwh='83' where `afyav_data`.`id`='202307_301_5';
update `internal_system`.`afyav_data` set ndwh='75' where `afyav_data`.`id`='202307_301_6';
</v>
      </c>
    </row>
    <row r="96" spans="1:13" x14ac:dyDescent="0.45">
      <c r="A96" s="8" t="s">
        <v>7</v>
      </c>
      <c r="B96" s="1" t="s">
        <v>37</v>
      </c>
      <c r="C96" s="1" t="s">
        <v>127</v>
      </c>
      <c r="D96" s="1">
        <v>15372</v>
      </c>
      <c r="E96" s="1">
        <v>115</v>
      </c>
      <c r="F96" s="1">
        <v>85</v>
      </c>
      <c r="G96" s="9">
        <v>79</v>
      </c>
      <c r="H96" s="9">
        <f>VLOOKUP(Table1[[#This Row],[MFLCode]],masterlist!$F$2:$G$202,2,FALSE)</f>
        <v>475</v>
      </c>
      <c r="I96" s="1">
        <f t="shared" si="2"/>
        <v>202307</v>
      </c>
      <c r="J96" t="str">
        <f>CONCATENATE(Table1[[#This Row],[period]],"_",Table1[[#This Row],[facil]],"_",E$1)</f>
        <v>202307_475_4</v>
      </c>
      <c r="K96" t="str">
        <f>CONCATENATE(Table1[[#This Row],[period]],"_",Table1[[#This Row],[facil]],"_",F$1)</f>
        <v>202307_475_5</v>
      </c>
      <c r="L96" t="str">
        <f>CONCATENATE(Table1[[#This Row],[period]],"_",Table1[[#This Row],[facil]],"_",G$1)</f>
        <v>202307_475_6</v>
      </c>
      <c r="M9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ndwh='115' where `afyav_data`.`id`='202307_475_4'; 
update `internal_system`.`afyav_data` set ndwh='85' where `afyav_data`.`id`='202307_475_5';
update `internal_system`.`afyav_data` set ndwh='79' where `afyav_data`.`id`='202307_475_6';
</v>
      </c>
    </row>
    <row r="97" spans="1:13" x14ac:dyDescent="0.45">
      <c r="A97" s="8" t="s">
        <v>12</v>
      </c>
      <c r="B97" s="1"/>
      <c r="C97" s="1" t="s">
        <v>126</v>
      </c>
      <c r="D97" s="1">
        <v>15417</v>
      </c>
      <c r="E97" s="1">
        <v>115</v>
      </c>
      <c r="F97" s="1">
        <v>103</v>
      </c>
      <c r="G97" s="9">
        <v>98</v>
      </c>
      <c r="H97" s="9">
        <f>VLOOKUP(Table1[[#This Row],[MFLCode]],masterlist!$F$2:$G$202,2,FALSE)</f>
        <v>247</v>
      </c>
      <c r="I97" s="1">
        <f t="shared" si="2"/>
        <v>202307</v>
      </c>
      <c r="J97" t="str">
        <f>CONCATENATE(Table1[[#This Row],[period]],"_",Table1[[#This Row],[facil]],"_",E$1)</f>
        <v>202307_247_4</v>
      </c>
      <c r="K97" t="str">
        <f>CONCATENATE(Table1[[#This Row],[period]],"_",Table1[[#This Row],[facil]],"_",F$1)</f>
        <v>202307_247_5</v>
      </c>
      <c r="L97" t="str">
        <f>CONCATENATE(Table1[[#This Row],[period]],"_",Table1[[#This Row],[facil]],"_",G$1)</f>
        <v>202307_247_6</v>
      </c>
      <c r="M9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ndwh='115' where `afyav_data`.`id`='202307_247_4'; 
update `internal_system`.`afyav_data` set ndwh='103' where `afyav_data`.`id`='202307_247_5';
update `internal_system`.`afyav_data` set ndwh='98' where `afyav_data`.`id`='202307_247_6';
</v>
      </c>
    </row>
    <row r="98" spans="1:13" x14ac:dyDescent="0.45">
      <c r="A98" s="8" t="s">
        <v>7</v>
      </c>
      <c r="B98" s="1" t="s">
        <v>8</v>
      </c>
      <c r="C98" s="1" t="s">
        <v>128</v>
      </c>
      <c r="D98" s="1">
        <v>15686</v>
      </c>
      <c r="E98" s="1">
        <v>112</v>
      </c>
      <c r="F98" s="1">
        <v>95</v>
      </c>
      <c r="G98" s="9">
        <v>93</v>
      </c>
      <c r="H98" s="9">
        <f>VLOOKUP(Table1[[#This Row],[MFLCode]],masterlist!$F$2:$G$202,2,FALSE)</f>
        <v>391</v>
      </c>
      <c r="I98" s="1">
        <f t="shared" si="2"/>
        <v>202307</v>
      </c>
      <c r="J98" t="str">
        <f>CONCATENATE(Table1[[#This Row],[period]],"_",Table1[[#This Row],[facil]],"_",E$1)</f>
        <v>202307_391_4</v>
      </c>
      <c r="K98" t="str">
        <f>CONCATENATE(Table1[[#This Row],[period]],"_",Table1[[#This Row],[facil]],"_",F$1)</f>
        <v>202307_391_5</v>
      </c>
      <c r="L98" t="str">
        <f>CONCATENATE(Table1[[#This Row],[period]],"_",Table1[[#This Row],[facil]],"_",G$1)</f>
        <v>202307_391_6</v>
      </c>
      <c r="M9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ndwh='112' where `afyav_data`.`id`='202307_391_4'; 
update `internal_system`.`afyav_data` set ndwh='95' where `afyav_data`.`id`='202307_391_5';
update `internal_system`.`afyav_data` set ndwh='93' where `afyav_data`.`id`='202307_391_6';
</v>
      </c>
    </row>
    <row r="99" spans="1:13" x14ac:dyDescent="0.45">
      <c r="A99" s="8" t="s">
        <v>12</v>
      </c>
      <c r="B99" s="1" t="s">
        <v>15</v>
      </c>
      <c r="C99" s="1" t="s">
        <v>131</v>
      </c>
      <c r="D99" s="1">
        <v>15007</v>
      </c>
      <c r="E99" s="1">
        <v>108</v>
      </c>
      <c r="F99" s="1">
        <v>77</v>
      </c>
      <c r="G99" s="9">
        <v>70</v>
      </c>
      <c r="H99" s="9">
        <f>VLOOKUP(Table1[[#This Row],[MFLCode]],masterlist!$F$2:$G$202,2,FALSE)</f>
        <v>225</v>
      </c>
      <c r="I99" s="1">
        <f t="shared" ref="I99:I130" si="3">I97</f>
        <v>202307</v>
      </c>
      <c r="J99" t="str">
        <f>CONCATENATE(Table1[[#This Row],[period]],"_",Table1[[#This Row],[facil]],"_",E$1)</f>
        <v>202307_225_4</v>
      </c>
      <c r="K99" t="str">
        <f>CONCATENATE(Table1[[#This Row],[period]],"_",Table1[[#This Row],[facil]],"_",F$1)</f>
        <v>202307_225_5</v>
      </c>
      <c r="L99" t="str">
        <f>CONCATENATE(Table1[[#This Row],[period]],"_",Table1[[#This Row],[facil]],"_",G$1)</f>
        <v>202307_225_6</v>
      </c>
      <c r="M9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ndwh='108' where `afyav_data`.`id`='202307_225_4'; 
update `internal_system`.`afyav_data` set ndwh='77' where `afyav_data`.`id`='202307_225_5';
update `internal_system`.`afyav_data` set ndwh='70' where `afyav_data`.`id`='202307_225_6';
</v>
      </c>
    </row>
    <row r="100" spans="1:13" x14ac:dyDescent="0.45">
      <c r="A100" s="8" t="s">
        <v>7</v>
      </c>
      <c r="B100" s="1"/>
      <c r="C100" s="1" t="s">
        <v>129</v>
      </c>
      <c r="D100" s="1">
        <v>15447</v>
      </c>
      <c r="E100" s="1">
        <v>105</v>
      </c>
      <c r="F100" s="1">
        <v>95</v>
      </c>
      <c r="G100" s="9">
        <v>90</v>
      </c>
      <c r="H100" s="9">
        <f>VLOOKUP(Table1[[#This Row],[MFLCode]],masterlist!$F$2:$G$202,2,FALSE)</f>
        <v>349</v>
      </c>
      <c r="I100" s="1">
        <f t="shared" si="3"/>
        <v>202307</v>
      </c>
      <c r="J100" t="str">
        <f>CONCATENATE(Table1[[#This Row],[period]],"_",Table1[[#This Row],[facil]],"_",E$1)</f>
        <v>202307_349_4</v>
      </c>
      <c r="K100" t="str">
        <f>CONCATENATE(Table1[[#This Row],[period]],"_",Table1[[#This Row],[facil]],"_",F$1)</f>
        <v>202307_349_5</v>
      </c>
      <c r="L100" t="str">
        <f>CONCATENATE(Table1[[#This Row],[period]],"_",Table1[[#This Row],[facil]],"_",G$1)</f>
        <v>202307_349_6</v>
      </c>
      <c r="M10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ndwh='105' where `afyav_data`.`id`='202307_349_4'; 
update `internal_system`.`afyav_data` set ndwh='95' where `afyav_data`.`id`='202307_349_5';
update `internal_system`.`afyav_data` set ndwh='90' where `afyav_data`.`id`='202307_349_6';
</v>
      </c>
    </row>
    <row r="101" spans="1:13" x14ac:dyDescent="0.45">
      <c r="A101" s="8" t="s">
        <v>7</v>
      </c>
      <c r="B101" s="1" t="s">
        <v>19</v>
      </c>
      <c r="C101" s="1" t="s">
        <v>133</v>
      </c>
      <c r="D101" s="1">
        <v>14802</v>
      </c>
      <c r="E101" s="1">
        <v>101</v>
      </c>
      <c r="F101" s="1">
        <v>79</v>
      </c>
      <c r="G101" s="9">
        <v>76</v>
      </c>
      <c r="H101" s="9">
        <f>VLOOKUP(Table1[[#This Row],[MFLCode]],masterlist!$F$2:$G$202,2,FALSE)</f>
        <v>354</v>
      </c>
      <c r="I101" s="1">
        <f t="shared" si="3"/>
        <v>202307</v>
      </c>
      <c r="J101" t="str">
        <f>CONCATENATE(Table1[[#This Row],[period]],"_",Table1[[#This Row],[facil]],"_",E$1)</f>
        <v>202307_354_4</v>
      </c>
      <c r="K101" t="str">
        <f>CONCATENATE(Table1[[#This Row],[period]],"_",Table1[[#This Row],[facil]],"_",F$1)</f>
        <v>202307_354_5</v>
      </c>
      <c r="L101" t="str">
        <f>CONCATENATE(Table1[[#This Row],[period]],"_",Table1[[#This Row],[facil]],"_",G$1)</f>
        <v>202307_354_6</v>
      </c>
      <c r="M10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ndwh='101' where `afyav_data`.`id`='202307_354_4'; 
update `internal_system`.`afyav_data` set ndwh='79' where `afyav_data`.`id`='202307_354_5';
update `internal_system`.`afyav_data` set ndwh='76' where `afyav_data`.`id`='202307_354_6';
</v>
      </c>
    </row>
    <row r="102" spans="1:13" x14ac:dyDescent="0.45">
      <c r="A102" s="8" t="s">
        <v>7</v>
      </c>
      <c r="B102" s="1" t="s">
        <v>23</v>
      </c>
      <c r="C102" s="1" t="s">
        <v>132</v>
      </c>
      <c r="D102" s="1">
        <v>16413</v>
      </c>
      <c r="E102" s="1">
        <v>100</v>
      </c>
      <c r="F102" s="1">
        <v>51</v>
      </c>
      <c r="G102" s="9">
        <v>45</v>
      </c>
      <c r="H102" s="9">
        <f>VLOOKUP(Table1[[#This Row],[MFLCode]],masterlist!$F$2:$G$202,2,FALSE)</f>
        <v>867</v>
      </c>
      <c r="I102" s="1">
        <f t="shared" si="3"/>
        <v>202307</v>
      </c>
      <c r="J102" t="str">
        <f>CONCATENATE(Table1[[#This Row],[period]],"_",Table1[[#This Row],[facil]],"_",E$1)</f>
        <v>202307_867_4</v>
      </c>
      <c r="K102" t="str">
        <f>CONCATENATE(Table1[[#This Row],[period]],"_",Table1[[#This Row],[facil]],"_",F$1)</f>
        <v>202307_867_5</v>
      </c>
      <c r="L102" t="str">
        <f>CONCATENATE(Table1[[#This Row],[period]],"_",Table1[[#This Row],[facil]],"_",G$1)</f>
        <v>202307_867_6</v>
      </c>
      <c r="M10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ndwh='100' where `afyav_data`.`id`='202307_867_4'; 
update `internal_system`.`afyav_data` set ndwh='51' where `afyav_data`.`id`='202307_867_5';
update `internal_system`.`afyav_data` set ndwh='45' where `afyav_data`.`id`='202307_867_6';
</v>
      </c>
    </row>
    <row r="103" spans="1:13" x14ac:dyDescent="0.45">
      <c r="A103" s="8" t="s">
        <v>7</v>
      </c>
      <c r="B103" s="1"/>
      <c r="C103" s="1" t="s">
        <v>137</v>
      </c>
      <c r="D103" s="1">
        <v>15203</v>
      </c>
      <c r="E103" s="1">
        <v>97</v>
      </c>
      <c r="F103" s="1">
        <v>71</v>
      </c>
      <c r="G103" s="9">
        <v>64</v>
      </c>
      <c r="H103" s="9">
        <f>VLOOKUP(Table1[[#This Row],[MFLCode]],masterlist!$F$2:$G$202,2,FALSE)</f>
        <v>360</v>
      </c>
      <c r="I103" s="1">
        <f t="shared" si="3"/>
        <v>202307</v>
      </c>
      <c r="J103" t="str">
        <f>CONCATENATE(Table1[[#This Row],[period]],"_",Table1[[#This Row],[facil]],"_",E$1)</f>
        <v>202307_360_4</v>
      </c>
      <c r="K103" t="str">
        <f>CONCATENATE(Table1[[#This Row],[period]],"_",Table1[[#This Row],[facil]],"_",F$1)</f>
        <v>202307_360_5</v>
      </c>
      <c r="L103" t="str">
        <f>CONCATENATE(Table1[[#This Row],[period]],"_",Table1[[#This Row],[facil]],"_",G$1)</f>
        <v>202307_360_6</v>
      </c>
      <c r="M10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ndwh='97' where `afyav_data`.`id`='202307_360_4'; 
update `internal_system`.`afyav_data` set ndwh='71' where `afyav_data`.`id`='202307_360_5';
update `internal_system`.`afyav_data` set ndwh='64' where `afyav_data`.`id`='202307_360_6';
</v>
      </c>
    </row>
    <row r="104" spans="1:13" x14ac:dyDescent="0.45">
      <c r="A104" s="8" t="s">
        <v>7</v>
      </c>
      <c r="B104" s="1"/>
      <c r="C104" s="1" t="s">
        <v>135</v>
      </c>
      <c r="D104" s="1">
        <v>14549</v>
      </c>
      <c r="E104" s="1">
        <v>92</v>
      </c>
      <c r="F104" s="1">
        <v>75</v>
      </c>
      <c r="G104" s="9">
        <v>75</v>
      </c>
      <c r="H104" s="9">
        <f>VLOOKUP(Table1[[#This Row],[MFLCode]],masterlist!$F$2:$G$202,2,FALSE)</f>
        <v>290</v>
      </c>
      <c r="I104" s="1">
        <f t="shared" si="3"/>
        <v>202307</v>
      </c>
      <c r="J104" t="str">
        <f>CONCATENATE(Table1[[#This Row],[period]],"_",Table1[[#This Row],[facil]],"_",E$1)</f>
        <v>202307_290_4</v>
      </c>
      <c r="K104" t="str">
        <f>CONCATENATE(Table1[[#This Row],[period]],"_",Table1[[#This Row],[facil]],"_",F$1)</f>
        <v>202307_290_5</v>
      </c>
      <c r="L104" t="str">
        <f>CONCATENATE(Table1[[#This Row],[period]],"_",Table1[[#This Row],[facil]],"_",G$1)</f>
        <v>202307_290_6</v>
      </c>
      <c r="M10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ndwh='92' where `afyav_data`.`id`='202307_290_4'; 
update `internal_system`.`afyav_data` set ndwh='75' where `afyav_data`.`id`='202307_290_5';
update `internal_system`.`afyav_data` set ndwh='75' where `afyav_data`.`id`='202307_290_6';
</v>
      </c>
    </row>
    <row r="105" spans="1:13" x14ac:dyDescent="0.45">
      <c r="A105" s="8" t="s">
        <v>7</v>
      </c>
      <c r="B105" s="1" t="s">
        <v>30</v>
      </c>
      <c r="C105" s="1" t="s">
        <v>141</v>
      </c>
      <c r="D105" s="1">
        <v>15778</v>
      </c>
      <c r="E105" s="1">
        <v>91</v>
      </c>
      <c r="F105" s="1">
        <v>60</v>
      </c>
      <c r="G105" s="9">
        <v>53</v>
      </c>
      <c r="H105" s="9">
        <f>VLOOKUP(Table1[[#This Row],[MFLCode]],masterlist!$F$2:$G$202,2,FALSE)</f>
        <v>429</v>
      </c>
      <c r="I105" s="1">
        <f t="shared" si="3"/>
        <v>202307</v>
      </c>
      <c r="J105" t="str">
        <f>CONCATENATE(Table1[[#This Row],[period]],"_",Table1[[#This Row],[facil]],"_",E$1)</f>
        <v>202307_429_4</v>
      </c>
      <c r="K105" t="str">
        <f>CONCATENATE(Table1[[#This Row],[period]],"_",Table1[[#This Row],[facil]],"_",F$1)</f>
        <v>202307_429_5</v>
      </c>
      <c r="L105" t="str">
        <f>CONCATENATE(Table1[[#This Row],[period]],"_",Table1[[#This Row],[facil]],"_",G$1)</f>
        <v>202307_429_6</v>
      </c>
      <c r="M10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ndwh='91' where `afyav_data`.`id`='202307_429_4'; 
update `internal_system`.`afyav_data` set ndwh='60' where `afyav_data`.`id`='202307_429_5';
update `internal_system`.`afyav_data` set ndwh='53' where `afyav_data`.`id`='202307_429_6';
</v>
      </c>
    </row>
    <row r="106" spans="1:13" x14ac:dyDescent="0.45">
      <c r="A106" s="8" t="s">
        <v>25</v>
      </c>
      <c r="B106" s="1" t="s">
        <v>113</v>
      </c>
      <c r="C106" s="1" t="s">
        <v>134</v>
      </c>
      <c r="D106" s="1">
        <v>14940</v>
      </c>
      <c r="E106" s="1">
        <v>91</v>
      </c>
      <c r="F106" s="1">
        <v>52</v>
      </c>
      <c r="G106" s="9">
        <v>48</v>
      </c>
      <c r="H106" s="9">
        <f>VLOOKUP(Table1[[#This Row],[MFLCode]],masterlist!$F$2:$G$202,2,FALSE)</f>
        <v>34</v>
      </c>
      <c r="I106" s="1">
        <f t="shared" si="3"/>
        <v>202307</v>
      </c>
      <c r="J106" t="str">
        <f>CONCATENATE(Table1[[#This Row],[period]],"_",Table1[[#This Row],[facil]],"_",E$1)</f>
        <v>202307_34_4</v>
      </c>
      <c r="K106" t="str">
        <f>CONCATENATE(Table1[[#This Row],[period]],"_",Table1[[#This Row],[facil]],"_",F$1)</f>
        <v>202307_34_5</v>
      </c>
      <c r="L106" t="str">
        <f>CONCATENATE(Table1[[#This Row],[period]],"_",Table1[[#This Row],[facil]],"_",G$1)</f>
        <v>202307_34_6</v>
      </c>
      <c r="M10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ndwh='91' where `afyav_data`.`id`='202307_34_4'; 
update `internal_system`.`afyav_data` set ndwh='52' where `afyav_data`.`id`='202307_34_5';
update `internal_system`.`afyav_data` set ndwh='48' where `afyav_data`.`id`='202307_34_6';
</v>
      </c>
    </row>
    <row r="107" spans="1:13" x14ac:dyDescent="0.45">
      <c r="A107" s="8" t="s">
        <v>7</v>
      </c>
      <c r="B107" s="1"/>
      <c r="C107" s="1" t="s">
        <v>130</v>
      </c>
      <c r="D107" s="1">
        <v>19123</v>
      </c>
      <c r="E107" s="1">
        <v>89</v>
      </c>
      <c r="F107" s="1">
        <v>57</v>
      </c>
      <c r="G107" s="9">
        <v>51</v>
      </c>
      <c r="H107" s="9">
        <f>VLOOKUP(Table1[[#This Row],[MFLCode]],masterlist!$F$2:$G$202,2,FALSE)</f>
        <v>864</v>
      </c>
      <c r="I107" s="1">
        <f t="shared" si="3"/>
        <v>202307</v>
      </c>
      <c r="J107" t="str">
        <f>CONCATENATE(Table1[[#This Row],[period]],"_",Table1[[#This Row],[facil]],"_",E$1)</f>
        <v>202307_864_4</v>
      </c>
      <c r="K107" t="str">
        <f>CONCATENATE(Table1[[#This Row],[period]],"_",Table1[[#This Row],[facil]],"_",F$1)</f>
        <v>202307_864_5</v>
      </c>
      <c r="L107" t="str">
        <f>CONCATENATE(Table1[[#This Row],[period]],"_",Table1[[#This Row],[facil]],"_",G$1)</f>
        <v>202307_864_6</v>
      </c>
      <c r="M10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ndwh='89' where `afyav_data`.`id`='202307_864_4'; 
update `internal_system`.`afyav_data` set ndwh='57' where `afyav_data`.`id`='202307_864_5';
update `internal_system`.`afyav_data` set ndwh='51' where `afyav_data`.`id`='202307_864_6';
</v>
      </c>
    </row>
    <row r="108" spans="1:13" x14ac:dyDescent="0.45">
      <c r="A108" s="8" t="s">
        <v>7</v>
      </c>
      <c r="B108" s="1"/>
      <c r="C108" s="1" t="s">
        <v>136</v>
      </c>
      <c r="D108" s="1">
        <v>15762</v>
      </c>
      <c r="E108" s="1">
        <v>84</v>
      </c>
      <c r="F108" s="1">
        <v>78</v>
      </c>
      <c r="G108" s="9">
        <v>74</v>
      </c>
      <c r="H108" s="9">
        <f>VLOOKUP(Table1[[#This Row],[MFLCode]],masterlist!$F$2:$G$202,2,FALSE)</f>
        <v>340</v>
      </c>
      <c r="I108" s="1">
        <f t="shared" si="3"/>
        <v>202307</v>
      </c>
      <c r="J108" t="str">
        <f>CONCATENATE(Table1[[#This Row],[period]],"_",Table1[[#This Row],[facil]],"_",E$1)</f>
        <v>202307_340_4</v>
      </c>
      <c r="K108" t="str">
        <f>CONCATENATE(Table1[[#This Row],[period]],"_",Table1[[#This Row],[facil]],"_",F$1)</f>
        <v>202307_340_5</v>
      </c>
      <c r="L108" t="str">
        <f>CONCATENATE(Table1[[#This Row],[period]],"_",Table1[[#This Row],[facil]],"_",G$1)</f>
        <v>202307_340_6</v>
      </c>
      <c r="M10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ndwh='84' where `afyav_data`.`id`='202307_340_4'; 
update `internal_system`.`afyav_data` set ndwh='78' where `afyav_data`.`id`='202307_340_5';
update `internal_system`.`afyav_data` set ndwh='74' where `afyav_data`.`id`='202307_340_6';
</v>
      </c>
    </row>
    <row r="109" spans="1:13" x14ac:dyDescent="0.45">
      <c r="A109" s="8" t="s">
        <v>7</v>
      </c>
      <c r="B109" s="1" t="s">
        <v>19</v>
      </c>
      <c r="C109" s="1" t="s">
        <v>138</v>
      </c>
      <c r="D109" s="1">
        <v>18824</v>
      </c>
      <c r="E109" s="1">
        <v>82</v>
      </c>
      <c r="F109" s="1">
        <v>67</v>
      </c>
      <c r="G109" s="9">
        <v>63</v>
      </c>
      <c r="H109" s="9">
        <f>VLOOKUP(Table1[[#This Row],[MFLCode]],masterlist!$F$2:$G$202,2,FALSE)</f>
        <v>606</v>
      </c>
      <c r="I109" s="1">
        <f t="shared" si="3"/>
        <v>202307</v>
      </c>
      <c r="J109" t="str">
        <f>CONCATENATE(Table1[[#This Row],[period]],"_",Table1[[#This Row],[facil]],"_",E$1)</f>
        <v>202307_606_4</v>
      </c>
      <c r="K109" t="str">
        <f>CONCATENATE(Table1[[#This Row],[period]],"_",Table1[[#This Row],[facil]],"_",F$1)</f>
        <v>202307_606_5</v>
      </c>
      <c r="L109" t="str">
        <f>CONCATENATE(Table1[[#This Row],[period]],"_",Table1[[#This Row],[facil]],"_",G$1)</f>
        <v>202307_606_6</v>
      </c>
      <c r="M10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ndwh='82' where `afyav_data`.`id`='202307_606_4'; 
update `internal_system`.`afyav_data` set ndwh='67' where `afyav_data`.`id`='202307_606_5';
update `internal_system`.`afyav_data` set ndwh='63' where `afyav_data`.`id`='202307_606_6';
</v>
      </c>
    </row>
    <row r="110" spans="1:13" x14ac:dyDescent="0.45">
      <c r="A110" s="8" t="s">
        <v>12</v>
      </c>
      <c r="B110" s="1" t="s">
        <v>139</v>
      </c>
      <c r="C110" s="1" t="s">
        <v>140</v>
      </c>
      <c r="D110" s="1">
        <v>17029</v>
      </c>
      <c r="E110" s="1">
        <v>80</v>
      </c>
      <c r="F110" s="1">
        <v>60</v>
      </c>
      <c r="G110" s="9">
        <v>53</v>
      </c>
      <c r="H110" s="9">
        <f>VLOOKUP(Table1[[#This Row],[MFLCode]],masterlist!$F$2:$G$202,2,FALSE)</f>
        <v>235</v>
      </c>
      <c r="I110" s="1">
        <f t="shared" si="3"/>
        <v>202307</v>
      </c>
      <c r="J110" t="str">
        <f>CONCATENATE(Table1[[#This Row],[period]],"_",Table1[[#This Row],[facil]],"_",E$1)</f>
        <v>202307_235_4</v>
      </c>
      <c r="K110" t="str">
        <f>CONCATENATE(Table1[[#This Row],[period]],"_",Table1[[#This Row],[facil]],"_",F$1)</f>
        <v>202307_235_5</v>
      </c>
      <c r="L110" t="str">
        <f>CONCATENATE(Table1[[#This Row],[period]],"_",Table1[[#This Row],[facil]],"_",G$1)</f>
        <v>202307_235_6</v>
      </c>
      <c r="M11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ndwh='80' where `afyav_data`.`id`='202307_235_4'; 
update `internal_system`.`afyav_data` set ndwh='60' where `afyav_data`.`id`='202307_235_5';
update `internal_system`.`afyav_data` set ndwh='53' where `afyav_data`.`id`='202307_235_6';
</v>
      </c>
    </row>
    <row r="111" spans="1:13" x14ac:dyDescent="0.45">
      <c r="A111" s="8" t="s">
        <v>7</v>
      </c>
      <c r="B111" s="1" t="s">
        <v>17</v>
      </c>
      <c r="C111" s="1" t="s">
        <v>142</v>
      </c>
      <c r="D111" s="1">
        <v>14552</v>
      </c>
      <c r="E111" s="1">
        <v>79</v>
      </c>
      <c r="F111" s="1">
        <v>58</v>
      </c>
      <c r="G111" s="9">
        <v>53</v>
      </c>
      <c r="H111" s="9">
        <f>VLOOKUP(Table1[[#This Row],[MFLCode]],masterlist!$F$2:$G$202,2,FALSE)</f>
        <v>439</v>
      </c>
      <c r="I111" s="1">
        <f t="shared" si="3"/>
        <v>202307</v>
      </c>
      <c r="J111" t="str">
        <f>CONCATENATE(Table1[[#This Row],[period]],"_",Table1[[#This Row],[facil]],"_",E$1)</f>
        <v>202307_439_4</v>
      </c>
      <c r="K111" t="str">
        <f>CONCATENATE(Table1[[#This Row],[period]],"_",Table1[[#This Row],[facil]],"_",F$1)</f>
        <v>202307_439_5</v>
      </c>
      <c r="L111" t="str">
        <f>CONCATENATE(Table1[[#This Row],[period]],"_",Table1[[#This Row],[facil]],"_",G$1)</f>
        <v>202307_439_6</v>
      </c>
      <c r="M11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ndwh='79' where `afyav_data`.`id`='202307_439_4'; 
update `internal_system`.`afyav_data` set ndwh='58' where `afyav_data`.`id`='202307_439_5';
update `internal_system`.`afyav_data` set ndwh='53' where `afyav_data`.`id`='202307_439_6';
</v>
      </c>
    </row>
    <row r="112" spans="1:13" x14ac:dyDescent="0.45">
      <c r="A112" s="8" t="s">
        <v>12</v>
      </c>
      <c r="B112" s="1" t="s">
        <v>15</v>
      </c>
      <c r="C112" s="1" t="s">
        <v>143</v>
      </c>
      <c r="D112" s="1">
        <v>15349</v>
      </c>
      <c r="E112" s="1">
        <v>71</v>
      </c>
      <c r="F112" s="1">
        <v>56</v>
      </c>
      <c r="G112" s="9">
        <v>56</v>
      </c>
      <c r="H112" s="9">
        <f>VLOOKUP(Table1[[#This Row],[MFLCode]],masterlist!$F$2:$G$202,2,FALSE)</f>
        <v>227</v>
      </c>
      <c r="I112" s="1">
        <f t="shared" si="3"/>
        <v>202307</v>
      </c>
      <c r="J112" t="str">
        <f>CONCATENATE(Table1[[#This Row],[period]],"_",Table1[[#This Row],[facil]],"_",E$1)</f>
        <v>202307_227_4</v>
      </c>
      <c r="K112" t="str">
        <f>CONCATENATE(Table1[[#This Row],[period]],"_",Table1[[#This Row],[facil]],"_",F$1)</f>
        <v>202307_227_5</v>
      </c>
      <c r="L112" t="str">
        <f>CONCATENATE(Table1[[#This Row],[period]],"_",Table1[[#This Row],[facil]],"_",G$1)</f>
        <v>202307_227_6</v>
      </c>
      <c r="M11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ndwh='71' where `afyav_data`.`id`='202307_227_4'; 
update `internal_system`.`afyav_data` set ndwh='56' where `afyav_data`.`id`='202307_227_5';
update `internal_system`.`afyav_data` set ndwh='56' where `afyav_data`.`id`='202307_227_6';
</v>
      </c>
    </row>
    <row r="113" spans="1:13" x14ac:dyDescent="0.45">
      <c r="A113" s="8" t="s">
        <v>25</v>
      </c>
      <c r="B113" s="1" t="s">
        <v>76</v>
      </c>
      <c r="C113" s="1" t="s">
        <v>146</v>
      </c>
      <c r="D113" s="1">
        <v>14243</v>
      </c>
      <c r="E113" s="1">
        <v>69</v>
      </c>
      <c r="F113" s="1">
        <v>41</v>
      </c>
      <c r="G113" s="9">
        <v>34</v>
      </c>
      <c r="H113" s="9">
        <f>VLOOKUP(Table1[[#This Row],[MFLCode]],masterlist!$F$2:$G$202,2,FALSE)</f>
        <v>10</v>
      </c>
      <c r="I113" s="1">
        <f t="shared" si="3"/>
        <v>202307</v>
      </c>
      <c r="J113" t="str">
        <f>CONCATENATE(Table1[[#This Row],[period]],"_",Table1[[#This Row],[facil]],"_",E$1)</f>
        <v>202307_10_4</v>
      </c>
      <c r="K113" t="str">
        <f>CONCATENATE(Table1[[#This Row],[period]],"_",Table1[[#This Row],[facil]],"_",F$1)</f>
        <v>202307_10_5</v>
      </c>
      <c r="L113" t="str">
        <f>CONCATENATE(Table1[[#This Row],[period]],"_",Table1[[#This Row],[facil]],"_",G$1)</f>
        <v>202307_10_6</v>
      </c>
      <c r="M11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ndwh='69' where `afyav_data`.`id`='202307_10_4'; 
update `internal_system`.`afyav_data` set ndwh='41' where `afyav_data`.`id`='202307_10_5';
update `internal_system`.`afyav_data` set ndwh='34' where `afyav_data`.`id`='202307_10_6';
</v>
      </c>
    </row>
    <row r="114" spans="1:13" x14ac:dyDescent="0.45">
      <c r="A114" s="8" t="s">
        <v>7</v>
      </c>
      <c r="B114" s="1"/>
      <c r="C114" s="1" t="s">
        <v>144</v>
      </c>
      <c r="D114" s="1">
        <v>14805</v>
      </c>
      <c r="E114" s="1">
        <v>69</v>
      </c>
      <c r="F114" s="1">
        <v>41</v>
      </c>
      <c r="G114" s="9">
        <v>37</v>
      </c>
      <c r="H114" s="9">
        <f>VLOOKUP(Table1[[#This Row],[MFLCode]],masterlist!$F$2:$G$202,2,FALSE)</f>
        <v>292</v>
      </c>
      <c r="I114" s="1">
        <f t="shared" si="3"/>
        <v>202307</v>
      </c>
      <c r="J114" t="str">
        <f>CONCATENATE(Table1[[#This Row],[period]],"_",Table1[[#This Row],[facil]],"_",E$1)</f>
        <v>202307_292_4</v>
      </c>
      <c r="K114" t="str">
        <f>CONCATENATE(Table1[[#This Row],[period]],"_",Table1[[#This Row],[facil]],"_",F$1)</f>
        <v>202307_292_5</v>
      </c>
      <c r="L114" t="str">
        <f>CONCATENATE(Table1[[#This Row],[period]],"_",Table1[[#This Row],[facil]],"_",G$1)</f>
        <v>202307_292_6</v>
      </c>
      <c r="M11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ndwh='69' where `afyav_data`.`id`='202307_292_4'; 
update `internal_system`.`afyav_data` set ndwh='41' where `afyav_data`.`id`='202307_292_5';
update `internal_system`.`afyav_data` set ndwh='37' where `afyav_data`.`id`='202307_292_6';
</v>
      </c>
    </row>
    <row r="115" spans="1:13" x14ac:dyDescent="0.45">
      <c r="A115" s="8" t="s">
        <v>7</v>
      </c>
      <c r="B115" s="1"/>
      <c r="C115" s="1" t="s">
        <v>145</v>
      </c>
      <c r="D115" s="1">
        <v>15628</v>
      </c>
      <c r="E115" s="1">
        <v>69</v>
      </c>
      <c r="F115" s="1">
        <v>64</v>
      </c>
      <c r="G115" s="9">
        <v>61</v>
      </c>
      <c r="H115" s="9">
        <f>VLOOKUP(Table1[[#This Row],[MFLCode]],masterlist!$F$2:$G$202,2,FALSE)</f>
        <v>427</v>
      </c>
      <c r="I115" s="1">
        <f t="shared" si="3"/>
        <v>202307</v>
      </c>
      <c r="J115" t="str">
        <f>CONCATENATE(Table1[[#This Row],[period]],"_",Table1[[#This Row],[facil]],"_",E$1)</f>
        <v>202307_427_4</v>
      </c>
      <c r="K115" t="str">
        <f>CONCATENATE(Table1[[#This Row],[period]],"_",Table1[[#This Row],[facil]],"_",F$1)</f>
        <v>202307_427_5</v>
      </c>
      <c r="L115" t="str">
        <f>CONCATENATE(Table1[[#This Row],[period]],"_",Table1[[#This Row],[facil]],"_",G$1)</f>
        <v>202307_427_6</v>
      </c>
      <c r="M11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ndwh='69' where `afyav_data`.`id`='202307_427_4'; 
update `internal_system`.`afyav_data` set ndwh='64' where `afyav_data`.`id`='202307_427_5';
update `internal_system`.`afyav_data` set ndwh='61' where `afyav_data`.`id`='202307_427_6';
</v>
      </c>
    </row>
    <row r="116" spans="1:13" x14ac:dyDescent="0.45">
      <c r="A116" s="8" t="s">
        <v>7</v>
      </c>
      <c r="B116" s="1"/>
      <c r="C116" s="1" t="s">
        <v>147</v>
      </c>
      <c r="D116" s="1">
        <v>15287</v>
      </c>
      <c r="E116" s="1">
        <v>68</v>
      </c>
      <c r="F116" s="1">
        <v>58</v>
      </c>
      <c r="G116" s="9">
        <v>57</v>
      </c>
      <c r="H116" s="9">
        <f>VLOOKUP(Table1[[#This Row],[MFLCode]],masterlist!$F$2:$G$202,2,FALSE)</f>
        <v>402</v>
      </c>
      <c r="I116" s="1">
        <f t="shared" si="3"/>
        <v>202307</v>
      </c>
      <c r="J116" t="str">
        <f>CONCATENATE(Table1[[#This Row],[period]],"_",Table1[[#This Row],[facil]],"_",E$1)</f>
        <v>202307_402_4</v>
      </c>
      <c r="K116" t="str">
        <f>CONCATENATE(Table1[[#This Row],[period]],"_",Table1[[#This Row],[facil]],"_",F$1)</f>
        <v>202307_402_5</v>
      </c>
      <c r="L116" t="str">
        <f>CONCATENATE(Table1[[#This Row],[period]],"_",Table1[[#This Row],[facil]],"_",G$1)</f>
        <v>202307_402_6</v>
      </c>
      <c r="M11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ndwh='68' where `afyav_data`.`id`='202307_402_4'; 
update `internal_system`.`afyav_data` set ndwh='58' where `afyav_data`.`id`='202307_402_5';
update `internal_system`.`afyav_data` set ndwh='57' where `afyav_data`.`id`='202307_402_6';
</v>
      </c>
    </row>
    <row r="117" spans="1:13" x14ac:dyDescent="0.45">
      <c r="A117" s="8" t="s">
        <v>148</v>
      </c>
      <c r="B117" s="1" t="s">
        <v>39</v>
      </c>
      <c r="C117" s="1" t="s">
        <v>149</v>
      </c>
      <c r="D117" s="1">
        <v>14867</v>
      </c>
      <c r="E117" s="1">
        <v>63</v>
      </c>
      <c r="F117" s="1">
        <v>34</v>
      </c>
      <c r="G117" s="9">
        <v>32</v>
      </c>
      <c r="H117" s="9">
        <f>VLOOKUP(Table1[[#This Row],[MFLCode]],masterlist!$F$2:$G$202,2,FALSE)</f>
        <v>28</v>
      </c>
      <c r="I117" s="1">
        <f t="shared" si="3"/>
        <v>202307</v>
      </c>
      <c r="J117" t="str">
        <f>CONCATENATE(Table1[[#This Row],[period]],"_",Table1[[#This Row],[facil]],"_",E$1)</f>
        <v>202307_28_4</v>
      </c>
      <c r="K117" t="str">
        <f>CONCATENATE(Table1[[#This Row],[period]],"_",Table1[[#This Row],[facil]],"_",F$1)</f>
        <v>202307_28_5</v>
      </c>
      <c r="L117" t="str">
        <f>CONCATENATE(Table1[[#This Row],[period]],"_",Table1[[#This Row],[facil]],"_",G$1)</f>
        <v>202307_28_6</v>
      </c>
      <c r="M11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ndwh='63' where `afyav_data`.`id`='202307_28_4'; 
update `internal_system`.`afyav_data` set ndwh='34' where `afyav_data`.`id`='202307_28_5';
update `internal_system`.`afyav_data` set ndwh='32' where `afyav_data`.`id`='202307_28_6';
</v>
      </c>
    </row>
    <row r="118" spans="1:13" x14ac:dyDescent="0.45">
      <c r="A118" s="8" t="s">
        <v>25</v>
      </c>
      <c r="B118" s="1" t="s">
        <v>28</v>
      </c>
      <c r="C118" s="1" t="s">
        <v>151</v>
      </c>
      <c r="D118" s="1">
        <v>15735</v>
      </c>
      <c r="E118" s="1">
        <v>63</v>
      </c>
      <c r="F118" s="1">
        <v>45</v>
      </c>
      <c r="G118" s="9">
        <v>42</v>
      </c>
      <c r="H118" s="9">
        <f>VLOOKUP(Table1[[#This Row],[MFLCode]],masterlist!$F$2:$G$202,2,FALSE)</f>
        <v>26</v>
      </c>
      <c r="I118" s="1">
        <f t="shared" si="3"/>
        <v>202307</v>
      </c>
      <c r="J118" t="str">
        <f>CONCATENATE(Table1[[#This Row],[period]],"_",Table1[[#This Row],[facil]],"_",E$1)</f>
        <v>202307_26_4</v>
      </c>
      <c r="K118" t="str">
        <f>CONCATENATE(Table1[[#This Row],[period]],"_",Table1[[#This Row],[facil]],"_",F$1)</f>
        <v>202307_26_5</v>
      </c>
      <c r="L118" t="str">
        <f>CONCATENATE(Table1[[#This Row],[period]],"_",Table1[[#This Row],[facil]],"_",G$1)</f>
        <v>202307_26_6</v>
      </c>
      <c r="M11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ndwh='63' where `afyav_data`.`id`='202307_26_4'; 
update `internal_system`.`afyav_data` set ndwh='45' where `afyav_data`.`id`='202307_26_5';
update `internal_system`.`afyav_data` set ndwh='42' where `afyav_data`.`id`='202307_26_6';
</v>
      </c>
    </row>
    <row r="119" spans="1:13" x14ac:dyDescent="0.45">
      <c r="A119" s="8" t="s">
        <v>7</v>
      </c>
      <c r="B119" s="1" t="s">
        <v>23</v>
      </c>
      <c r="C119" s="1" t="s">
        <v>150</v>
      </c>
      <c r="D119" s="1">
        <v>15370</v>
      </c>
      <c r="E119" s="1">
        <v>62</v>
      </c>
      <c r="F119" s="1">
        <v>37</v>
      </c>
      <c r="G119" s="9">
        <v>33</v>
      </c>
      <c r="H119" s="9">
        <f>VLOOKUP(Table1[[#This Row],[MFLCode]],masterlist!$F$2:$G$202,2,FALSE)</f>
        <v>333</v>
      </c>
      <c r="I119" s="1">
        <f t="shared" si="3"/>
        <v>202307</v>
      </c>
      <c r="J119" t="str">
        <f>CONCATENATE(Table1[[#This Row],[period]],"_",Table1[[#This Row],[facil]],"_",E$1)</f>
        <v>202307_333_4</v>
      </c>
      <c r="K119" t="str">
        <f>CONCATENATE(Table1[[#This Row],[period]],"_",Table1[[#This Row],[facil]],"_",F$1)</f>
        <v>202307_333_5</v>
      </c>
      <c r="L119" t="str">
        <f>CONCATENATE(Table1[[#This Row],[period]],"_",Table1[[#This Row],[facil]],"_",G$1)</f>
        <v>202307_333_6</v>
      </c>
      <c r="M11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ndwh='62' where `afyav_data`.`id`='202307_333_4'; 
update `internal_system`.`afyav_data` set ndwh='37' where `afyav_data`.`id`='202307_333_5';
update `internal_system`.`afyav_data` set ndwh='33' where `afyav_data`.`id`='202307_333_6';
</v>
      </c>
    </row>
    <row r="120" spans="1:13" x14ac:dyDescent="0.45">
      <c r="A120" s="8" t="s">
        <v>7</v>
      </c>
      <c r="B120" s="1" t="s">
        <v>30</v>
      </c>
      <c r="C120" s="1" t="s">
        <v>153</v>
      </c>
      <c r="D120" s="1">
        <v>20839</v>
      </c>
      <c r="E120" s="1">
        <v>61</v>
      </c>
      <c r="F120" s="1">
        <v>44</v>
      </c>
      <c r="G120" s="9">
        <v>38</v>
      </c>
      <c r="H120" s="9">
        <f>VLOOKUP(Table1[[#This Row],[MFLCode]],masterlist!$F$2:$G$202,2,FALSE)</f>
        <v>907</v>
      </c>
      <c r="I120" s="1">
        <f t="shared" si="3"/>
        <v>202307</v>
      </c>
      <c r="J120" t="str">
        <f>CONCATENATE(Table1[[#This Row],[period]],"_",Table1[[#This Row],[facil]],"_",E$1)</f>
        <v>202307_907_4</v>
      </c>
      <c r="K120" t="str">
        <f>CONCATENATE(Table1[[#This Row],[period]],"_",Table1[[#This Row],[facil]],"_",F$1)</f>
        <v>202307_907_5</v>
      </c>
      <c r="L120" t="str">
        <f>CONCATENATE(Table1[[#This Row],[period]],"_",Table1[[#This Row],[facil]],"_",G$1)</f>
        <v>202307_907_6</v>
      </c>
      <c r="M12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ndwh='61' where `afyav_data`.`id`='202307_907_4'; 
update `internal_system`.`afyav_data` set ndwh='44' where `afyav_data`.`id`='202307_907_5';
update `internal_system`.`afyav_data` set ndwh='38' where `afyav_data`.`id`='202307_907_6';
</v>
      </c>
    </row>
    <row r="121" spans="1:13" x14ac:dyDescent="0.45">
      <c r="A121" s="8" t="s">
        <v>25</v>
      </c>
      <c r="B121" s="1"/>
      <c r="C121" s="1" t="s">
        <v>152</v>
      </c>
      <c r="D121" s="1">
        <v>14321</v>
      </c>
      <c r="E121" s="1">
        <v>59</v>
      </c>
      <c r="F121" s="1">
        <v>46</v>
      </c>
      <c r="G121" s="9">
        <v>42</v>
      </c>
      <c r="H121" s="9">
        <f>VLOOKUP(Table1[[#This Row],[MFLCode]],masterlist!$F$2:$G$202,2,FALSE)</f>
        <v>15</v>
      </c>
      <c r="I121" s="1">
        <f t="shared" si="3"/>
        <v>202307</v>
      </c>
      <c r="J121" t="str">
        <f>CONCATENATE(Table1[[#This Row],[period]],"_",Table1[[#This Row],[facil]],"_",E$1)</f>
        <v>202307_15_4</v>
      </c>
      <c r="K121" t="str">
        <f>CONCATENATE(Table1[[#This Row],[period]],"_",Table1[[#This Row],[facil]],"_",F$1)</f>
        <v>202307_15_5</v>
      </c>
      <c r="L121" t="str">
        <f>CONCATENATE(Table1[[#This Row],[period]],"_",Table1[[#This Row],[facil]],"_",G$1)</f>
        <v>202307_15_6</v>
      </c>
      <c r="M12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ndwh='59' where `afyav_data`.`id`='202307_15_4'; 
update `internal_system`.`afyav_data` set ndwh='46' where `afyav_data`.`id`='202307_15_5';
update `internal_system`.`afyav_data` set ndwh='42' where `afyav_data`.`id`='202307_15_6';
</v>
      </c>
    </row>
    <row r="122" spans="1:13" x14ac:dyDescent="0.45">
      <c r="A122" s="8" t="s">
        <v>12</v>
      </c>
      <c r="B122" s="1" t="s">
        <v>139</v>
      </c>
      <c r="C122" s="1" t="s">
        <v>163</v>
      </c>
      <c r="D122" s="1">
        <v>14404</v>
      </c>
      <c r="E122" s="1">
        <v>58</v>
      </c>
      <c r="F122" s="1">
        <v>34</v>
      </c>
      <c r="G122" s="9">
        <v>31</v>
      </c>
      <c r="H122" s="9">
        <f>VLOOKUP(Table1[[#This Row],[MFLCode]],masterlist!$F$2:$G$202,2,FALSE)</f>
        <v>237</v>
      </c>
      <c r="I122" s="1">
        <f t="shared" si="3"/>
        <v>202307</v>
      </c>
      <c r="J122" t="str">
        <f>CONCATENATE(Table1[[#This Row],[period]],"_",Table1[[#This Row],[facil]],"_",E$1)</f>
        <v>202307_237_4</v>
      </c>
      <c r="K122" t="str">
        <f>CONCATENATE(Table1[[#This Row],[period]],"_",Table1[[#This Row],[facil]],"_",F$1)</f>
        <v>202307_237_5</v>
      </c>
      <c r="L122" t="str">
        <f>CONCATENATE(Table1[[#This Row],[period]],"_",Table1[[#This Row],[facil]],"_",G$1)</f>
        <v>202307_237_6</v>
      </c>
      <c r="M12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ndwh='58' where `afyav_data`.`id`='202307_237_4'; 
update `internal_system`.`afyav_data` set ndwh='34' where `afyav_data`.`id`='202307_237_5';
update `internal_system`.`afyav_data` set ndwh='31' where `afyav_data`.`id`='202307_237_6';
</v>
      </c>
    </row>
    <row r="123" spans="1:13" x14ac:dyDescent="0.45">
      <c r="A123" s="8" t="s">
        <v>12</v>
      </c>
      <c r="B123" s="1"/>
      <c r="C123" s="1" t="s">
        <v>154</v>
      </c>
      <c r="D123" s="1">
        <v>10891</v>
      </c>
      <c r="E123" s="1">
        <v>56</v>
      </c>
      <c r="F123" s="1">
        <v>16</v>
      </c>
      <c r="G123" s="9">
        <v>16</v>
      </c>
      <c r="H123" s="9">
        <f>VLOOKUP(Table1[[#This Row],[MFLCode]],masterlist!$F$2:$G$202,2,FALSE)</f>
        <v>903</v>
      </c>
      <c r="I123" s="1">
        <f t="shared" si="3"/>
        <v>202307</v>
      </c>
      <c r="J123" t="str">
        <f>CONCATENATE(Table1[[#This Row],[period]],"_",Table1[[#This Row],[facil]],"_",E$1)</f>
        <v>202307_903_4</v>
      </c>
      <c r="K123" t="str">
        <f>CONCATENATE(Table1[[#This Row],[period]],"_",Table1[[#This Row],[facil]],"_",F$1)</f>
        <v>202307_903_5</v>
      </c>
      <c r="L123" t="str">
        <f>CONCATENATE(Table1[[#This Row],[period]],"_",Table1[[#This Row],[facil]],"_",G$1)</f>
        <v>202307_903_6</v>
      </c>
      <c r="M12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ndwh='56' where `afyav_data`.`id`='202307_903_4'; 
update `internal_system`.`afyav_data` set ndwh='16' where `afyav_data`.`id`='202307_903_5';
update `internal_system`.`afyav_data` set ndwh='16' where `afyav_data`.`id`='202307_903_6';
</v>
      </c>
    </row>
    <row r="124" spans="1:13" x14ac:dyDescent="0.45">
      <c r="A124" s="8" t="s">
        <v>12</v>
      </c>
      <c r="B124" s="1" t="s">
        <v>13</v>
      </c>
      <c r="C124" s="1" t="s">
        <v>157</v>
      </c>
      <c r="D124" s="1">
        <v>10056</v>
      </c>
      <c r="E124" s="1">
        <v>56</v>
      </c>
      <c r="F124" s="1">
        <v>47</v>
      </c>
      <c r="G124" s="9">
        <v>44</v>
      </c>
      <c r="H124" s="9">
        <f>VLOOKUP(Table1[[#This Row],[MFLCode]],masterlist!$F$2:$G$202,2,FALSE)</f>
        <v>902</v>
      </c>
      <c r="I124" s="1">
        <f t="shared" si="3"/>
        <v>202307</v>
      </c>
      <c r="J124" t="str">
        <f>CONCATENATE(Table1[[#This Row],[period]],"_",Table1[[#This Row],[facil]],"_",E$1)</f>
        <v>202307_902_4</v>
      </c>
      <c r="K124" t="str">
        <f>CONCATENATE(Table1[[#This Row],[period]],"_",Table1[[#This Row],[facil]],"_",F$1)</f>
        <v>202307_902_5</v>
      </c>
      <c r="L124" t="str">
        <f>CONCATENATE(Table1[[#This Row],[period]],"_",Table1[[#This Row],[facil]],"_",G$1)</f>
        <v>202307_902_6</v>
      </c>
      <c r="M12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ndwh='56' where `afyav_data`.`id`='202307_902_4'; 
update `internal_system`.`afyav_data` set ndwh='47' where `afyav_data`.`id`='202307_902_5';
update `internal_system`.`afyav_data` set ndwh='44' where `afyav_data`.`id`='202307_902_6';
</v>
      </c>
    </row>
    <row r="125" spans="1:13" x14ac:dyDescent="0.45">
      <c r="A125" s="8" t="s">
        <v>7</v>
      </c>
      <c r="B125" s="1" t="s">
        <v>79</v>
      </c>
      <c r="C125" s="1" t="s">
        <v>159</v>
      </c>
      <c r="D125" s="1">
        <v>15651</v>
      </c>
      <c r="E125" s="1">
        <v>51</v>
      </c>
      <c r="F125" s="1">
        <v>42</v>
      </c>
      <c r="G125" s="9">
        <v>41</v>
      </c>
      <c r="H125" s="9">
        <f>VLOOKUP(Table1[[#This Row],[MFLCode]],masterlist!$F$2:$G$202,2,FALSE)</f>
        <v>311</v>
      </c>
      <c r="I125" s="1">
        <f t="shared" si="3"/>
        <v>202307</v>
      </c>
      <c r="J125" t="str">
        <f>CONCATENATE(Table1[[#This Row],[period]],"_",Table1[[#This Row],[facil]],"_",E$1)</f>
        <v>202307_311_4</v>
      </c>
      <c r="K125" t="str">
        <f>CONCATENATE(Table1[[#This Row],[period]],"_",Table1[[#This Row],[facil]],"_",F$1)</f>
        <v>202307_311_5</v>
      </c>
      <c r="L125" t="str">
        <f>CONCATENATE(Table1[[#This Row],[period]],"_",Table1[[#This Row],[facil]],"_",G$1)</f>
        <v>202307_311_6</v>
      </c>
      <c r="M12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ndwh='51' where `afyav_data`.`id`='202307_311_4'; 
update `internal_system`.`afyav_data` set ndwh='42' where `afyav_data`.`id`='202307_311_5';
update `internal_system`.`afyav_data` set ndwh='41' where `afyav_data`.`id`='202307_311_6';
</v>
      </c>
    </row>
    <row r="126" spans="1:13" x14ac:dyDescent="0.45">
      <c r="A126" s="8" t="s">
        <v>7</v>
      </c>
      <c r="B126" s="1" t="s">
        <v>21</v>
      </c>
      <c r="C126" s="1" t="s">
        <v>155</v>
      </c>
      <c r="D126" s="1">
        <v>18382</v>
      </c>
      <c r="E126" s="1">
        <v>50</v>
      </c>
      <c r="F126" s="1">
        <v>4</v>
      </c>
      <c r="G126" s="9">
        <v>4</v>
      </c>
      <c r="H126" s="9">
        <f>VLOOKUP(Table1[[#This Row],[MFLCode]],masterlist!$F$2:$G$202,2,FALSE)</f>
        <v>384</v>
      </c>
      <c r="I126" s="1">
        <f t="shared" si="3"/>
        <v>202307</v>
      </c>
      <c r="J126" t="str">
        <f>CONCATENATE(Table1[[#This Row],[period]],"_",Table1[[#This Row],[facil]],"_",E$1)</f>
        <v>202307_384_4</v>
      </c>
      <c r="K126" t="str">
        <f>CONCATENATE(Table1[[#This Row],[period]],"_",Table1[[#This Row],[facil]],"_",F$1)</f>
        <v>202307_384_5</v>
      </c>
      <c r="L126" t="str">
        <f>CONCATENATE(Table1[[#This Row],[period]],"_",Table1[[#This Row],[facil]],"_",G$1)</f>
        <v>202307_384_6</v>
      </c>
      <c r="M12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ndwh='50' where `afyav_data`.`id`='202307_384_4'; 
update `internal_system`.`afyav_data` set ndwh='4' where `afyav_data`.`id`='202307_384_5';
update `internal_system`.`afyav_data` set ndwh='4' where `afyav_data`.`id`='202307_384_6';
</v>
      </c>
    </row>
    <row r="127" spans="1:13" x14ac:dyDescent="0.45">
      <c r="A127" s="8" t="s">
        <v>7</v>
      </c>
      <c r="B127" s="1" t="s">
        <v>23</v>
      </c>
      <c r="C127" s="1" t="s">
        <v>158</v>
      </c>
      <c r="D127" s="1">
        <v>15635</v>
      </c>
      <c r="E127" s="1">
        <v>50</v>
      </c>
      <c r="F127" s="1">
        <v>22</v>
      </c>
      <c r="G127" s="9">
        <v>18</v>
      </c>
      <c r="H127" s="9">
        <f>VLOOKUP(Table1[[#This Row],[MFLCode]],masterlist!$F$2:$G$202,2,FALSE)</f>
        <v>335</v>
      </c>
      <c r="I127" s="1">
        <f t="shared" si="3"/>
        <v>202307</v>
      </c>
      <c r="J127" t="str">
        <f>CONCATENATE(Table1[[#This Row],[period]],"_",Table1[[#This Row],[facil]],"_",E$1)</f>
        <v>202307_335_4</v>
      </c>
      <c r="K127" t="str">
        <f>CONCATENATE(Table1[[#This Row],[period]],"_",Table1[[#This Row],[facil]],"_",F$1)</f>
        <v>202307_335_5</v>
      </c>
      <c r="L127" t="str">
        <f>CONCATENATE(Table1[[#This Row],[period]],"_",Table1[[#This Row],[facil]],"_",G$1)</f>
        <v>202307_335_6</v>
      </c>
      <c r="M12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ndwh='50' where `afyav_data`.`id`='202307_335_4'; 
update `internal_system`.`afyav_data` set ndwh='22' where `afyav_data`.`id`='202307_335_5';
update `internal_system`.`afyav_data` set ndwh='18' where `afyav_data`.`id`='202307_335_6';
</v>
      </c>
    </row>
    <row r="128" spans="1:13" x14ac:dyDescent="0.45">
      <c r="A128" s="8" t="s">
        <v>7</v>
      </c>
      <c r="B128" s="1"/>
      <c r="C128" s="1" t="s">
        <v>166</v>
      </c>
      <c r="D128" s="1">
        <v>15462</v>
      </c>
      <c r="E128" s="1">
        <v>47</v>
      </c>
      <c r="F128" s="1">
        <v>40</v>
      </c>
      <c r="G128" s="9">
        <v>37</v>
      </c>
      <c r="H128" s="9">
        <f>VLOOKUP(Table1[[#This Row],[MFLCode]],masterlist!$F$2:$G$202,2,FALSE)</f>
        <v>454</v>
      </c>
      <c r="I128" s="1">
        <f t="shared" si="3"/>
        <v>202307</v>
      </c>
      <c r="J128" t="str">
        <f>CONCATENATE(Table1[[#This Row],[period]],"_",Table1[[#This Row],[facil]],"_",E$1)</f>
        <v>202307_454_4</v>
      </c>
      <c r="K128" t="str">
        <f>CONCATENATE(Table1[[#This Row],[period]],"_",Table1[[#This Row],[facil]],"_",F$1)</f>
        <v>202307_454_5</v>
      </c>
      <c r="L128" t="str">
        <f>CONCATENATE(Table1[[#This Row],[period]],"_",Table1[[#This Row],[facil]],"_",G$1)</f>
        <v>202307_454_6</v>
      </c>
      <c r="M12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ndwh='47' where `afyav_data`.`id`='202307_454_4'; 
update `internal_system`.`afyav_data` set ndwh='40' where `afyav_data`.`id`='202307_454_5';
update `internal_system`.`afyav_data` set ndwh='37' where `afyav_data`.`id`='202307_454_6';
</v>
      </c>
    </row>
    <row r="129" spans="1:13" x14ac:dyDescent="0.45">
      <c r="A129" s="8" t="s">
        <v>12</v>
      </c>
      <c r="B129" s="1" t="s">
        <v>139</v>
      </c>
      <c r="C129" s="1" t="s">
        <v>161</v>
      </c>
      <c r="D129" s="1">
        <v>15253</v>
      </c>
      <c r="E129" s="1">
        <v>46</v>
      </c>
      <c r="F129" s="1">
        <v>20</v>
      </c>
      <c r="G129" s="9">
        <v>18</v>
      </c>
      <c r="H129" s="9">
        <f>VLOOKUP(Table1[[#This Row],[MFLCode]],masterlist!$F$2:$G$202,2,FALSE)</f>
        <v>232</v>
      </c>
      <c r="I129" s="1">
        <f t="shared" si="3"/>
        <v>202307</v>
      </c>
      <c r="J129" t="str">
        <f>CONCATENATE(Table1[[#This Row],[period]],"_",Table1[[#This Row],[facil]],"_",E$1)</f>
        <v>202307_232_4</v>
      </c>
      <c r="K129" t="str">
        <f>CONCATENATE(Table1[[#This Row],[period]],"_",Table1[[#This Row],[facil]],"_",F$1)</f>
        <v>202307_232_5</v>
      </c>
      <c r="L129" t="str">
        <f>CONCATENATE(Table1[[#This Row],[period]],"_",Table1[[#This Row],[facil]],"_",G$1)</f>
        <v>202307_232_6</v>
      </c>
      <c r="M12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ndwh='46' where `afyav_data`.`id`='202307_232_4'; 
update `internal_system`.`afyav_data` set ndwh='20' where `afyav_data`.`id`='202307_232_5';
update `internal_system`.`afyav_data` set ndwh='18' where `afyav_data`.`id`='202307_232_6';
</v>
      </c>
    </row>
    <row r="130" spans="1:13" x14ac:dyDescent="0.45">
      <c r="A130" s="8" t="s">
        <v>7</v>
      </c>
      <c r="B130" s="1" t="s">
        <v>8</v>
      </c>
      <c r="C130" s="1" t="s">
        <v>164</v>
      </c>
      <c r="D130" s="1">
        <v>20343</v>
      </c>
      <c r="E130" s="1">
        <v>46</v>
      </c>
      <c r="F130" s="1">
        <v>31</v>
      </c>
      <c r="G130" s="9">
        <v>28</v>
      </c>
      <c r="H130" s="9">
        <f>VLOOKUP(Table1[[#This Row],[MFLCode]],masterlist!$F$2:$G$202,2,FALSE)</f>
        <v>410</v>
      </c>
      <c r="I130" s="1">
        <f t="shared" si="3"/>
        <v>202307</v>
      </c>
      <c r="J130" t="str">
        <f>CONCATENATE(Table1[[#This Row],[period]],"_",Table1[[#This Row],[facil]],"_",E$1)</f>
        <v>202307_410_4</v>
      </c>
      <c r="K130" t="str">
        <f>CONCATENATE(Table1[[#This Row],[period]],"_",Table1[[#This Row],[facil]],"_",F$1)</f>
        <v>202307_410_5</v>
      </c>
      <c r="L130" t="str">
        <f>CONCATENATE(Table1[[#This Row],[period]],"_",Table1[[#This Row],[facil]],"_",G$1)</f>
        <v>202307_410_6</v>
      </c>
      <c r="M13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ndwh='46' where `afyav_data`.`id`='202307_410_4'; 
update `internal_system`.`afyav_data` set ndwh='31' where `afyav_data`.`id`='202307_410_5';
update `internal_system`.`afyav_data` set ndwh='28' where `afyav_data`.`id`='202307_410_6';
</v>
      </c>
    </row>
    <row r="131" spans="1:13" x14ac:dyDescent="0.45">
      <c r="A131" s="8" t="s">
        <v>7</v>
      </c>
      <c r="B131" s="1"/>
      <c r="C131" s="1" t="s">
        <v>162</v>
      </c>
      <c r="D131" s="1">
        <v>15373</v>
      </c>
      <c r="E131" s="1">
        <v>45</v>
      </c>
      <c r="F131" s="1">
        <v>24</v>
      </c>
      <c r="G131" s="9">
        <v>21</v>
      </c>
      <c r="H131" s="9">
        <f>VLOOKUP(Table1[[#This Row],[MFLCode]],masterlist!$F$2:$G$202,2,FALSE)</f>
        <v>364</v>
      </c>
      <c r="I131" s="1">
        <f t="shared" ref="I131:I139" si="4">I129</f>
        <v>202307</v>
      </c>
      <c r="J131" t="str">
        <f>CONCATENATE(Table1[[#This Row],[period]],"_",Table1[[#This Row],[facil]],"_",E$1)</f>
        <v>202307_364_4</v>
      </c>
      <c r="K131" t="str">
        <f>CONCATENATE(Table1[[#This Row],[period]],"_",Table1[[#This Row],[facil]],"_",F$1)</f>
        <v>202307_364_5</v>
      </c>
      <c r="L131" t="str">
        <f>CONCATENATE(Table1[[#This Row],[period]],"_",Table1[[#This Row],[facil]],"_",G$1)</f>
        <v>202307_364_6</v>
      </c>
      <c r="M131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ndwh='45' where `afyav_data`.`id`='202307_364_4'; 
update `internal_system`.`afyav_data` set ndwh='24' where `afyav_data`.`id`='202307_364_5';
update `internal_system`.`afyav_data` set ndwh='21' where `afyav_data`.`id`='202307_364_6';
</v>
      </c>
    </row>
    <row r="132" spans="1:13" x14ac:dyDescent="0.45">
      <c r="A132" s="8" t="s">
        <v>12</v>
      </c>
      <c r="B132" s="1"/>
      <c r="C132" s="1" t="s">
        <v>167</v>
      </c>
      <c r="D132" s="1">
        <v>14869</v>
      </c>
      <c r="E132" s="1">
        <v>44</v>
      </c>
      <c r="F132" s="1">
        <v>35</v>
      </c>
      <c r="G132" s="9">
        <v>32</v>
      </c>
      <c r="H132" s="9">
        <f>VLOOKUP(Table1[[#This Row],[MFLCode]],masterlist!$F$2:$G$202,2,FALSE)</f>
        <v>239</v>
      </c>
      <c r="I132" s="1">
        <f t="shared" si="4"/>
        <v>202307</v>
      </c>
      <c r="J132" t="str">
        <f>CONCATENATE(Table1[[#This Row],[period]],"_",Table1[[#This Row],[facil]],"_",E$1)</f>
        <v>202307_239_4</v>
      </c>
      <c r="K132" t="str">
        <f>CONCATENATE(Table1[[#This Row],[period]],"_",Table1[[#This Row],[facil]],"_",F$1)</f>
        <v>202307_239_5</v>
      </c>
      <c r="L132" t="str">
        <f>CONCATENATE(Table1[[#This Row],[period]],"_",Table1[[#This Row],[facil]],"_",G$1)</f>
        <v>202307_239_6</v>
      </c>
      <c r="M132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ndwh='44' where `afyav_data`.`id`='202307_239_4'; 
update `internal_system`.`afyav_data` set ndwh='35' where `afyav_data`.`id`='202307_239_5';
update `internal_system`.`afyav_data` set ndwh='32' where `afyav_data`.`id`='202307_239_6';
</v>
      </c>
    </row>
    <row r="133" spans="1:13" x14ac:dyDescent="0.45">
      <c r="A133" s="8" t="s">
        <v>12</v>
      </c>
      <c r="B133" s="1" t="s">
        <v>13</v>
      </c>
      <c r="C133" s="1" t="s">
        <v>170</v>
      </c>
      <c r="D133" s="1">
        <v>15266</v>
      </c>
      <c r="E133" s="1">
        <v>43</v>
      </c>
      <c r="F133" s="1">
        <v>27</v>
      </c>
      <c r="G133" s="9">
        <v>26</v>
      </c>
      <c r="H133" s="9">
        <f>VLOOKUP(Table1[[#This Row],[MFLCode]],masterlist!$F$2:$G$202,2,FALSE)</f>
        <v>255</v>
      </c>
      <c r="I133" s="1">
        <f t="shared" si="4"/>
        <v>202307</v>
      </c>
      <c r="J133" t="str">
        <f>CONCATENATE(Table1[[#This Row],[period]],"_",Table1[[#This Row],[facil]],"_",E$1)</f>
        <v>202307_255_4</v>
      </c>
      <c r="K133" t="str">
        <f>CONCATENATE(Table1[[#This Row],[period]],"_",Table1[[#This Row],[facil]],"_",F$1)</f>
        <v>202307_255_5</v>
      </c>
      <c r="L133" t="str">
        <f>CONCATENATE(Table1[[#This Row],[period]],"_",Table1[[#This Row],[facil]],"_",G$1)</f>
        <v>202307_255_6</v>
      </c>
      <c r="M133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ndwh='43' where `afyav_data`.`id`='202307_255_4'; 
update `internal_system`.`afyav_data` set ndwh='27' where `afyav_data`.`id`='202307_255_5';
update `internal_system`.`afyav_data` set ndwh='26' where `afyav_data`.`id`='202307_255_6';
</v>
      </c>
    </row>
    <row r="134" spans="1:13" x14ac:dyDescent="0.45">
      <c r="A134" s="8" t="s">
        <v>7</v>
      </c>
      <c r="B134" s="1" t="s">
        <v>10</v>
      </c>
      <c r="C134" s="1" t="s">
        <v>168</v>
      </c>
      <c r="D134" s="1">
        <v>15772</v>
      </c>
      <c r="E134" s="1">
        <v>42</v>
      </c>
      <c r="F134" s="1">
        <v>19</v>
      </c>
      <c r="G134" s="9">
        <v>13</v>
      </c>
      <c r="H134" s="9">
        <f>VLOOKUP(Table1[[#This Row],[MFLCode]],masterlist!$F$2:$G$202,2,FALSE)</f>
        <v>605</v>
      </c>
      <c r="I134" s="1">
        <f t="shared" si="4"/>
        <v>202307</v>
      </c>
      <c r="J134" t="str">
        <f>CONCATENATE(Table1[[#This Row],[period]],"_",Table1[[#This Row],[facil]],"_",E$1)</f>
        <v>202307_605_4</v>
      </c>
      <c r="K134" t="str">
        <f>CONCATENATE(Table1[[#This Row],[period]],"_",Table1[[#This Row],[facil]],"_",F$1)</f>
        <v>202307_605_5</v>
      </c>
      <c r="L134" t="str">
        <f>CONCATENATE(Table1[[#This Row],[period]],"_",Table1[[#This Row],[facil]],"_",G$1)</f>
        <v>202307_605_6</v>
      </c>
      <c r="M134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ndwh='42' where `afyav_data`.`id`='202307_605_4'; 
update `internal_system`.`afyav_data` set ndwh='19' where `afyav_data`.`id`='202307_605_5';
update `internal_system`.`afyav_data` set ndwh='13' where `afyav_data`.`id`='202307_605_6';
</v>
      </c>
    </row>
    <row r="135" spans="1:13" x14ac:dyDescent="0.45">
      <c r="A135" s="8" t="s">
        <v>7</v>
      </c>
      <c r="B135" s="1" t="s">
        <v>19</v>
      </c>
      <c r="C135" s="1" t="s">
        <v>172</v>
      </c>
      <c r="D135" s="1">
        <v>15377</v>
      </c>
      <c r="E135" s="1">
        <v>41</v>
      </c>
      <c r="F135" s="1">
        <v>19</v>
      </c>
      <c r="G135" s="9">
        <v>18</v>
      </c>
      <c r="H135" s="9">
        <f>VLOOKUP(Table1[[#This Row],[MFLCode]],masterlist!$F$2:$G$202,2,FALSE)</f>
        <v>865</v>
      </c>
      <c r="I135" s="1">
        <f t="shared" si="4"/>
        <v>202307</v>
      </c>
      <c r="J135" t="str">
        <f>CONCATENATE(Table1[[#This Row],[period]],"_",Table1[[#This Row],[facil]],"_",E$1)</f>
        <v>202307_865_4</v>
      </c>
      <c r="K135" t="str">
        <f>CONCATENATE(Table1[[#This Row],[period]],"_",Table1[[#This Row],[facil]],"_",F$1)</f>
        <v>202307_865_5</v>
      </c>
      <c r="L135" t="str">
        <f>CONCATENATE(Table1[[#This Row],[period]],"_",Table1[[#This Row],[facil]],"_",G$1)</f>
        <v>202307_865_6</v>
      </c>
      <c r="M135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ndwh='41' where `afyav_data`.`id`='202307_865_4'; 
update `internal_system`.`afyav_data` set ndwh='19' where `afyav_data`.`id`='202307_865_5';
update `internal_system`.`afyav_data` set ndwh='18' where `afyav_data`.`id`='202307_865_6';
</v>
      </c>
    </row>
    <row r="136" spans="1:13" x14ac:dyDescent="0.45">
      <c r="A136" s="8" t="s">
        <v>12</v>
      </c>
      <c r="B136" s="1" t="s">
        <v>15</v>
      </c>
      <c r="C136" s="1" t="s">
        <v>160</v>
      </c>
      <c r="D136" s="1">
        <v>15646</v>
      </c>
      <c r="E136" s="1">
        <v>40</v>
      </c>
      <c r="F136" s="1">
        <v>30</v>
      </c>
      <c r="G136" s="9">
        <v>26</v>
      </c>
      <c r="H136" s="9">
        <f>VLOOKUP(Table1[[#This Row],[MFLCode]],masterlist!$F$2:$G$202,2,FALSE)</f>
        <v>228</v>
      </c>
      <c r="I136" s="1">
        <f t="shared" si="4"/>
        <v>202307</v>
      </c>
      <c r="J136" t="str">
        <f>CONCATENATE(Table1[[#This Row],[period]],"_",Table1[[#This Row],[facil]],"_",E$1)</f>
        <v>202307_228_4</v>
      </c>
      <c r="K136" t="str">
        <f>CONCATENATE(Table1[[#This Row],[period]],"_",Table1[[#This Row],[facil]],"_",F$1)</f>
        <v>202307_228_5</v>
      </c>
      <c r="L136" t="str">
        <f>CONCATENATE(Table1[[#This Row],[period]],"_",Table1[[#This Row],[facil]],"_",G$1)</f>
        <v>202307_228_6</v>
      </c>
      <c r="M136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ndwh='40' where `afyav_data`.`id`='202307_228_4'; 
update `internal_system`.`afyav_data` set ndwh='30' where `afyav_data`.`id`='202307_228_5';
update `internal_system`.`afyav_data` set ndwh='26' where `afyav_data`.`id`='202307_228_6';
</v>
      </c>
    </row>
    <row r="137" spans="1:13" x14ac:dyDescent="0.45">
      <c r="A137" s="8" t="s">
        <v>25</v>
      </c>
      <c r="B137" s="1" t="s">
        <v>76</v>
      </c>
      <c r="C137" s="1" t="s">
        <v>165</v>
      </c>
      <c r="D137" s="1">
        <v>14912</v>
      </c>
      <c r="E137" s="1">
        <v>39</v>
      </c>
      <c r="F137" s="1">
        <v>15</v>
      </c>
      <c r="G137" s="9">
        <v>15</v>
      </c>
      <c r="H137" s="9">
        <f>VLOOKUP(Table1[[#This Row],[MFLCode]],masterlist!$F$2:$G$202,2,FALSE)</f>
        <v>14</v>
      </c>
      <c r="I137" s="1">
        <f t="shared" si="4"/>
        <v>202307</v>
      </c>
      <c r="J137" t="str">
        <f>CONCATENATE(Table1[[#This Row],[period]],"_",Table1[[#This Row],[facil]],"_",E$1)</f>
        <v>202307_14_4</v>
      </c>
      <c r="K137" t="str">
        <f>CONCATENATE(Table1[[#This Row],[period]],"_",Table1[[#This Row],[facil]],"_",F$1)</f>
        <v>202307_14_5</v>
      </c>
      <c r="L137" t="str">
        <f>CONCATENATE(Table1[[#This Row],[period]],"_",Table1[[#This Row],[facil]],"_",G$1)</f>
        <v>202307_14_6</v>
      </c>
      <c r="M137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ndwh='39' where `afyav_data`.`id`='202307_14_4'; 
update `internal_system`.`afyav_data` set ndwh='15' where `afyav_data`.`id`='202307_14_5';
update `internal_system`.`afyav_data` set ndwh='15' where `afyav_data`.`id`='202307_14_6';
</v>
      </c>
    </row>
    <row r="138" spans="1:13" x14ac:dyDescent="0.45">
      <c r="A138" s="8" t="s">
        <v>12</v>
      </c>
      <c r="B138" s="1" t="s">
        <v>139</v>
      </c>
      <c r="C138" s="1" t="s">
        <v>171</v>
      </c>
      <c r="D138" s="1">
        <v>14391</v>
      </c>
      <c r="E138" s="1">
        <v>37</v>
      </c>
      <c r="F138" s="1">
        <v>26</v>
      </c>
      <c r="G138" s="9">
        <v>21</v>
      </c>
      <c r="H138" s="9">
        <f>VLOOKUP(Table1[[#This Row],[MFLCode]],masterlist!$F$2:$G$202,2,FALSE)</f>
        <v>604</v>
      </c>
      <c r="I138" s="1">
        <f t="shared" si="4"/>
        <v>202307</v>
      </c>
      <c r="J138" t="str">
        <f>CONCATENATE(Table1[[#This Row],[period]],"_",Table1[[#This Row],[facil]],"_",E$1)</f>
        <v>202307_604_4</v>
      </c>
      <c r="K138" t="str">
        <f>CONCATENATE(Table1[[#This Row],[period]],"_",Table1[[#This Row],[facil]],"_",F$1)</f>
        <v>202307_604_5</v>
      </c>
      <c r="L138" t="str">
        <f>CONCATENATE(Table1[[#This Row],[period]],"_",Table1[[#This Row],[facil]],"_",G$1)</f>
        <v>202307_604_6</v>
      </c>
      <c r="M138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ndwh='37' where `afyav_data`.`id`='202307_604_4'; 
update `internal_system`.`afyav_data` set ndwh='26' where `afyav_data`.`id`='202307_604_5';
update `internal_system`.`afyav_data` set ndwh='21' where `afyav_data`.`id`='202307_604_6';
</v>
      </c>
    </row>
    <row r="139" spans="1:13" x14ac:dyDescent="0.45">
      <c r="A139" s="8" t="s">
        <v>7</v>
      </c>
      <c r="B139" s="1" t="s">
        <v>21</v>
      </c>
      <c r="C139" s="1" t="s">
        <v>169</v>
      </c>
      <c r="D139" s="1">
        <v>14545</v>
      </c>
      <c r="E139" s="1">
        <v>35</v>
      </c>
      <c r="F139" s="1">
        <v>2</v>
      </c>
      <c r="G139" s="9">
        <v>2</v>
      </c>
      <c r="H139" s="9">
        <f>VLOOKUP(Table1[[#This Row],[MFLCode]],masterlist!$F$2:$G$202,2,FALSE)</f>
        <v>386</v>
      </c>
      <c r="I139" s="1">
        <f t="shared" si="4"/>
        <v>202307</v>
      </c>
      <c r="J139" t="str">
        <f>CONCATENATE(Table1[[#This Row],[period]],"_",Table1[[#This Row],[facil]],"_",E$1)</f>
        <v>202307_386_4</v>
      </c>
      <c r="K139" t="str">
        <f>CONCATENATE(Table1[[#This Row],[period]],"_",Table1[[#This Row],[facil]],"_",F$1)</f>
        <v>202307_386_5</v>
      </c>
      <c r="L139" t="str">
        <f>CONCATENATE(Table1[[#This Row],[period]],"_",Table1[[#This Row],[facil]],"_",G$1)</f>
        <v>202307_386_6</v>
      </c>
      <c r="M139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ndwh='35' where `afyav_data`.`id`='202307_386_4'; 
update `internal_system`.`afyav_data` set ndwh='2' where `afyav_data`.`id`='202307_386_5';
update `internal_system`.`afyav_data` set ndwh='2' where `afyav_data`.`id`='202307_386_6';
</v>
      </c>
    </row>
    <row r="140" spans="1:13" x14ac:dyDescent="0.45">
      <c r="A140" s="8" t="s">
        <v>12</v>
      </c>
      <c r="B140" s="1" t="s">
        <v>15</v>
      </c>
      <c r="C140" s="1" t="s">
        <v>173</v>
      </c>
      <c r="D140" s="1">
        <v>17575</v>
      </c>
      <c r="E140" s="1">
        <v>23</v>
      </c>
      <c r="F140" s="1">
        <v>20</v>
      </c>
      <c r="G140" s="9">
        <v>18</v>
      </c>
      <c r="H140" s="9">
        <f>VLOOKUP(Table1[[#This Row],[MFLCode]],masterlist!$F$2:$G$202,2,FALSE)</f>
        <v>916</v>
      </c>
      <c r="I140" s="1">
        <f>I139</f>
        <v>202307</v>
      </c>
      <c r="J140" t="str">
        <f>CONCATENATE(Table1[[#This Row],[period]],"_",Table1[[#This Row],[facil]],"_",E$1)</f>
        <v>202307_916_4</v>
      </c>
      <c r="K140" t="str">
        <f>CONCATENATE(Table1[[#This Row],[period]],"_",Table1[[#This Row],[facil]],"_",F$1)</f>
        <v>202307_916_5</v>
      </c>
      <c r="L140" t="str">
        <f>CONCATENATE(Table1[[#This Row],[period]],"_",Table1[[#This Row],[facil]],"_",G$1)</f>
        <v>202307_916_6</v>
      </c>
      <c r="M140" t="str">
        <f>CONCATENATE("update `internal_system`.`afyav_data` set ndwh='",Table1[[#This Row],[TX_CURR]],"' where `afyav_data`.`id`='",Table1[[#This Row],[TX_CURR_ID]],"'; 
update `internal_system`.`afyav_data` set ndwh='",Table1[[#This Row],[VL Done]],"' where `afyav_data`.`id`='",Table1[[#This Row],[VL_DONE_ID]],"';
update `internal_system`.`afyav_data` set ndwh='",Table1[[#This Row],[VL_Sup]],"' where `afyav_data`.`id`='",Table1[[#This Row],[VL_SUP_ID]],"';
")</f>
        <v xml:space="preserve">update `internal_system`.`afyav_data` set ndwh='23' where `afyav_data`.`id`='202307_916_4'; 
update `internal_system`.`afyav_data` set ndwh='20' where `afyav_data`.`id`='202307_916_5';
update `internal_system`.`afyav_data` set ndwh='18' where `afyav_data`.`id`='202307_916_6';
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workbookViewId="0">
      <pane xSplit="4" ySplit="2" topLeftCell="E30" activePane="bottomRight" state="frozen"/>
      <selection pane="topRight" activeCell="E1" sqref="E1"/>
      <selection pane="bottomLeft" activeCell="A3" sqref="A3"/>
      <selection pane="bottomRight" activeCell="K3" sqref="K3:K46"/>
    </sheetView>
  </sheetViews>
  <sheetFormatPr defaultRowHeight="14.25" x14ac:dyDescent="0.45"/>
  <cols>
    <col min="2" max="2" width="11.46484375" customWidth="1"/>
    <col min="3" max="3" width="13" customWidth="1"/>
    <col min="4" max="4" width="10.06640625" customWidth="1"/>
    <col min="5" max="7" width="9.06640625" style="3"/>
    <col min="9" max="9" width="10.796875" bestFit="1" customWidth="1"/>
    <col min="10" max="10" width="11.796875" bestFit="1" customWidth="1"/>
  </cols>
  <sheetData>
    <row r="1" spans="1:11" x14ac:dyDescent="0.45">
      <c r="E1" s="3">
        <v>1</v>
      </c>
      <c r="F1" s="3">
        <v>2</v>
      </c>
    </row>
    <row r="2" spans="1:11" x14ac:dyDescent="0.45">
      <c r="A2" s="21" t="s">
        <v>0</v>
      </c>
      <c r="B2" s="21" t="s">
        <v>1</v>
      </c>
      <c r="C2" s="21" t="s">
        <v>2</v>
      </c>
      <c r="D2" s="21" t="s">
        <v>3</v>
      </c>
      <c r="E2" s="22" t="s">
        <v>175</v>
      </c>
      <c r="F2" s="22" t="s">
        <v>176</v>
      </c>
      <c r="G2" s="15" t="s">
        <v>387</v>
      </c>
      <c r="H2" s="15" t="s">
        <v>388</v>
      </c>
      <c r="I2" s="14" t="s">
        <v>393</v>
      </c>
      <c r="J2" s="14" t="s">
        <v>394</v>
      </c>
      <c r="K2" s="18" t="s">
        <v>392</v>
      </c>
    </row>
    <row r="3" spans="1:11" x14ac:dyDescent="0.45">
      <c r="A3" t="s">
        <v>7</v>
      </c>
      <c r="C3" t="s">
        <v>56</v>
      </c>
      <c r="D3">
        <v>20137</v>
      </c>
      <c r="E3" s="3">
        <v>145</v>
      </c>
      <c r="F3" s="3">
        <v>0</v>
      </c>
      <c r="G3" s="3">
        <f>VLOOKUP(Table2[[#This Row],[MFLCode]],masterlist!$F$2:$G$202,2,FALSE)</f>
        <v>603</v>
      </c>
      <c r="H3">
        <f>'TX_Curr and VL'!I1</f>
        <v>202307</v>
      </c>
      <c r="I3" t="str">
        <f>CONCATENATE(Table2[[#This Row],[period]],"_",Table2[[#This Row],[facil]],"_",E$1)</f>
        <v>202307_603_1</v>
      </c>
      <c r="J3" t="str">
        <f>CONCATENATE(Table2[[#This Row],[period]],"_",Table2[[#This Row],[facil]],"_",F$1)</f>
        <v>202307_603_2</v>
      </c>
      <c r="K3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ndwh='145' where `afyav_data`.`id`='202307_603_1'; 
update `internal_system`.`afyav_data` set ndwh='0' where `afyav_data`.`id`='202307_603_2';
</v>
      </c>
    </row>
    <row r="4" spans="1:11" x14ac:dyDescent="0.45">
      <c r="A4" t="s">
        <v>25</v>
      </c>
      <c r="B4" t="s">
        <v>39</v>
      </c>
      <c r="C4" t="s">
        <v>40</v>
      </c>
      <c r="D4">
        <v>15138</v>
      </c>
      <c r="E4" s="3">
        <v>126</v>
      </c>
      <c r="F4" s="3">
        <v>8</v>
      </c>
      <c r="G4" s="3">
        <f>VLOOKUP(Table2[[#This Row],[MFLCode]],masterlist!$F$2:$G$202,2,FALSE)</f>
        <v>30</v>
      </c>
      <c r="H4">
        <f>'TX_Curr and VL'!I1</f>
        <v>202307</v>
      </c>
      <c r="I4" t="str">
        <f>CONCATENATE(Table2[[#This Row],[period]],"_",Table2[[#This Row],[facil]],"_",E$1)</f>
        <v>202307_30_1</v>
      </c>
      <c r="J4" t="str">
        <f>CONCATENATE(Table2[[#This Row],[period]],"_",Table2[[#This Row],[facil]],"_",F$1)</f>
        <v>202307_30_2</v>
      </c>
      <c r="K4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ndwh='126' where `afyav_data`.`id`='202307_30_1'; 
update `internal_system`.`afyav_data` set ndwh='8' where `afyav_data`.`id`='202307_30_2';
</v>
      </c>
    </row>
    <row r="5" spans="1:11" x14ac:dyDescent="0.45">
      <c r="A5" t="s">
        <v>7</v>
      </c>
      <c r="B5" t="s">
        <v>23</v>
      </c>
      <c r="C5" t="s">
        <v>32</v>
      </c>
      <c r="D5">
        <v>14431</v>
      </c>
      <c r="E5" s="3">
        <v>123</v>
      </c>
      <c r="F5" s="3">
        <v>5</v>
      </c>
      <c r="G5" s="3">
        <f>VLOOKUP(Table2[[#This Row],[MFLCode]],masterlist!$F$2:$G$202,2,FALSE)</f>
        <v>328</v>
      </c>
      <c r="H5">
        <f>'TX_Curr and VL'!I3</f>
        <v>202307</v>
      </c>
      <c r="I5" t="str">
        <f>CONCATENATE(Table2[[#This Row],[period]],"_",Table2[[#This Row],[facil]],"_",E$1)</f>
        <v>202307_328_1</v>
      </c>
      <c r="J5" t="str">
        <f>CONCATENATE(Table2[[#This Row],[period]],"_",Table2[[#This Row],[facil]],"_",F$1)</f>
        <v>202307_328_2</v>
      </c>
      <c r="K5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ndwh='123' where `afyav_data`.`id`='202307_328_1'; 
update `internal_system`.`afyav_data` set ndwh='5' where `afyav_data`.`id`='202307_328_2';
</v>
      </c>
    </row>
    <row r="6" spans="1:11" x14ac:dyDescent="0.45">
      <c r="A6" t="s">
        <v>12</v>
      </c>
      <c r="B6" t="s">
        <v>13</v>
      </c>
      <c r="C6" t="s">
        <v>69</v>
      </c>
      <c r="D6">
        <v>15339</v>
      </c>
      <c r="E6" s="3">
        <v>117</v>
      </c>
      <c r="F6" s="3">
        <v>0</v>
      </c>
      <c r="G6" s="3">
        <f>VLOOKUP(Table2[[#This Row],[MFLCode]],masterlist!$F$2:$G$202,2,FALSE)</f>
        <v>258</v>
      </c>
      <c r="H6">
        <f>'TX_Curr and VL'!I4</f>
        <v>202307</v>
      </c>
      <c r="I6" t="str">
        <f>CONCATENATE(Table2[[#This Row],[period]],"_",Table2[[#This Row],[facil]],"_",E$1)</f>
        <v>202307_258_1</v>
      </c>
      <c r="J6" t="str">
        <f>CONCATENATE(Table2[[#This Row],[period]],"_",Table2[[#This Row],[facil]],"_",F$1)</f>
        <v>202307_258_2</v>
      </c>
      <c r="K6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ndwh='117' where `afyav_data`.`id`='202307_258_1'; 
update `internal_system`.`afyav_data` set ndwh='0' where `afyav_data`.`id`='202307_258_2';
</v>
      </c>
    </row>
    <row r="7" spans="1:11" x14ac:dyDescent="0.45">
      <c r="A7" t="s">
        <v>7</v>
      </c>
      <c r="B7" t="s">
        <v>23</v>
      </c>
      <c r="C7" t="s">
        <v>24</v>
      </c>
      <c r="D7">
        <v>15212</v>
      </c>
      <c r="E7" s="3">
        <v>93</v>
      </c>
      <c r="F7" s="3">
        <v>6</v>
      </c>
      <c r="G7" s="3">
        <f>VLOOKUP(Table2[[#This Row],[MFLCode]],masterlist!$F$2:$G$202,2,FALSE)</f>
        <v>331</v>
      </c>
      <c r="H7">
        <f>'TX_Curr and VL'!I5</f>
        <v>202307</v>
      </c>
      <c r="I7" t="str">
        <f>CONCATENATE(Table2[[#This Row],[period]],"_",Table2[[#This Row],[facil]],"_",E$1)</f>
        <v>202307_331_1</v>
      </c>
      <c r="J7" t="str">
        <f>CONCATENATE(Table2[[#This Row],[period]],"_",Table2[[#This Row],[facil]],"_",F$1)</f>
        <v>202307_331_2</v>
      </c>
      <c r="K7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ndwh='93' where `afyav_data`.`id`='202307_331_1'; 
update `internal_system`.`afyav_data` set ndwh='6' where `afyav_data`.`id`='202307_331_2';
</v>
      </c>
    </row>
    <row r="8" spans="1:11" x14ac:dyDescent="0.45">
      <c r="A8" t="s">
        <v>7</v>
      </c>
      <c r="B8" t="s">
        <v>41</v>
      </c>
      <c r="C8" t="s">
        <v>43</v>
      </c>
      <c r="D8">
        <v>15398</v>
      </c>
      <c r="E8" s="3">
        <v>88</v>
      </c>
      <c r="F8" s="3">
        <v>8</v>
      </c>
      <c r="G8" s="3">
        <f>VLOOKUP(Table2[[#This Row],[MFLCode]],masterlist!$F$2:$G$202,2,FALSE)</f>
        <v>310</v>
      </c>
      <c r="H8">
        <f>'TX_Curr and VL'!I6</f>
        <v>202307</v>
      </c>
      <c r="I8" t="str">
        <f>CONCATENATE(Table2[[#This Row],[period]],"_",Table2[[#This Row],[facil]],"_",E$1)</f>
        <v>202307_310_1</v>
      </c>
      <c r="J8" t="str">
        <f>CONCATENATE(Table2[[#This Row],[period]],"_",Table2[[#This Row],[facil]],"_",F$1)</f>
        <v>202307_310_2</v>
      </c>
      <c r="K8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ndwh='88' where `afyav_data`.`id`='202307_310_1'; 
update `internal_system`.`afyav_data` set ndwh='8' where `afyav_data`.`id`='202307_310_2';
</v>
      </c>
    </row>
    <row r="9" spans="1:11" x14ac:dyDescent="0.45">
      <c r="A9" t="s">
        <v>25</v>
      </c>
      <c r="B9" t="s">
        <v>28</v>
      </c>
      <c r="C9" t="s">
        <v>29</v>
      </c>
      <c r="D9">
        <v>14432</v>
      </c>
      <c r="E9" s="3">
        <v>87</v>
      </c>
      <c r="F9" s="3">
        <v>9</v>
      </c>
      <c r="G9" s="3">
        <f>VLOOKUP(Table2[[#This Row],[MFLCode]],masterlist!$F$2:$G$202,2,FALSE)</f>
        <v>20</v>
      </c>
      <c r="H9">
        <f>'TX_Curr and VL'!I7</f>
        <v>202307</v>
      </c>
      <c r="I9" t="str">
        <f>CONCATENATE(Table2[[#This Row],[period]],"_",Table2[[#This Row],[facil]],"_",E$1)</f>
        <v>202307_20_1</v>
      </c>
      <c r="J9" t="str">
        <f>CONCATENATE(Table2[[#This Row],[period]],"_",Table2[[#This Row],[facil]],"_",F$1)</f>
        <v>202307_20_2</v>
      </c>
      <c r="K9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ndwh='87' where `afyav_data`.`id`='202307_20_1'; 
update `internal_system`.`afyav_data` set ndwh='9' where `afyav_data`.`id`='202307_20_2';
</v>
      </c>
    </row>
    <row r="10" spans="1:11" x14ac:dyDescent="0.45">
      <c r="A10" t="s">
        <v>7</v>
      </c>
      <c r="B10" t="s">
        <v>21</v>
      </c>
      <c r="C10" t="s">
        <v>50</v>
      </c>
      <c r="D10">
        <v>15008</v>
      </c>
      <c r="E10" s="3">
        <v>86</v>
      </c>
      <c r="F10" s="3">
        <v>1</v>
      </c>
      <c r="G10" s="3">
        <f>VLOOKUP(Table2[[#This Row],[MFLCode]],masterlist!$F$2:$G$202,2,FALSE)</f>
        <v>398</v>
      </c>
      <c r="H10">
        <f>'TX_Curr and VL'!I8</f>
        <v>202307</v>
      </c>
      <c r="I10" t="str">
        <f>CONCATENATE(Table2[[#This Row],[period]],"_",Table2[[#This Row],[facil]],"_",E$1)</f>
        <v>202307_398_1</v>
      </c>
      <c r="J10" t="str">
        <f>CONCATENATE(Table2[[#This Row],[period]],"_",Table2[[#This Row],[facil]],"_",F$1)</f>
        <v>202307_398_2</v>
      </c>
      <c r="K10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ndwh='86' where `afyav_data`.`id`='202307_398_1'; 
update `internal_system`.`afyav_data` set ndwh='1' where `afyav_data`.`id`='202307_398_2';
</v>
      </c>
    </row>
    <row r="11" spans="1:11" x14ac:dyDescent="0.45">
      <c r="A11" t="s">
        <v>7</v>
      </c>
      <c r="B11" t="s">
        <v>46</v>
      </c>
      <c r="C11" t="s">
        <v>47</v>
      </c>
      <c r="D11">
        <v>15678</v>
      </c>
      <c r="E11" s="3">
        <v>78</v>
      </c>
      <c r="F11" s="3">
        <v>2</v>
      </c>
      <c r="G11" s="3">
        <f>VLOOKUP(Table2[[#This Row],[MFLCode]],masterlist!$F$2:$G$202,2,FALSE)</f>
        <v>490</v>
      </c>
      <c r="H11">
        <f>'TX_Curr and VL'!I9</f>
        <v>202307</v>
      </c>
      <c r="I11" t="str">
        <f>CONCATENATE(Table2[[#This Row],[period]],"_",Table2[[#This Row],[facil]],"_",E$1)</f>
        <v>202307_490_1</v>
      </c>
      <c r="J11" t="str">
        <f>CONCATENATE(Table2[[#This Row],[period]],"_",Table2[[#This Row],[facil]],"_",F$1)</f>
        <v>202307_490_2</v>
      </c>
      <c r="K11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ndwh='78' where `afyav_data`.`id`='202307_490_1'; 
update `internal_system`.`afyav_data` set ndwh='2' where `afyav_data`.`id`='202307_490_2';
</v>
      </c>
    </row>
    <row r="12" spans="1:11" x14ac:dyDescent="0.45">
      <c r="A12" t="s">
        <v>7</v>
      </c>
      <c r="C12" t="s">
        <v>102</v>
      </c>
      <c r="D12">
        <v>18599</v>
      </c>
      <c r="E12" s="3">
        <v>73</v>
      </c>
      <c r="F12" s="3">
        <v>0</v>
      </c>
      <c r="G12" s="3">
        <f>VLOOKUP(Table2[[#This Row],[MFLCode]],masterlist!$F$2:$G$202,2,FALSE)</f>
        <v>863</v>
      </c>
      <c r="H12">
        <f>'TX_Curr and VL'!I10</f>
        <v>202307</v>
      </c>
      <c r="I12" t="str">
        <f>CONCATENATE(Table2[[#This Row],[period]],"_",Table2[[#This Row],[facil]],"_",E$1)</f>
        <v>202307_863_1</v>
      </c>
      <c r="J12" t="str">
        <f>CONCATENATE(Table2[[#This Row],[period]],"_",Table2[[#This Row],[facil]],"_",F$1)</f>
        <v>202307_863_2</v>
      </c>
      <c r="K12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ndwh='73' where `afyav_data`.`id`='202307_863_1'; 
update `internal_system`.`afyav_data` set ndwh='0' where `afyav_data`.`id`='202307_863_2';
</v>
      </c>
    </row>
    <row r="13" spans="1:11" x14ac:dyDescent="0.45">
      <c r="A13" t="s">
        <v>25</v>
      </c>
      <c r="B13" t="s">
        <v>28</v>
      </c>
      <c r="C13" t="s">
        <v>61</v>
      </c>
      <c r="D13">
        <v>15174</v>
      </c>
      <c r="E13" s="3">
        <v>69</v>
      </c>
      <c r="F13" s="3">
        <v>3</v>
      </c>
      <c r="G13" s="3">
        <f>VLOOKUP(Table2[[#This Row],[MFLCode]],masterlist!$F$2:$G$202,2,FALSE)</f>
        <v>23</v>
      </c>
      <c r="H13">
        <f>'TX_Curr and VL'!I11</f>
        <v>202307</v>
      </c>
      <c r="I13" t="str">
        <f>CONCATENATE(Table2[[#This Row],[period]],"_",Table2[[#This Row],[facil]],"_",E$1)</f>
        <v>202307_23_1</v>
      </c>
      <c r="J13" t="str">
        <f>CONCATENATE(Table2[[#This Row],[period]],"_",Table2[[#This Row],[facil]],"_",F$1)</f>
        <v>202307_23_2</v>
      </c>
      <c r="K13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ndwh='69' where `afyav_data`.`id`='202307_23_1'; 
update `internal_system`.`afyav_data` set ndwh='3' where `afyav_data`.`id`='202307_23_2';
</v>
      </c>
    </row>
    <row r="14" spans="1:11" x14ac:dyDescent="0.45">
      <c r="A14" t="s">
        <v>7</v>
      </c>
      <c r="C14" t="s">
        <v>60</v>
      </c>
      <c r="D14">
        <v>15232</v>
      </c>
      <c r="E14" s="3">
        <v>67</v>
      </c>
      <c r="F14" s="3">
        <v>1</v>
      </c>
      <c r="G14" s="3">
        <f>VLOOKUP(Table2[[#This Row],[MFLCode]],masterlist!$F$2:$G$202,2,FALSE)</f>
        <v>401</v>
      </c>
      <c r="H14">
        <f>'TX_Curr and VL'!I12</f>
        <v>202307</v>
      </c>
      <c r="I14" t="str">
        <f>CONCATENATE(Table2[[#This Row],[period]],"_",Table2[[#This Row],[facil]],"_",E$1)</f>
        <v>202307_401_1</v>
      </c>
      <c r="J14" t="str">
        <f>CONCATENATE(Table2[[#This Row],[period]],"_",Table2[[#This Row],[facil]],"_",F$1)</f>
        <v>202307_401_2</v>
      </c>
      <c r="K14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ndwh='67' where `afyav_data`.`id`='202307_401_1'; 
update `internal_system`.`afyav_data` set ndwh='1' where `afyav_data`.`id`='202307_401_2';
</v>
      </c>
    </row>
    <row r="15" spans="1:11" x14ac:dyDescent="0.45">
      <c r="A15" t="s">
        <v>7</v>
      </c>
      <c r="B15" t="s">
        <v>19</v>
      </c>
      <c r="C15" t="s">
        <v>20</v>
      </c>
      <c r="D15">
        <v>14510</v>
      </c>
      <c r="E15" s="3">
        <v>60</v>
      </c>
      <c r="F15" s="3">
        <v>2</v>
      </c>
      <c r="G15" s="3">
        <f>VLOOKUP(Table2[[#This Row],[MFLCode]],masterlist!$F$2:$G$202,2,FALSE)</f>
        <v>288</v>
      </c>
      <c r="H15">
        <f>'TX_Curr and VL'!I13</f>
        <v>202307</v>
      </c>
      <c r="I15" t="str">
        <f>CONCATENATE(Table2[[#This Row],[period]],"_",Table2[[#This Row],[facil]],"_",E$1)</f>
        <v>202307_288_1</v>
      </c>
      <c r="J15" t="str">
        <f>CONCATENATE(Table2[[#This Row],[period]],"_",Table2[[#This Row],[facil]],"_",F$1)</f>
        <v>202307_288_2</v>
      </c>
      <c r="K15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ndwh='60' where `afyav_data`.`id`='202307_288_1'; 
update `internal_system`.`afyav_data` set ndwh='2' where `afyav_data`.`id`='202307_288_2';
</v>
      </c>
    </row>
    <row r="16" spans="1:11" x14ac:dyDescent="0.45">
      <c r="A16" t="s">
        <v>7</v>
      </c>
      <c r="B16" t="s">
        <v>41</v>
      </c>
      <c r="C16" t="s">
        <v>42</v>
      </c>
      <c r="D16">
        <v>14836</v>
      </c>
      <c r="E16" s="3">
        <v>56</v>
      </c>
      <c r="F16" s="3">
        <v>4</v>
      </c>
      <c r="G16" s="3">
        <f>VLOOKUP(Table2[[#This Row],[MFLCode]],masterlist!$F$2:$G$202,2,FALSE)</f>
        <v>302</v>
      </c>
      <c r="H16">
        <f>'TX_Curr and VL'!I14</f>
        <v>202307</v>
      </c>
      <c r="I16" t="str">
        <f>CONCATENATE(Table2[[#This Row],[period]],"_",Table2[[#This Row],[facil]],"_",E$1)</f>
        <v>202307_302_1</v>
      </c>
      <c r="J16" t="str">
        <f>CONCATENATE(Table2[[#This Row],[period]],"_",Table2[[#This Row],[facil]],"_",F$1)</f>
        <v>202307_302_2</v>
      </c>
      <c r="K16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ndwh='56' where `afyav_data`.`id`='202307_302_1'; 
update `internal_system`.`afyav_data` set ndwh='4' where `afyav_data`.`id`='202307_302_2';
</v>
      </c>
    </row>
    <row r="17" spans="1:11" x14ac:dyDescent="0.45">
      <c r="A17" t="s">
        <v>7</v>
      </c>
      <c r="C17" t="s">
        <v>65</v>
      </c>
      <c r="D17">
        <v>14801</v>
      </c>
      <c r="E17" s="3">
        <v>53</v>
      </c>
      <c r="F17" s="3">
        <v>2</v>
      </c>
      <c r="G17" s="3">
        <f>VLOOKUP(Table2[[#This Row],[MFLCode]],masterlist!$F$2:$G$202,2,FALSE)</f>
        <v>353</v>
      </c>
      <c r="H17">
        <f>'TX_Curr and VL'!I15</f>
        <v>202307</v>
      </c>
      <c r="I17" t="str">
        <f>CONCATENATE(Table2[[#This Row],[period]],"_",Table2[[#This Row],[facil]],"_",E$1)</f>
        <v>202307_353_1</v>
      </c>
      <c r="J17" t="str">
        <f>CONCATENATE(Table2[[#This Row],[period]],"_",Table2[[#This Row],[facil]],"_",F$1)</f>
        <v>202307_353_2</v>
      </c>
      <c r="K17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ndwh='53' where `afyav_data`.`id`='202307_353_1'; 
update `internal_system`.`afyav_data` set ndwh='2' where `afyav_data`.`id`='202307_353_2';
</v>
      </c>
    </row>
    <row r="18" spans="1:11" x14ac:dyDescent="0.45">
      <c r="A18" t="s">
        <v>12</v>
      </c>
      <c r="B18" t="s">
        <v>13</v>
      </c>
      <c r="C18" t="s">
        <v>14</v>
      </c>
      <c r="D18">
        <v>10890</v>
      </c>
      <c r="E18" s="3">
        <v>48</v>
      </c>
      <c r="F18" s="3">
        <v>0</v>
      </c>
      <c r="G18" s="3">
        <f>VLOOKUP(Table2[[#This Row],[MFLCode]],masterlist!$F$2:$G$202,2,FALSE)</f>
        <v>854</v>
      </c>
      <c r="H18">
        <f>'TX_Curr and VL'!I16</f>
        <v>202307</v>
      </c>
      <c r="I18" t="str">
        <f>CONCATENATE(Table2[[#This Row],[period]],"_",Table2[[#This Row],[facil]],"_",E$1)</f>
        <v>202307_854_1</v>
      </c>
      <c r="J18" t="str">
        <f>CONCATENATE(Table2[[#This Row],[period]],"_",Table2[[#This Row],[facil]],"_",F$1)</f>
        <v>202307_854_2</v>
      </c>
      <c r="K18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ndwh='48' where `afyav_data`.`id`='202307_854_1'; 
update `internal_system`.`afyav_data` set ndwh='0' where `afyav_data`.`id`='202307_854_2';
</v>
      </c>
    </row>
    <row r="19" spans="1:11" x14ac:dyDescent="0.45">
      <c r="A19" t="s">
        <v>25</v>
      </c>
      <c r="C19" t="s">
        <v>152</v>
      </c>
      <c r="D19">
        <v>14321</v>
      </c>
      <c r="E19" s="3">
        <v>47</v>
      </c>
      <c r="F19" s="3">
        <v>0</v>
      </c>
      <c r="G19" s="3">
        <f>VLOOKUP(Table2[[#This Row],[MFLCode]],masterlist!$F$2:$G$202,2,FALSE)</f>
        <v>15</v>
      </c>
      <c r="H19">
        <f>'TX_Curr and VL'!I17</f>
        <v>202307</v>
      </c>
      <c r="I19" t="str">
        <f>CONCATENATE(Table2[[#This Row],[period]],"_",Table2[[#This Row],[facil]],"_",E$1)</f>
        <v>202307_15_1</v>
      </c>
      <c r="J19" t="str">
        <f>CONCATENATE(Table2[[#This Row],[period]],"_",Table2[[#This Row],[facil]],"_",F$1)</f>
        <v>202307_15_2</v>
      </c>
      <c r="K19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ndwh='47' where `afyav_data`.`id`='202307_15_1'; 
update `internal_system`.`afyav_data` set ndwh='0' where `afyav_data`.`id`='202307_15_2';
</v>
      </c>
    </row>
    <row r="20" spans="1:11" x14ac:dyDescent="0.45">
      <c r="A20" t="s">
        <v>7</v>
      </c>
      <c r="B20" t="s">
        <v>37</v>
      </c>
      <c r="C20" t="s">
        <v>38</v>
      </c>
      <c r="D20">
        <v>15495</v>
      </c>
      <c r="E20" s="3">
        <v>46</v>
      </c>
      <c r="F20" s="3">
        <v>0</v>
      </c>
      <c r="G20" s="3">
        <f>VLOOKUP(Table2[[#This Row],[MFLCode]],masterlist!$F$2:$G$202,2,FALSE)</f>
        <v>478</v>
      </c>
      <c r="H20">
        <f>'TX_Curr and VL'!I18</f>
        <v>202307</v>
      </c>
      <c r="I20" t="str">
        <f>CONCATENATE(Table2[[#This Row],[period]],"_",Table2[[#This Row],[facil]],"_",E$1)</f>
        <v>202307_478_1</v>
      </c>
      <c r="J20" t="str">
        <f>CONCATENATE(Table2[[#This Row],[period]],"_",Table2[[#This Row],[facil]],"_",F$1)</f>
        <v>202307_478_2</v>
      </c>
      <c r="K20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ndwh='46' where `afyav_data`.`id`='202307_478_1'; 
update `internal_system`.`afyav_data` set ndwh='0' where `afyav_data`.`id`='202307_478_2';
</v>
      </c>
    </row>
    <row r="21" spans="1:11" x14ac:dyDescent="0.45">
      <c r="A21" t="s">
        <v>25</v>
      </c>
      <c r="B21" t="s">
        <v>26</v>
      </c>
      <c r="C21" t="s">
        <v>27</v>
      </c>
      <c r="D21">
        <v>14607</v>
      </c>
      <c r="E21" s="3">
        <v>45</v>
      </c>
      <c r="F21" s="3">
        <v>4</v>
      </c>
      <c r="G21" s="3">
        <f>VLOOKUP(Table2[[#This Row],[MFLCode]],masterlist!$F$2:$G$202,2,FALSE)</f>
        <v>1</v>
      </c>
      <c r="H21">
        <f>'TX_Curr and VL'!I19</f>
        <v>202307</v>
      </c>
      <c r="I21" t="str">
        <f>CONCATENATE(Table2[[#This Row],[period]],"_",Table2[[#This Row],[facil]],"_",E$1)</f>
        <v>202307_1_1</v>
      </c>
      <c r="J21" t="str">
        <f>CONCATENATE(Table2[[#This Row],[period]],"_",Table2[[#This Row],[facil]],"_",F$1)</f>
        <v>202307_1_2</v>
      </c>
      <c r="K21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ndwh='45' where `afyav_data`.`id`='202307_1_1'; 
update `internal_system`.`afyav_data` set ndwh='4' where `afyav_data`.`id`='202307_1_2';
</v>
      </c>
    </row>
    <row r="22" spans="1:11" x14ac:dyDescent="0.45">
      <c r="A22" t="s">
        <v>7</v>
      </c>
      <c r="B22" t="s">
        <v>10</v>
      </c>
      <c r="C22" t="s">
        <v>11</v>
      </c>
      <c r="D22">
        <v>15280</v>
      </c>
      <c r="E22" s="3">
        <v>41</v>
      </c>
      <c r="F22" s="3">
        <v>2</v>
      </c>
      <c r="G22" s="3">
        <f>VLOOKUP(Table2[[#This Row],[MFLCode]],masterlist!$F$2:$G$202,2,FALSE)</f>
        <v>361</v>
      </c>
      <c r="H22">
        <f>'TX_Curr and VL'!I20</f>
        <v>202307</v>
      </c>
      <c r="I22" t="str">
        <f>CONCATENATE(Table2[[#This Row],[period]],"_",Table2[[#This Row],[facil]],"_",E$1)</f>
        <v>202307_361_1</v>
      </c>
      <c r="J22" t="str">
        <f>CONCATENATE(Table2[[#This Row],[period]],"_",Table2[[#This Row],[facil]],"_",F$1)</f>
        <v>202307_361_2</v>
      </c>
      <c r="K22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ndwh='41' where `afyav_data`.`id`='202307_361_1'; 
update `internal_system`.`afyav_data` set ndwh='2' where `afyav_data`.`id`='202307_361_2';
</v>
      </c>
    </row>
    <row r="23" spans="1:11" x14ac:dyDescent="0.45">
      <c r="A23" t="s">
        <v>7</v>
      </c>
      <c r="C23" t="s">
        <v>57</v>
      </c>
      <c r="D23">
        <v>15365</v>
      </c>
      <c r="E23" s="3">
        <v>40</v>
      </c>
      <c r="F23" s="3">
        <v>2</v>
      </c>
      <c r="G23" s="3">
        <f>VLOOKUP(Table2[[#This Row],[MFLCode]],masterlist!$F$2:$G$202,2,FALSE)</f>
        <v>405</v>
      </c>
      <c r="H23">
        <f>'TX_Curr and VL'!I21</f>
        <v>202307</v>
      </c>
      <c r="I23" t="str">
        <f>CONCATENATE(Table2[[#This Row],[period]],"_",Table2[[#This Row],[facil]],"_",E$1)</f>
        <v>202307_405_1</v>
      </c>
      <c r="J23" t="str">
        <f>CONCATENATE(Table2[[#This Row],[period]],"_",Table2[[#This Row],[facil]],"_",F$1)</f>
        <v>202307_405_2</v>
      </c>
      <c r="K23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ndwh='40' where `afyav_data`.`id`='202307_405_1'; 
update `internal_system`.`afyav_data` set ndwh='2' where `afyav_data`.`id`='202307_405_2';
</v>
      </c>
    </row>
    <row r="24" spans="1:11" x14ac:dyDescent="0.45">
      <c r="A24" t="s">
        <v>12</v>
      </c>
      <c r="B24" t="s">
        <v>139</v>
      </c>
      <c r="C24" t="s">
        <v>140</v>
      </c>
      <c r="D24">
        <v>17029</v>
      </c>
      <c r="E24" s="3">
        <v>34</v>
      </c>
      <c r="F24" s="3">
        <v>0</v>
      </c>
      <c r="G24" s="3">
        <f>VLOOKUP(Table2[[#This Row],[MFLCode]],masterlist!$F$2:$G$202,2,FALSE)</f>
        <v>235</v>
      </c>
      <c r="H24">
        <f>'TX_Curr and VL'!I22</f>
        <v>202307</v>
      </c>
      <c r="I24" t="str">
        <f>CONCATENATE(Table2[[#This Row],[period]],"_",Table2[[#This Row],[facil]],"_",E$1)</f>
        <v>202307_235_1</v>
      </c>
      <c r="J24" t="str">
        <f>CONCATENATE(Table2[[#This Row],[period]],"_",Table2[[#This Row],[facil]],"_",F$1)</f>
        <v>202307_235_2</v>
      </c>
      <c r="K24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ndwh='34' where `afyav_data`.`id`='202307_235_1'; 
update `internal_system`.`afyav_data` set ndwh='0' where `afyav_data`.`id`='202307_235_2';
</v>
      </c>
    </row>
    <row r="25" spans="1:11" x14ac:dyDescent="0.45">
      <c r="A25" t="s">
        <v>7</v>
      </c>
      <c r="B25" t="s">
        <v>10</v>
      </c>
      <c r="C25" t="s">
        <v>45</v>
      </c>
      <c r="D25">
        <v>15108</v>
      </c>
      <c r="E25" s="3">
        <v>32</v>
      </c>
      <c r="F25" s="3">
        <v>2</v>
      </c>
      <c r="G25" s="3">
        <f>VLOOKUP(Table2[[#This Row],[MFLCode]],masterlist!$F$2:$G$202,2,FALSE)</f>
        <v>358</v>
      </c>
      <c r="H25">
        <f>'TX_Curr and VL'!I23</f>
        <v>202307</v>
      </c>
      <c r="I25" t="str">
        <f>CONCATENATE(Table2[[#This Row],[period]],"_",Table2[[#This Row],[facil]],"_",E$1)</f>
        <v>202307_358_1</v>
      </c>
      <c r="J25" t="str">
        <f>CONCATENATE(Table2[[#This Row],[period]],"_",Table2[[#This Row],[facil]],"_",F$1)</f>
        <v>202307_358_2</v>
      </c>
      <c r="K25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ndwh='32' where `afyav_data`.`id`='202307_358_1'; 
update `internal_system`.`afyav_data` set ndwh='2' where `afyav_data`.`id`='202307_358_2';
</v>
      </c>
    </row>
    <row r="26" spans="1:11" x14ac:dyDescent="0.45">
      <c r="A26" t="s">
        <v>12</v>
      </c>
      <c r="B26" t="s">
        <v>13</v>
      </c>
      <c r="C26" t="s">
        <v>82</v>
      </c>
      <c r="D26">
        <v>15589</v>
      </c>
      <c r="E26" s="3">
        <v>32</v>
      </c>
      <c r="F26" s="3">
        <v>0</v>
      </c>
      <c r="G26" s="3">
        <f>VLOOKUP(Table2[[#This Row],[MFLCode]],masterlist!$F$2:$G$202,2,FALSE)</f>
        <v>251</v>
      </c>
      <c r="H26">
        <f>'TX_Curr and VL'!I24</f>
        <v>202307</v>
      </c>
      <c r="I26" t="str">
        <f>CONCATENATE(Table2[[#This Row],[period]],"_",Table2[[#This Row],[facil]],"_",E$1)</f>
        <v>202307_251_1</v>
      </c>
      <c r="J26" t="str">
        <f>CONCATENATE(Table2[[#This Row],[period]],"_",Table2[[#This Row],[facil]],"_",F$1)</f>
        <v>202307_251_2</v>
      </c>
      <c r="K26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ndwh='32' where `afyav_data`.`id`='202307_251_1'; 
update `internal_system`.`afyav_data` set ndwh='0' where `afyav_data`.`id`='202307_251_2';
</v>
      </c>
    </row>
    <row r="27" spans="1:11" x14ac:dyDescent="0.45">
      <c r="A27" t="s">
        <v>12</v>
      </c>
      <c r="B27" t="s">
        <v>15</v>
      </c>
      <c r="C27" t="s">
        <v>16</v>
      </c>
      <c r="D27">
        <v>15305</v>
      </c>
      <c r="E27" s="3">
        <v>31</v>
      </c>
      <c r="F27" s="3">
        <v>2</v>
      </c>
      <c r="G27" s="3">
        <f>VLOOKUP(Table2[[#This Row],[MFLCode]],masterlist!$F$2:$G$202,2,FALSE)</f>
        <v>234</v>
      </c>
      <c r="H27">
        <f>'TX_Curr and VL'!I25</f>
        <v>202307</v>
      </c>
      <c r="I27" t="str">
        <f>CONCATENATE(Table2[[#This Row],[period]],"_",Table2[[#This Row],[facil]],"_",E$1)</f>
        <v>202307_234_1</v>
      </c>
      <c r="J27" t="str">
        <f>CONCATENATE(Table2[[#This Row],[period]],"_",Table2[[#This Row],[facil]],"_",F$1)</f>
        <v>202307_234_2</v>
      </c>
      <c r="K27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ndwh='31' where `afyav_data`.`id`='202307_234_1'; 
update `internal_system`.`afyav_data` set ndwh='2' where `afyav_data`.`id`='202307_234_2';
</v>
      </c>
    </row>
    <row r="28" spans="1:11" x14ac:dyDescent="0.45">
      <c r="A28" t="s">
        <v>7</v>
      </c>
      <c r="B28" t="s">
        <v>8</v>
      </c>
      <c r="C28" t="s">
        <v>9</v>
      </c>
      <c r="D28">
        <v>15288</v>
      </c>
      <c r="E28" s="3">
        <v>26</v>
      </c>
      <c r="F28" s="3">
        <v>2</v>
      </c>
      <c r="G28" s="3">
        <f>VLOOKUP(Table2[[#This Row],[MFLCode]],masterlist!$F$2:$G$202,2,FALSE)</f>
        <v>403</v>
      </c>
      <c r="H28">
        <f>'TX_Curr and VL'!I26</f>
        <v>202307</v>
      </c>
      <c r="I28" t="str">
        <f>CONCATENATE(Table2[[#This Row],[period]],"_",Table2[[#This Row],[facil]],"_",E$1)</f>
        <v>202307_403_1</v>
      </c>
      <c r="J28" t="str">
        <f>CONCATENATE(Table2[[#This Row],[period]],"_",Table2[[#This Row],[facil]],"_",F$1)</f>
        <v>202307_403_2</v>
      </c>
      <c r="K28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ndwh='26' where `afyav_data`.`id`='202307_403_1'; 
update `internal_system`.`afyav_data` set ndwh='2' where `afyav_data`.`id`='202307_403_2';
</v>
      </c>
    </row>
    <row r="29" spans="1:11" x14ac:dyDescent="0.45">
      <c r="A29" t="s">
        <v>7</v>
      </c>
      <c r="B29" t="s">
        <v>30</v>
      </c>
      <c r="C29" t="s">
        <v>49</v>
      </c>
      <c r="D29">
        <v>14424</v>
      </c>
      <c r="E29" s="3">
        <v>24</v>
      </c>
      <c r="F29" s="3">
        <v>0</v>
      </c>
      <c r="G29" s="3">
        <f>VLOOKUP(Table2[[#This Row],[MFLCode]],masterlist!$F$2:$G$202,2,FALSE)</f>
        <v>419</v>
      </c>
      <c r="H29">
        <f>'TX_Curr and VL'!I27</f>
        <v>202307</v>
      </c>
      <c r="I29" t="str">
        <f>CONCATENATE(Table2[[#This Row],[period]],"_",Table2[[#This Row],[facil]],"_",E$1)</f>
        <v>202307_419_1</v>
      </c>
      <c r="J29" t="str">
        <f>CONCATENATE(Table2[[#This Row],[period]],"_",Table2[[#This Row],[facil]],"_",F$1)</f>
        <v>202307_419_2</v>
      </c>
      <c r="K29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ndwh='24' where `afyav_data`.`id`='202307_419_1'; 
update `internal_system`.`afyav_data` set ndwh='0' where `afyav_data`.`id`='202307_419_2';
</v>
      </c>
    </row>
    <row r="30" spans="1:11" x14ac:dyDescent="0.45">
      <c r="A30" t="s">
        <v>7</v>
      </c>
      <c r="C30" t="s">
        <v>86</v>
      </c>
      <c r="D30">
        <v>20138</v>
      </c>
      <c r="E30" s="3">
        <v>20</v>
      </c>
      <c r="F30" s="3">
        <v>0</v>
      </c>
      <c r="G30" s="3">
        <f>VLOOKUP(Table2[[#This Row],[MFLCode]],masterlist!$F$2:$G$202,2,FALSE)</f>
        <v>906</v>
      </c>
      <c r="H30">
        <f>'TX_Curr and VL'!I28</f>
        <v>202307</v>
      </c>
      <c r="I30" t="str">
        <f>CONCATENATE(Table2[[#This Row],[period]],"_",Table2[[#This Row],[facil]],"_",E$1)</f>
        <v>202307_906_1</v>
      </c>
      <c r="J30" t="str">
        <f>CONCATENATE(Table2[[#This Row],[period]],"_",Table2[[#This Row],[facil]],"_",F$1)</f>
        <v>202307_906_2</v>
      </c>
      <c r="K30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ndwh='20' where `afyav_data`.`id`='202307_906_1'; 
update `internal_system`.`afyav_data` set ndwh='0' where `afyav_data`.`id`='202307_906_2';
</v>
      </c>
    </row>
    <row r="31" spans="1:11" x14ac:dyDescent="0.45">
      <c r="A31" t="s">
        <v>33</v>
      </c>
      <c r="B31" t="s">
        <v>103</v>
      </c>
      <c r="C31" t="s">
        <v>108</v>
      </c>
      <c r="D31">
        <v>15769</v>
      </c>
      <c r="E31" s="3">
        <v>20</v>
      </c>
      <c r="F31" s="3">
        <v>0</v>
      </c>
      <c r="G31" s="3">
        <f>VLOOKUP(Table2[[#This Row],[MFLCode]],masterlist!$F$2:$G$202,2,FALSE)</f>
        <v>848</v>
      </c>
      <c r="H31">
        <f>'TX_Curr and VL'!I29</f>
        <v>202307</v>
      </c>
      <c r="I31" t="str">
        <f>CONCATENATE(Table2[[#This Row],[period]],"_",Table2[[#This Row],[facil]],"_",E$1)</f>
        <v>202307_848_1</v>
      </c>
      <c r="J31" t="str">
        <f>CONCATENATE(Table2[[#This Row],[period]],"_",Table2[[#This Row],[facil]],"_",F$1)</f>
        <v>202307_848_2</v>
      </c>
      <c r="K31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ndwh='20' where `afyav_data`.`id`='202307_848_1'; 
update `internal_system`.`afyav_data` set ndwh='0' where `afyav_data`.`id`='202307_848_2';
</v>
      </c>
    </row>
    <row r="32" spans="1:11" x14ac:dyDescent="0.45">
      <c r="A32" t="s">
        <v>12</v>
      </c>
      <c r="B32" t="s">
        <v>15</v>
      </c>
      <c r="C32" t="s">
        <v>98</v>
      </c>
      <c r="D32">
        <v>15035</v>
      </c>
      <c r="E32" s="3">
        <v>18</v>
      </c>
      <c r="F32" s="3">
        <v>0</v>
      </c>
      <c r="G32" s="3">
        <f>VLOOKUP(Table2[[#This Row],[MFLCode]],masterlist!$F$2:$G$202,2,FALSE)</f>
        <v>231</v>
      </c>
      <c r="H32">
        <f>'TX_Curr and VL'!I30</f>
        <v>202307</v>
      </c>
      <c r="I32" t="str">
        <f>CONCATENATE(Table2[[#This Row],[period]],"_",Table2[[#This Row],[facil]],"_",E$1)</f>
        <v>202307_231_1</v>
      </c>
      <c r="J32" t="str">
        <f>CONCATENATE(Table2[[#This Row],[period]],"_",Table2[[#This Row],[facil]],"_",F$1)</f>
        <v>202307_231_2</v>
      </c>
      <c r="K32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ndwh='18' where `afyav_data`.`id`='202307_231_1'; 
update `internal_system`.`afyav_data` set ndwh='0' where `afyav_data`.`id`='202307_231_2';
</v>
      </c>
    </row>
    <row r="33" spans="1:11" x14ac:dyDescent="0.45">
      <c r="A33" t="s">
        <v>25</v>
      </c>
      <c r="B33" t="s">
        <v>28</v>
      </c>
      <c r="C33" t="s">
        <v>83</v>
      </c>
      <c r="D33">
        <v>15725</v>
      </c>
      <c r="E33" s="3">
        <v>17</v>
      </c>
      <c r="F33" s="3">
        <v>1</v>
      </c>
      <c r="G33" s="3">
        <f>VLOOKUP(Table2[[#This Row],[MFLCode]],masterlist!$F$2:$G$202,2,FALSE)</f>
        <v>25</v>
      </c>
      <c r="H33">
        <f>'TX_Curr and VL'!I31</f>
        <v>202307</v>
      </c>
      <c r="I33" t="str">
        <f>CONCATENATE(Table2[[#This Row],[period]],"_",Table2[[#This Row],[facil]],"_",E$1)</f>
        <v>202307_25_1</v>
      </c>
      <c r="J33" t="str">
        <f>CONCATENATE(Table2[[#This Row],[period]],"_",Table2[[#This Row],[facil]],"_",F$1)</f>
        <v>202307_25_2</v>
      </c>
      <c r="K33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ndwh='17' where `afyav_data`.`id`='202307_25_1'; 
update `internal_system`.`afyav_data` set ndwh='1' where `afyav_data`.`id`='202307_25_2';
</v>
      </c>
    </row>
    <row r="34" spans="1:11" x14ac:dyDescent="0.45">
      <c r="A34" t="s">
        <v>7</v>
      </c>
      <c r="C34" t="s">
        <v>67</v>
      </c>
      <c r="D34">
        <v>15188</v>
      </c>
      <c r="E34" s="3">
        <v>17</v>
      </c>
      <c r="F34" s="3">
        <v>0</v>
      </c>
      <c r="G34" s="3">
        <f>VLOOKUP(Table2[[#This Row],[MFLCode]],masterlist!$F$2:$G$202,2,FALSE)</f>
        <v>400</v>
      </c>
      <c r="H34">
        <f>'TX_Curr and VL'!I32</f>
        <v>202307</v>
      </c>
      <c r="I34" t="str">
        <f>CONCATENATE(Table2[[#This Row],[period]],"_",Table2[[#This Row],[facil]],"_",E$1)</f>
        <v>202307_400_1</v>
      </c>
      <c r="J34" t="str">
        <f>CONCATENATE(Table2[[#This Row],[period]],"_",Table2[[#This Row],[facil]],"_",F$1)</f>
        <v>202307_400_2</v>
      </c>
      <c r="K34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ndwh='17' where `afyav_data`.`id`='202307_400_1'; 
update `internal_system`.`afyav_data` set ndwh='0' where `afyav_data`.`id`='202307_400_2';
</v>
      </c>
    </row>
    <row r="35" spans="1:11" x14ac:dyDescent="0.45">
      <c r="A35" t="s">
        <v>25</v>
      </c>
      <c r="C35" t="s">
        <v>115</v>
      </c>
      <c r="D35">
        <v>20005</v>
      </c>
      <c r="E35" s="3">
        <v>16</v>
      </c>
      <c r="F35" s="3">
        <v>1</v>
      </c>
      <c r="G35" s="3">
        <f>VLOOKUP(Table2[[#This Row],[MFLCode]],masterlist!$F$2:$G$202,2,FALSE)</f>
        <v>909</v>
      </c>
      <c r="H35">
        <f>'TX_Curr and VL'!I33</f>
        <v>202307</v>
      </c>
      <c r="I35" t="str">
        <f>CONCATENATE(Table2[[#This Row],[period]],"_",Table2[[#This Row],[facil]],"_",E$1)</f>
        <v>202307_909_1</v>
      </c>
      <c r="J35" t="str">
        <f>CONCATENATE(Table2[[#This Row],[period]],"_",Table2[[#This Row],[facil]],"_",F$1)</f>
        <v>202307_909_2</v>
      </c>
      <c r="K35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ndwh='16' where `afyav_data`.`id`='202307_909_1'; 
update `internal_system`.`afyav_data` set ndwh='1' where `afyav_data`.`id`='202307_909_2';
</v>
      </c>
    </row>
    <row r="36" spans="1:11" x14ac:dyDescent="0.45">
      <c r="A36" t="s">
        <v>12</v>
      </c>
      <c r="B36" t="s">
        <v>13</v>
      </c>
      <c r="C36" t="s">
        <v>48</v>
      </c>
      <c r="D36">
        <v>15502</v>
      </c>
      <c r="E36" s="3">
        <v>6</v>
      </c>
      <c r="F36" s="3">
        <v>0</v>
      </c>
      <c r="G36" s="3">
        <f>VLOOKUP(Table2[[#This Row],[MFLCode]],masterlist!$F$2:$G$202,2,FALSE)</f>
        <v>249</v>
      </c>
      <c r="H36">
        <f>'TX_Curr and VL'!I34</f>
        <v>202307</v>
      </c>
      <c r="I36" t="str">
        <f>CONCATENATE(Table2[[#This Row],[period]],"_",Table2[[#This Row],[facil]],"_",E$1)</f>
        <v>202307_249_1</v>
      </c>
      <c r="J36" t="str">
        <f>CONCATENATE(Table2[[#This Row],[period]],"_",Table2[[#This Row],[facil]],"_",F$1)</f>
        <v>202307_249_2</v>
      </c>
      <c r="K36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ndwh='6' where `afyav_data`.`id`='202307_249_1'; 
update `internal_system`.`afyav_data` set ndwh='0' where `afyav_data`.`id`='202307_249_2';
</v>
      </c>
    </row>
    <row r="37" spans="1:11" x14ac:dyDescent="0.45">
      <c r="A37" t="s">
        <v>7</v>
      </c>
      <c r="C37" t="s">
        <v>58</v>
      </c>
      <c r="D37">
        <v>14606</v>
      </c>
      <c r="E37" s="3">
        <v>5</v>
      </c>
      <c r="F37" s="3">
        <v>1</v>
      </c>
      <c r="G37" s="3">
        <f>VLOOKUP(Table2[[#This Row],[MFLCode]],masterlist!$F$2:$G$202,2,FALSE)</f>
        <v>466</v>
      </c>
      <c r="H37">
        <f>'TX_Curr and VL'!I35</f>
        <v>202307</v>
      </c>
      <c r="I37" t="str">
        <f>CONCATENATE(Table2[[#This Row],[period]],"_",Table2[[#This Row],[facil]],"_",E$1)</f>
        <v>202307_466_1</v>
      </c>
      <c r="J37" t="str">
        <f>CONCATENATE(Table2[[#This Row],[period]],"_",Table2[[#This Row],[facil]],"_",F$1)</f>
        <v>202307_466_2</v>
      </c>
      <c r="K37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ndwh='5' where `afyav_data`.`id`='202307_466_1'; 
update `internal_system`.`afyav_data` set ndwh='1' where `afyav_data`.`id`='202307_466_2';
</v>
      </c>
    </row>
    <row r="38" spans="1:11" x14ac:dyDescent="0.45">
      <c r="A38" t="s">
        <v>12</v>
      </c>
      <c r="B38" t="s">
        <v>13</v>
      </c>
      <c r="C38" t="s">
        <v>53</v>
      </c>
      <c r="D38">
        <v>15325</v>
      </c>
      <c r="E38" s="3">
        <v>5</v>
      </c>
      <c r="F38" s="3">
        <v>1</v>
      </c>
      <c r="G38" s="3">
        <f>VLOOKUP(Table2[[#This Row],[MFLCode]],masterlist!$F$2:$G$202,2,FALSE)</f>
        <v>256</v>
      </c>
      <c r="H38">
        <f>'TX_Curr and VL'!I36</f>
        <v>202307</v>
      </c>
      <c r="I38" t="str">
        <f>CONCATENATE(Table2[[#This Row],[period]],"_",Table2[[#This Row],[facil]],"_",E$1)</f>
        <v>202307_256_1</v>
      </c>
      <c r="J38" t="str">
        <f>CONCATENATE(Table2[[#This Row],[period]],"_",Table2[[#This Row],[facil]],"_",F$1)</f>
        <v>202307_256_2</v>
      </c>
      <c r="K38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ndwh='5' where `afyav_data`.`id`='202307_256_1'; 
update `internal_system`.`afyav_data` set ndwh='1' where `afyav_data`.`id`='202307_256_2';
</v>
      </c>
    </row>
    <row r="39" spans="1:11" x14ac:dyDescent="0.45">
      <c r="A39" t="s">
        <v>7</v>
      </c>
      <c r="B39" t="s">
        <v>19</v>
      </c>
      <c r="C39" t="s">
        <v>44</v>
      </c>
      <c r="D39">
        <v>15654</v>
      </c>
      <c r="E39" s="3">
        <v>4</v>
      </c>
      <c r="F39" s="3">
        <v>0</v>
      </c>
      <c r="G39" s="3">
        <f>VLOOKUP(Table2[[#This Row],[MFLCode]],masterlist!$F$2:$G$202,2,FALSE)</f>
        <v>296</v>
      </c>
      <c r="H39">
        <f>'TX_Curr and VL'!I37</f>
        <v>202307</v>
      </c>
      <c r="I39" t="str">
        <f>CONCATENATE(Table2[[#This Row],[period]],"_",Table2[[#This Row],[facil]],"_",E$1)</f>
        <v>202307_296_1</v>
      </c>
      <c r="J39" t="str">
        <f>CONCATENATE(Table2[[#This Row],[period]],"_",Table2[[#This Row],[facil]],"_",F$1)</f>
        <v>202307_296_2</v>
      </c>
      <c r="K39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ndwh='4' where `afyav_data`.`id`='202307_296_1'; 
update `internal_system`.`afyav_data` set ndwh='0' where `afyav_data`.`id`='202307_296_2';
</v>
      </c>
    </row>
    <row r="40" spans="1:11" x14ac:dyDescent="0.45">
      <c r="A40" t="s">
        <v>12</v>
      </c>
      <c r="B40" t="s">
        <v>13</v>
      </c>
      <c r="C40" t="s">
        <v>84</v>
      </c>
      <c r="D40">
        <v>10672</v>
      </c>
      <c r="E40" s="3">
        <v>3</v>
      </c>
      <c r="F40" s="3">
        <v>3</v>
      </c>
      <c r="G40" s="3">
        <f>VLOOKUP(Table2[[#This Row],[MFLCode]],masterlist!$F$2:$G$202,2,FALSE)</f>
        <v>853</v>
      </c>
      <c r="H40">
        <f>'TX_Curr and VL'!I38</f>
        <v>202307</v>
      </c>
      <c r="I40" t="str">
        <f>CONCATENATE(Table2[[#This Row],[period]],"_",Table2[[#This Row],[facil]],"_",E$1)</f>
        <v>202307_853_1</v>
      </c>
      <c r="J40" t="str">
        <f>CONCATENATE(Table2[[#This Row],[period]],"_",Table2[[#This Row],[facil]],"_",F$1)</f>
        <v>202307_853_2</v>
      </c>
      <c r="K40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ndwh='3' where `afyav_data`.`id`='202307_853_1'; 
update `internal_system`.`afyav_data` set ndwh='3' where `afyav_data`.`id`='202307_853_2';
</v>
      </c>
    </row>
    <row r="41" spans="1:11" x14ac:dyDescent="0.45">
      <c r="A41" t="s">
        <v>7</v>
      </c>
      <c r="C41" t="s">
        <v>93</v>
      </c>
      <c r="D41">
        <v>17821</v>
      </c>
      <c r="E41" s="3">
        <v>3</v>
      </c>
      <c r="F41" s="3">
        <v>0</v>
      </c>
      <c r="G41" s="3">
        <f>VLOOKUP(Table2[[#This Row],[MFLCode]],masterlist!$F$2:$G$202,2,FALSE)</f>
        <v>355</v>
      </c>
      <c r="H41">
        <f>'TX_Curr and VL'!I39</f>
        <v>202307</v>
      </c>
      <c r="I41" t="str">
        <f>CONCATENATE(Table2[[#This Row],[period]],"_",Table2[[#This Row],[facil]],"_",E$1)</f>
        <v>202307_355_1</v>
      </c>
      <c r="J41" t="str">
        <f>CONCATENATE(Table2[[#This Row],[period]],"_",Table2[[#This Row],[facil]],"_",F$1)</f>
        <v>202307_355_2</v>
      </c>
      <c r="K41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ndwh='3' where `afyav_data`.`id`='202307_355_1'; 
update `internal_system`.`afyav_data` set ndwh='0' where `afyav_data`.`id`='202307_355_2';
</v>
      </c>
    </row>
    <row r="42" spans="1:11" x14ac:dyDescent="0.45">
      <c r="A42" t="s">
        <v>25</v>
      </c>
      <c r="C42" t="s">
        <v>120</v>
      </c>
      <c r="D42">
        <v>15137</v>
      </c>
      <c r="E42" s="3">
        <v>3</v>
      </c>
      <c r="F42" s="3">
        <v>0</v>
      </c>
      <c r="G42" s="3">
        <f>VLOOKUP(Table2[[#This Row],[MFLCode]],masterlist!$F$2:$G$202,2,FALSE)</f>
        <v>29</v>
      </c>
      <c r="H42">
        <f>'TX_Curr and VL'!I40</f>
        <v>202307</v>
      </c>
      <c r="I42" t="str">
        <f>CONCATENATE(Table2[[#This Row],[period]],"_",Table2[[#This Row],[facil]],"_",E$1)</f>
        <v>202307_29_1</v>
      </c>
      <c r="J42" t="str">
        <f>CONCATENATE(Table2[[#This Row],[period]],"_",Table2[[#This Row],[facil]],"_",F$1)</f>
        <v>202307_29_2</v>
      </c>
      <c r="K42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ndwh='3' where `afyav_data`.`id`='202307_29_1'; 
update `internal_system`.`afyav_data` set ndwh='0' where `afyav_data`.`id`='202307_29_2';
</v>
      </c>
    </row>
    <row r="43" spans="1:11" x14ac:dyDescent="0.45">
      <c r="A43" t="s">
        <v>7</v>
      </c>
      <c r="B43" t="s">
        <v>17</v>
      </c>
      <c r="C43" t="s">
        <v>36</v>
      </c>
      <c r="D43">
        <v>15156</v>
      </c>
      <c r="E43" s="3">
        <v>1</v>
      </c>
      <c r="F43" s="3">
        <v>0</v>
      </c>
      <c r="G43" s="3">
        <f>VLOOKUP(Table2[[#This Row],[MFLCode]],masterlist!$F$2:$G$202,2,FALSE)</f>
        <v>447</v>
      </c>
      <c r="H43">
        <f>'TX_Curr and VL'!I41</f>
        <v>202307</v>
      </c>
      <c r="I43" t="str">
        <f>CONCATENATE(Table2[[#This Row],[period]],"_",Table2[[#This Row],[facil]],"_",E$1)</f>
        <v>202307_447_1</v>
      </c>
      <c r="J43" t="str">
        <f>CONCATENATE(Table2[[#This Row],[period]],"_",Table2[[#This Row],[facil]],"_",F$1)</f>
        <v>202307_447_2</v>
      </c>
      <c r="K43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ndwh='1' where `afyav_data`.`id`='202307_447_1'; 
update `internal_system`.`afyav_data` set ndwh='0' where `afyav_data`.`id`='202307_447_2';
</v>
      </c>
    </row>
    <row r="44" spans="1:11" x14ac:dyDescent="0.45">
      <c r="A44" t="s">
        <v>12</v>
      </c>
      <c r="B44" t="s">
        <v>15</v>
      </c>
      <c r="C44" t="s">
        <v>68</v>
      </c>
      <c r="D44">
        <v>15304</v>
      </c>
      <c r="E44" s="3">
        <v>1</v>
      </c>
      <c r="F44" s="3">
        <v>0</v>
      </c>
      <c r="G44" s="3">
        <f>VLOOKUP(Table2[[#This Row],[MFLCode]],masterlist!$F$2:$G$202,2,FALSE)</f>
        <v>233</v>
      </c>
      <c r="H44">
        <f>'TX_Curr and VL'!I42</f>
        <v>202307</v>
      </c>
      <c r="I44" t="str">
        <f>CONCATENATE(Table2[[#This Row],[period]],"_",Table2[[#This Row],[facil]],"_",E$1)</f>
        <v>202307_233_1</v>
      </c>
      <c r="J44" t="str">
        <f>CONCATENATE(Table2[[#This Row],[period]],"_",Table2[[#This Row],[facil]],"_",F$1)</f>
        <v>202307_233_2</v>
      </c>
      <c r="K44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ndwh='1' where `afyav_data`.`id`='202307_233_1'; 
update `internal_system`.`afyav_data` set ndwh='0' where `afyav_data`.`id`='202307_233_2';
</v>
      </c>
    </row>
    <row r="45" spans="1:11" x14ac:dyDescent="0.45">
      <c r="A45" t="s">
        <v>7</v>
      </c>
      <c r="C45" t="s">
        <v>71</v>
      </c>
      <c r="D45">
        <v>14611</v>
      </c>
      <c r="E45" s="3">
        <v>1</v>
      </c>
      <c r="F45" s="3">
        <v>1</v>
      </c>
      <c r="G45" s="3">
        <f>VLOOKUP(Table2[[#This Row],[MFLCode]],masterlist!$F$2:$G$202,2,FALSE)</f>
        <v>486</v>
      </c>
      <c r="H45">
        <f>'TX_Curr and VL'!I43</f>
        <v>202307</v>
      </c>
      <c r="I45" t="str">
        <f>CONCATENATE(Table2[[#This Row],[period]],"_",Table2[[#This Row],[facil]],"_",E$1)</f>
        <v>202307_486_1</v>
      </c>
      <c r="J45" t="str">
        <f>CONCATENATE(Table2[[#This Row],[period]],"_",Table2[[#This Row],[facil]],"_",F$1)</f>
        <v>202307_486_2</v>
      </c>
      <c r="K45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ndwh='1' where `afyav_data`.`id`='202307_486_1'; 
update `internal_system`.`afyav_data` set ndwh='1' where `afyav_data`.`id`='202307_486_2';
</v>
      </c>
    </row>
    <row r="46" spans="1:11" x14ac:dyDescent="0.45">
      <c r="A46" t="s">
        <v>7</v>
      </c>
      <c r="C46" t="s">
        <v>130</v>
      </c>
      <c r="D46">
        <v>19123</v>
      </c>
      <c r="E46" s="3">
        <v>1</v>
      </c>
      <c r="F46" s="3">
        <v>1</v>
      </c>
      <c r="G46" s="3">
        <f>VLOOKUP(Table2[[#This Row],[MFLCode]],masterlist!$F$2:$G$202,2,FALSE)</f>
        <v>864</v>
      </c>
      <c r="H46">
        <f>'TX_Curr and VL'!I44</f>
        <v>202307</v>
      </c>
      <c r="I46" t="str">
        <f>CONCATENATE(Table2[[#This Row],[period]],"_",Table2[[#This Row],[facil]],"_",E$1)</f>
        <v>202307_864_1</v>
      </c>
      <c r="J46" t="str">
        <f>CONCATENATE(Table2[[#This Row],[period]],"_",Table2[[#This Row],[facil]],"_",F$1)</f>
        <v>202307_864_2</v>
      </c>
      <c r="K46" t="str">
        <f>CONCATENATE("update `internal_system`.`afyav_data` set ndwh='",Table2[[#This Row],[Tested]],"' where `afyav_data`.`id`='",Table2[[#This Row],[Tested_id]],"'; 
update `internal_system`.`afyav_data` set ndwh='",Table2[[#This Row],[Positive]],"' where `afyav_data`.`id`='",Table2[[#This Row],[Positive_id]],"';
")</f>
        <v xml:space="preserve">update `internal_system`.`afyav_data` set ndwh='1' where `afyav_data`.`id`='202307_864_1'; 
update `internal_system`.`afyav_data` set ndwh='1' where `afyav_data`.`id`='202307_864_2';
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showGridLines="0" tabSelected="1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H6" sqref="H6"/>
    </sheetView>
  </sheetViews>
  <sheetFormatPr defaultRowHeight="14.25" x14ac:dyDescent="0.45"/>
  <cols>
    <col min="2" max="2" width="13.9296875" bestFit="1" customWidth="1"/>
    <col min="3" max="3" width="38.796875" bestFit="1" customWidth="1"/>
    <col min="4" max="4" width="10.06640625" customWidth="1"/>
    <col min="5" max="5" width="18.796875" style="3" customWidth="1"/>
    <col min="6" max="6" width="11.796875" style="3" bestFit="1" customWidth="1"/>
    <col min="9" max="9" width="12.59765625" bestFit="1" customWidth="1"/>
    <col min="10" max="10" width="26.53125" customWidth="1"/>
  </cols>
  <sheetData>
    <row r="1" spans="1:10" x14ac:dyDescent="0.45">
      <c r="F1" s="3">
        <v>3</v>
      </c>
    </row>
    <row r="2" spans="1:10" x14ac:dyDescent="0.45">
      <c r="A2" s="21" t="s">
        <v>0</v>
      </c>
      <c r="B2" s="21" t="s">
        <v>1</v>
      </c>
      <c r="C2" s="21" t="s">
        <v>2</v>
      </c>
      <c r="D2" s="21" t="s">
        <v>3</v>
      </c>
      <c r="E2" s="22" t="s">
        <v>177</v>
      </c>
      <c r="F2" s="22" t="s">
        <v>178</v>
      </c>
      <c r="G2" s="15" t="s">
        <v>387</v>
      </c>
      <c r="H2" s="15" t="s">
        <v>388</v>
      </c>
      <c r="I2" t="s">
        <v>395</v>
      </c>
      <c r="J2" s="20" t="s">
        <v>392</v>
      </c>
    </row>
    <row r="3" spans="1:10" x14ac:dyDescent="0.45">
      <c r="A3" t="s">
        <v>7</v>
      </c>
      <c r="B3" t="s">
        <v>8</v>
      </c>
      <c r="C3" t="s">
        <v>9</v>
      </c>
      <c r="D3">
        <v>15288</v>
      </c>
      <c r="E3" s="12">
        <v>45108</v>
      </c>
      <c r="F3" s="3">
        <v>29</v>
      </c>
      <c r="G3">
        <f>VLOOKUP(Table3[[#This Row],[MFLCode]],masterlist!$F$2:$G$202,2,FALSE)</f>
        <v>403</v>
      </c>
      <c r="H3">
        <f>'TX_Curr and VL'!I1</f>
        <v>202307</v>
      </c>
      <c r="I3" t="str">
        <f>CONCATENATE(Table3[[#This Row],[period]],"_",Table3[[#This Row],[facil]],"_",F$1)</f>
        <v>202307_403_3</v>
      </c>
      <c r="J3" s="19" t="str">
        <f>CONCATENATE("update `internal_system`.`afyav_data` set ndwh='",Table3[[#This Row],[TX_New]],"' where `afyav_data`.`id`='",Table3[[#This Row],[TX_New_id]],"';")</f>
        <v>update `internal_system`.`afyav_data` set ndwh='29' where `afyav_data`.`id`='202307_403_3';</v>
      </c>
    </row>
    <row r="4" spans="1:10" x14ac:dyDescent="0.45">
      <c r="A4" t="s">
        <v>7</v>
      </c>
      <c r="B4" t="s">
        <v>10</v>
      </c>
      <c r="C4" t="s">
        <v>11</v>
      </c>
      <c r="D4">
        <v>15280</v>
      </c>
      <c r="E4" s="12">
        <v>45108</v>
      </c>
      <c r="F4" s="3">
        <v>15</v>
      </c>
      <c r="G4">
        <f>VLOOKUP(Table3[[#This Row],[MFLCode]],masterlist!$F$2:$G$202,2,FALSE)</f>
        <v>361</v>
      </c>
      <c r="H4">
        <f>'TX_Curr and VL'!I1</f>
        <v>202307</v>
      </c>
      <c r="I4" t="str">
        <f>CONCATENATE(Table3[[#This Row],[period]],"_",Table3[[#This Row],[facil]],"_",F$1)</f>
        <v>202307_361_3</v>
      </c>
      <c r="J4" s="19" t="str">
        <f>CONCATENATE("update `internal_system`.`afyav_data` set ndwh='",Table3[[#This Row],[TX_New]],"' where `afyav_data`.`id`='",Table3[[#This Row],[TX_New_id]],"';")</f>
        <v>update `internal_system`.`afyav_data` set ndwh='15' where `afyav_data`.`id`='202307_361_3';</v>
      </c>
    </row>
    <row r="5" spans="1:10" x14ac:dyDescent="0.45">
      <c r="A5" t="s">
        <v>7</v>
      </c>
      <c r="B5" t="s">
        <v>41</v>
      </c>
      <c r="C5" t="s">
        <v>42</v>
      </c>
      <c r="D5">
        <v>14836</v>
      </c>
      <c r="E5" s="12">
        <v>45108</v>
      </c>
      <c r="F5" s="3">
        <v>13</v>
      </c>
      <c r="G5">
        <f>VLOOKUP(Table3[[#This Row],[MFLCode]],masterlist!$F$2:$G$202,2,FALSE)</f>
        <v>302</v>
      </c>
      <c r="H5">
        <f>'TX_Curr and VL'!I3</f>
        <v>202307</v>
      </c>
      <c r="I5" t="str">
        <f>CONCATENATE(Table3[[#This Row],[period]],"_",Table3[[#This Row],[facil]],"_",F$1)</f>
        <v>202307_302_3</v>
      </c>
      <c r="J5" s="19" t="str">
        <f>CONCATENATE("update `internal_system`.`afyav_data` set ndwh='",Table3[[#This Row],[TX_New]],"' where `afyav_data`.`id`='",Table3[[#This Row],[TX_New_id]],"';")</f>
        <v>update `internal_system`.`afyav_data` set ndwh='13' where `afyav_data`.`id`='202307_302_3';</v>
      </c>
    </row>
    <row r="6" spans="1:10" x14ac:dyDescent="0.45">
      <c r="A6" t="s">
        <v>7</v>
      </c>
      <c r="B6" t="s">
        <v>17</v>
      </c>
      <c r="C6" t="s">
        <v>18</v>
      </c>
      <c r="D6">
        <v>15358</v>
      </c>
      <c r="E6" s="12">
        <v>45108</v>
      </c>
      <c r="F6" s="3">
        <v>12</v>
      </c>
      <c r="G6">
        <f>VLOOKUP(Table3[[#This Row],[MFLCode]],masterlist!$F$2:$G$202,2,FALSE)</f>
        <v>453</v>
      </c>
      <c r="H6">
        <f>'TX_Curr and VL'!I4</f>
        <v>202307</v>
      </c>
      <c r="I6" t="str">
        <f>CONCATENATE(Table3[[#This Row],[period]],"_",Table3[[#This Row],[facil]],"_",F$1)</f>
        <v>202307_453_3</v>
      </c>
      <c r="J6" s="19" t="str">
        <f>CONCATENATE("update `internal_system`.`afyav_data` set ndwh='",Table3[[#This Row],[TX_New]],"' where `afyav_data`.`id`='",Table3[[#This Row],[TX_New_id]],"';")</f>
        <v>update `internal_system`.`afyav_data` set ndwh='12' where `afyav_data`.`id`='202307_453_3';</v>
      </c>
    </row>
    <row r="7" spans="1:10" x14ac:dyDescent="0.45">
      <c r="A7" t="s">
        <v>7</v>
      </c>
      <c r="B7" t="s">
        <v>17</v>
      </c>
      <c r="C7" t="s">
        <v>36</v>
      </c>
      <c r="D7">
        <v>15156</v>
      </c>
      <c r="E7" s="12">
        <v>45108</v>
      </c>
      <c r="F7" s="3">
        <v>12</v>
      </c>
      <c r="G7">
        <f>VLOOKUP(Table3[[#This Row],[MFLCode]],masterlist!$F$2:$G$202,2,FALSE)</f>
        <v>447</v>
      </c>
      <c r="H7">
        <f>'TX_Curr and VL'!I5</f>
        <v>202307</v>
      </c>
      <c r="I7" t="str">
        <f>CONCATENATE(Table3[[#This Row],[period]],"_",Table3[[#This Row],[facil]],"_",F$1)</f>
        <v>202307_447_3</v>
      </c>
      <c r="J7" s="19" t="str">
        <f>CONCATENATE("update `internal_system`.`afyav_data` set ndwh='",Table3[[#This Row],[TX_New]],"' where `afyav_data`.`id`='",Table3[[#This Row],[TX_New_id]],"';")</f>
        <v>update `internal_system`.`afyav_data` set ndwh='12' where `afyav_data`.`id`='202307_447_3';</v>
      </c>
    </row>
    <row r="8" spans="1:10" x14ac:dyDescent="0.45">
      <c r="A8" t="s">
        <v>33</v>
      </c>
      <c r="B8" t="s">
        <v>34</v>
      </c>
      <c r="C8" t="s">
        <v>35</v>
      </c>
      <c r="D8">
        <v>15126</v>
      </c>
      <c r="E8" s="12">
        <v>45108</v>
      </c>
      <c r="F8" s="3">
        <v>11</v>
      </c>
      <c r="G8">
        <f>VLOOKUP(Table3[[#This Row],[MFLCode]],masterlist!$F$2:$G$202,2,FALSE)</f>
        <v>832</v>
      </c>
      <c r="H8">
        <f>'TX_Curr and VL'!I6</f>
        <v>202307</v>
      </c>
      <c r="I8" t="str">
        <f>CONCATENATE(Table3[[#This Row],[period]],"_",Table3[[#This Row],[facil]],"_",F$1)</f>
        <v>202307_832_3</v>
      </c>
      <c r="J8" s="19" t="str">
        <f>CONCATENATE("update `internal_system`.`afyav_data` set ndwh='",Table3[[#This Row],[TX_New]],"' where `afyav_data`.`id`='",Table3[[#This Row],[TX_New_id]],"';")</f>
        <v>update `internal_system`.`afyav_data` set ndwh='11' where `afyav_data`.`id`='202307_832_3';</v>
      </c>
    </row>
    <row r="9" spans="1:10" x14ac:dyDescent="0.45">
      <c r="A9" t="s">
        <v>7</v>
      </c>
      <c r="B9" t="s">
        <v>23</v>
      </c>
      <c r="C9" t="s">
        <v>24</v>
      </c>
      <c r="D9">
        <v>15212</v>
      </c>
      <c r="E9" s="12">
        <v>45108</v>
      </c>
      <c r="F9" s="3">
        <v>11</v>
      </c>
      <c r="G9">
        <f>VLOOKUP(Table3[[#This Row],[MFLCode]],masterlist!$F$2:$G$202,2,FALSE)</f>
        <v>331</v>
      </c>
      <c r="H9">
        <f>'TX_Curr and VL'!I7</f>
        <v>202307</v>
      </c>
      <c r="I9" t="str">
        <f>CONCATENATE(Table3[[#This Row],[period]],"_",Table3[[#This Row],[facil]],"_",F$1)</f>
        <v>202307_331_3</v>
      </c>
      <c r="J9" s="19" t="str">
        <f>CONCATENATE("update `internal_system`.`afyav_data` set ndwh='",Table3[[#This Row],[TX_New]],"' where `afyav_data`.`id`='",Table3[[#This Row],[TX_New_id]],"';")</f>
        <v>update `internal_system`.`afyav_data` set ndwh='11' where `afyav_data`.`id`='202307_331_3';</v>
      </c>
    </row>
    <row r="10" spans="1:10" x14ac:dyDescent="0.45">
      <c r="A10" t="s">
        <v>7</v>
      </c>
      <c r="B10" t="s">
        <v>23</v>
      </c>
      <c r="C10" t="s">
        <v>32</v>
      </c>
      <c r="D10">
        <v>14431</v>
      </c>
      <c r="E10" s="12">
        <v>45108</v>
      </c>
      <c r="F10" s="3">
        <v>10</v>
      </c>
      <c r="G10">
        <f>VLOOKUP(Table3[[#This Row],[MFLCode]],masterlist!$F$2:$G$202,2,FALSE)</f>
        <v>328</v>
      </c>
      <c r="H10">
        <f>'TX_Curr and VL'!I8</f>
        <v>202307</v>
      </c>
      <c r="I10" t="str">
        <f>CONCATENATE(Table3[[#This Row],[period]],"_",Table3[[#This Row],[facil]],"_",F$1)</f>
        <v>202307_328_3</v>
      </c>
      <c r="J10" s="19" t="str">
        <f>CONCATENATE("update `internal_system`.`afyav_data` set ndwh='",Table3[[#This Row],[TX_New]],"' where `afyav_data`.`id`='",Table3[[#This Row],[TX_New_id]],"';")</f>
        <v>update `internal_system`.`afyav_data` set ndwh='10' where `afyav_data`.`id`='202307_328_3';</v>
      </c>
    </row>
    <row r="11" spans="1:10" x14ac:dyDescent="0.45">
      <c r="A11" t="s">
        <v>12</v>
      </c>
      <c r="B11" t="s">
        <v>13</v>
      </c>
      <c r="C11" t="s">
        <v>14</v>
      </c>
      <c r="D11">
        <v>10890</v>
      </c>
      <c r="E11" s="12">
        <v>45108</v>
      </c>
      <c r="F11" s="3">
        <v>10</v>
      </c>
      <c r="G11">
        <f>VLOOKUP(Table3[[#This Row],[MFLCode]],masterlist!$F$2:$G$202,2,FALSE)</f>
        <v>854</v>
      </c>
      <c r="H11">
        <f>'TX_Curr and VL'!I9</f>
        <v>202307</v>
      </c>
      <c r="I11" t="str">
        <f>CONCATENATE(Table3[[#This Row],[period]],"_",Table3[[#This Row],[facil]],"_",F$1)</f>
        <v>202307_854_3</v>
      </c>
      <c r="J11" s="19" t="str">
        <f>CONCATENATE("update `internal_system`.`afyav_data` set ndwh='",Table3[[#This Row],[TX_New]],"' where `afyav_data`.`id`='",Table3[[#This Row],[TX_New_id]],"';")</f>
        <v>update `internal_system`.`afyav_data` set ndwh='10' where `afyav_data`.`id`='202307_854_3';</v>
      </c>
    </row>
    <row r="12" spans="1:10" x14ac:dyDescent="0.45">
      <c r="A12" t="s">
        <v>7</v>
      </c>
      <c r="B12" t="s">
        <v>41</v>
      </c>
      <c r="C12" t="s">
        <v>43</v>
      </c>
      <c r="D12">
        <v>15398</v>
      </c>
      <c r="E12" s="12">
        <v>45108</v>
      </c>
      <c r="F12" s="3">
        <v>9</v>
      </c>
      <c r="G12">
        <f>VLOOKUP(Table3[[#This Row],[MFLCode]],masterlist!$F$2:$G$202,2,FALSE)</f>
        <v>310</v>
      </c>
      <c r="H12">
        <f>'TX_Curr and VL'!I10</f>
        <v>202307</v>
      </c>
      <c r="I12" t="str">
        <f>CONCATENATE(Table3[[#This Row],[period]],"_",Table3[[#This Row],[facil]],"_",F$1)</f>
        <v>202307_310_3</v>
      </c>
      <c r="J12" s="19" t="str">
        <f>CONCATENATE("update `internal_system`.`afyav_data` set ndwh='",Table3[[#This Row],[TX_New]],"' where `afyav_data`.`id`='",Table3[[#This Row],[TX_New_id]],"';")</f>
        <v>update `internal_system`.`afyav_data` set ndwh='9' where `afyav_data`.`id`='202307_310_3';</v>
      </c>
    </row>
    <row r="13" spans="1:10" x14ac:dyDescent="0.45">
      <c r="A13" t="s">
        <v>7</v>
      </c>
      <c r="B13" t="s">
        <v>8</v>
      </c>
      <c r="C13" t="s">
        <v>63</v>
      </c>
      <c r="D13">
        <v>14498</v>
      </c>
      <c r="E13" s="12">
        <v>45108</v>
      </c>
      <c r="F13" s="3">
        <v>9</v>
      </c>
      <c r="G13">
        <f>VLOOKUP(Table3[[#This Row],[MFLCode]],masterlist!$F$2:$G$202,2,FALSE)</f>
        <v>382</v>
      </c>
      <c r="H13">
        <f>'TX_Curr and VL'!I11</f>
        <v>202307</v>
      </c>
      <c r="I13" t="str">
        <f>CONCATENATE(Table3[[#This Row],[period]],"_",Table3[[#This Row],[facil]],"_",F$1)</f>
        <v>202307_382_3</v>
      </c>
      <c r="J13" s="19" t="str">
        <f>CONCATENATE("update `internal_system`.`afyav_data` set ndwh='",Table3[[#This Row],[TX_New]],"' where `afyav_data`.`id`='",Table3[[#This Row],[TX_New_id]],"';")</f>
        <v>update `internal_system`.`afyav_data` set ndwh='9' where `afyav_data`.`id`='202307_382_3';</v>
      </c>
    </row>
    <row r="14" spans="1:10" x14ac:dyDescent="0.45">
      <c r="A14" t="s">
        <v>25</v>
      </c>
      <c r="B14" t="s">
        <v>28</v>
      </c>
      <c r="C14" t="s">
        <v>29</v>
      </c>
      <c r="D14">
        <v>14432</v>
      </c>
      <c r="E14" s="12">
        <v>45108</v>
      </c>
      <c r="F14" s="3">
        <v>9</v>
      </c>
      <c r="G14">
        <f>VLOOKUP(Table3[[#This Row],[MFLCode]],masterlist!$F$2:$G$202,2,FALSE)</f>
        <v>20</v>
      </c>
      <c r="H14">
        <f>'TX_Curr and VL'!I12</f>
        <v>202307</v>
      </c>
      <c r="I14" t="str">
        <f>CONCATENATE(Table3[[#This Row],[period]],"_",Table3[[#This Row],[facil]],"_",F$1)</f>
        <v>202307_20_3</v>
      </c>
      <c r="J14" s="19" t="str">
        <f>CONCATENATE("update `internal_system`.`afyav_data` set ndwh='",Table3[[#This Row],[TX_New]],"' where `afyav_data`.`id`='",Table3[[#This Row],[TX_New_id]],"';")</f>
        <v>update `internal_system`.`afyav_data` set ndwh='9' where `afyav_data`.`id`='202307_20_3';</v>
      </c>
    </row>
    <row r="15" spans="1:10" x14ac:dyDescent="0.45">
      <c r="A15" t="s">
        <v>7</v>
      </c>
      <c r="B15" t="s">
        <v>19</v>
      </c>
      <c r="C15" t="s">
        <v>172</v>
      </c>
      <c r="D15">
        <v>15377</v>
      </c>
      <c r="E15" s="12">
        <v>45108</v>
      </c>
      <c r="F15" s="3">
        <v>8</v>
      </c>
      <c r="G15">
        <f>VLOOKUP(Table3[[#This Row],[MFLCode]],masterlist!$F$2:$G$202,2,FALSE)</f>
        <v>865</v>
      </c>
      <c r="H15">
        <f>'TX_Curr and VL'!I13</f>
        <v>202307</v>
      </c>
      <c r="I15" t="str">
        <f>CONCATENATE(Table3[[#This Row],[period]],"_",Table3[[#This Row],[facil]],"_",F$1)</f>
        <v>202307_865_3</v>
      </c>
      <c r="J15" s="19" t="str">
        <f>CONCATENATE("update `internal_system`.`afyav_data` set ndwh='",Table3[[#This Row],[TX_New]],"' where `afyav_data`.`id`='",Table3[[#This Row],[TX_New_id]],"';")</f>
        <v>update `internal_system`.`afyav_data` set ndwh='8' where `afyav_data`.`id`='202307_865_3';</v>
      </c>
    </row>
    <row r="16" spans="1:10" x14ac:dyDescent="0.45">
      <c r="A16" t="s">
        <v>7</v>
      </c>
      <c r="C16" t="s">
        <v>59</v>
      </c>
      <c r="D16">
        <v>16683</v>
      </c>
      <c r="E16" s="12">
        <v>45108</v>
      </c>
      <c r="F16" s="3">
        <v>7</v>
      </c>
      <c r="G16">
        <f>VLOOKUP(Table3[[#This Row],[MFLCode]],masterlist!$F$2:$G$202,2,FALSE)</f>
        <v>305</v>
      </c>
      <c r="H16">
        <f>'TX_Curr and VL'!I14</f>
        <v>202307</v>
      </c>
      <c r="I16" t="str">
        <f>CONCATENATE(Table3[[#This Row],[period]],"_",Table3[[#This Row],[facil]],"_",F$1)</f>
        <v>202307_305_3</v>
      </c>
      <c r="J16" s="19" t="str">
        <f>CONCATENATE("update `internal_system`.`afyav_data` set ndwh='",Table3[[#This Row],[TX_New]],"' where `afyav_data`.`id`='",Table3[[#This Row],[TX_New_id]],"';")</f>
        <v>update `internal_system`.`afyav_data` set ndwh='7' where `afyav_data`.`id`='202307_305_3';</v>
      </c>
    </row>
    <row r="17" spans="1:10" x14ac:dyDescent="0.45">
      <c r="A17" t="s">
        <v>25</v>
      </c>
      <c r="B17" t="s">
        <v>39</v>
      </c>
      <c r="C17" t="s">
        <v>40</v>
      </c>
      <c r="D17">
        <v>15138</v>
      </c>
      <c r="E17" s="12">
        <v>45108</v>
      </c>
      <c r="F17" s="3">
        <v>7</v>
      </c>
      <c r="G17">
        <f>VLOOKUP(Table3[[#This Row],[MFLCode]],masterlist!$F$2:$G$202,2,FALSE)</f>
        <v>30</v>
      </c>
      <c r="H17">
        <f>'TX_Curr and VL'!I15</f>
        <v>202307</v>
      </c>
      <c r="I17" t="str">
        <f>CONCATENATE(Table3[[#This Row],[period]],"_",Table3[[#This Row],[facil]],"_",F$1)</f>
        <v>202307_30_3</v>
      </c>
      <c r="J17" s="19" t="str">
        <f>CONCATENATE("update `internal_system`.`afyav_data` set ndwh='",Table3[[#This Row],[TX_New]],"' where `afyav_data`.`id`='",Table3[[#This Row],[TX_New_id]],"';")</f>
        <v>update `internal_system`.`afyav_data` set ndwh='7' where `afyav_data`.`id`='202307_30_3';</v>
      </c>
    </row>
    <row r="18" spans="1:10" x14ac:dyDescent="0.45">
      <c r="A18" t="s">
        <v>33</v>
      </c>
      <c r="B18" t="s">
        <v>103</v>
      </c>
      <c r="C18" t="s">
        <v>105</v>
      </c>
      <c r="D18">
        <v>15768</v>
      </c>
      <c r="E18" s="12">
        <v>45108</v>
      </c>
      <c r="F18" s="3">
        <v>6</v>
      </c>
      <c r="G18">
        <f>VLOOKUP(Table3[[#This Row],[MFLCode]],masterlist!$F$2:$G$202,2,FALSE)</f>
        <v>847</v>
      </c>
      <c r="H18">
        <f>'TX_Curr and VL'!I16</f>
        <v>202307</v>
      </c>
      <c r="I18" t="str">
        <f>CONCATENATE(Table3[[#This Row],[period]],"_",Table3[[#This Row],[facil]],"_",F$1)</f>
        <v>202307_847_3</v>
      </c>
      <c r="J18" s="19" t="str">
        <f>CONCATENATE("update `internal_system`.`afyav_data` set ndwh='",Table3[[#This Row],[TX_New]],"' where `afyav_data`.`id`='",Table3[[#This Row],[TX_New_id]],"';")</f>
        <v>update `internal_system`.`afyav_data` set ndwh='6' where `afyav_data`.`id`='202307_847_3';</v>
      </c>
    </row>
    <row r="19" spans="1:10" x14ac:dyDescent="0.45">
      <c r="A19" t="s">
        <v>7</v>
      </c>
      <c r="B19" t="s">
        <v>21</v>
      </c>
      <c r="C19" t="s">
        <v>22</v>
      </c>
      <c r="D19">
        <v>15009</v>
      </c>
      <c r="E19" s="12">
        <v>45108</v>
      </c>
      <c r="F19" s="3">
        <v>6</v>
      </c>
      <c r="G19">
        <f>VLOOKUP(Table3[[#This Row],[MFLCode]],masterlist!$F$2:$G$202,2,FALSE)</f>
        <v>399</v>
      </c>
      <c r="H19">
        <f>'TX_Curr and VL'!I17</f>
        <v>202307</v>
      </c>
      <c r="I19" t="str">
        <f>CONCATENATE(Table3[[#This Row],[period]],"_",Table3[[#This Row],[facil]],"_",F$1)</f>
        <v>202307_399_3</v>
      </c>
      <c r="J19" s="19" t="str">
        <f>CONCATENATE("update `internal_system`.`afyav_data` set ndwh='",Table3[[#This Row],[TX_New]],"' where `afyav_data`.`id`='",Table3[[#This Row],[TX_New_id]],"';")</f>
        <v>update `internal_system`.`afyav_data` set ndwh='6' where `afyav_data`.`id`='202307_399_3';</v>
      </c>
    </row>
    <row r="20" spans="1:10" x14ac:dyDescent="0.45">
      <c r="A20" t="s">
        <v>7</v>
      </c>
      <c r="B20" t="s">
        <v>41</v>
      </c>
      <c r="C20" t="s">
        <v>85</v>
      </c>
      <c r="D20">
        <v>14924</v>
      </c>
      <c r="E20" s="12">
        <v>45108</v>
      </c>
      <c r="F20" s="3">
        <v>6</v>
      </c>
      <c r="G20">
        <f>VLOOKUP(Table3[[#This Row],[MFLCode]],masterlist!$F$2:$G$202,2,FALSE)</f>
        <v>303</v>
      </c>
      <c r="H20">
        <f>'TX_Curr and VL'!I18</f>
        <v>202307</v>
      </c>
      <c r="I20" t="str">
        <f>CONCATENATE(Table3[[#This Row],[period]],"_",Table3[[#This Row],[facil]],"_",F$1)</f>
        <v>202307_303_3</v>
      </c>
      <c r="J20" s="19" t="str">
        <f>CONCATENATE("update `internal_system`.`afyav_data` set ndwh='",Table3[[#This Row],[TX_New]],"' where `afyav_data`.`id`='",Table3[[#This Row],[TX_New_id]],"';")</f>
        <v>update `internal_system`.`afyav_data` set ndwh='6' where `afyav_data`.`id`='202307_303_3';</v>
      </c>
    </row>
    <row r="21" spans="1:10" x14ac:dyDescent="0.45">
      <c r="A21" t="s">
        <v>7</v>
      </c>
      <c r="C21" t="s">
        <v>94</v>
      </c>
      <c r="D21">
        <v>15331</v>
      </c>
      <c r="E21" s="12">
        <v>45108</v>
      </c>
      <c r="F21" s="3">
        <v>5</v>
      </c>
      <c r="G21">
        <f>VLOOKUP(Table3[[#This Row],[MFLCode]],masterlist!$F$2:$G$202,2,FALSE)</f>
        <v>451</v>
      </c>
      <c r="H21">
        <f>'TX_Curr and VL'!I19</f>
        <v>202307</v>
      </c>
      <c r="I21" t="str">
        <f>CONCATENATE(Table3[[#This Row],[period]],"_",Table3[[#This Row],[facil]],"_",F$1)</f>
        <v>202307_451_3</v>
      </c>
      <c r="J21" s="19" t="str">
        <f>CONCATENATE("update `internal_system`.`afyav_data` set ndwh='",Table3[[#This Row],[TX_New]],"' where `afyav_data`.`id`='",Table3[[#This Row],[TX_New_id]],"';")</f>
        <v>update `internal_system`.`afyav_data` set ndwh='5' where `afyav_data`.`id`='202307_451_3';</v>
      </c>
    </row>
    <row r="22" spans="1:10" x14ac:dyDescent="0.45">
      <c r="A22" t="s">
        <v>12</v>
      </c>
      <c r="B22" t="s">
        <v>15</v>
      </c>
      <c r="C22" t="s">
        <v>16</v>
      </c>
      <c r="D22">
        <v>15305</v>
      </c>
      <c r="E22" s="12">
        <v>45108</v>
      </c>
      <c r="F22" s="3">
        <v>5</v>
      </c>
      <c r="G22">
        <f>VLOOKUP(Table3[[#This Row],[MFLCode]],masterlist!$F$2:$G$202,2,FALSE)</f>
        <v>234</v>
      </c>
      <c r="H22">
        <f>'TX_Curr and VL'!I20</f>
        <v>202307</v>
      </c>
      <c r="I22" t="str">
        <f>CONCATENATE(Table3[[#This Row],[period]],"_",Table3[[#This Row],[facil]],"_",F$1)</f>
        <v>202307_234_3</v>
      </c>
      <c r="J22" s="19" t="str">
        <f>CONCATENATE("update `internal_system`.`afyav_data` set ndwh='",Table3[[#This Row],[TX_New]],"' where `afyav_data`.`id`='",Table3[[#This Row],[TX_New_id]],"';")</f>
        <v>update `internal_system`.`afyav_data` set ndwh='5' where `afyav_data`.`id`='202307_234_3';</v>
      </c>
    </row>
    <row r="23" spans="1:10" x14ac:dyDescent="0.45">
      <c r="A23" t="s">
        <v>7</v>
      </c>
      <c r="B23" t="s">
        <v>8</v>
      </c>
      <c r="C23" t="s">
        <v>51</v>
      </c>
      <c r="D23">
        <v>14733</v>
      </c>
      <c r="E23" s="12">
        <v>45108</v>
      </c>
      <c r="F23" s="3">
        <v>5</v>
      </c>
      <c r="G23">
        <f>VLOOKUP(Table3[[#This Row],[MFLCode]],masterlist!$F$2:$G$202,2,FALSE)</f>
        <v>394</v>
      </c>
      <c r="H23">
        <f>'TX_Curr and VL'!I21</f>
        <v>202307</v>
      </c>
      <c r="I23" t="str">
        <f>CONCATENATE(Table3[[#This Row],[period]],"_",Table3[[#This Row],[facil]],"_",F$1)</f>
        <v>202307_394_3</v>
      </c>
      <c r="J23" s="19" t="str">
        <f>CONCATENATE("update `internal_system`.`afyav_data` set ndwh='",Table3[[#This Row],[TX_New]],"' where `afyav_data`.`id`='",Table3[[#This Row],[TX_New_id]],"';")</f>
        <v>update `internal_system`.`afyav_data` set ndwh='5' where `afyav_data`.`id`='202307_394_3';</v>
      </c>
    </row>
    <row r="24" spans="1:10" x14ac:dyDescent="0.45">
      <c r="A24" t="s">
        <v>7</v>
      </c>
      <c r="B24" t="s">
        <v>79</v>
      </c>
      <c r="C24" t="s">
        <v>109</v>
      </c>
      <c r="D24">
        <v>16409</v>
      </c>
      <c r="E24" s="12">
        <v>45108</v>
      </c>
      <c r="F24" s="3">
        <v>5</v>
      </c>
      <c r="G24">
        <f>VLOOKUP(Table3[[#This Row],[MFLCode]],masterlist!$F$2:$G$202,2,FALSE)</f>
        <v>329</v>
      </c>
      <c r="H24">
        <f>'TX_Curr and VL'!I22</f>
        <v>202307</v>
      </c>
      <c r="I24" t="str">
        <f>CONCATENATE(Table3[[#This Row],[period]],"_",Table3[[#This Row],[facil]],"_",F$1)</f>
        <v>202307_329_3</v>
      </c>
      <c r="J24" s="19" t="str">
        <f>CONCATENATE("update `internal_system`.`afyav_data` set ndwh='",Table3[[#This Row],[TX_New]],"' where `afyav_data`.`id`='",Table3[[#This Row],[TX_New_id]],"';")</f>
        <v>update `internal_system`.`afyav_data` set ndwh='5' where `afyav_data`.`id`='202307_329_3';</v>
      </c>
    </row>
    <row r="25" spans="1:10" x14ac:dyDescent="0.45">
      <c r="A25" t="s">
        <v>7</v>
      </c>
      <c r="C25" t="s">
        <v>58</v>
      </c>
      <c r="D25">
        <v>14606</v>
      </c>
      <c r="E25" s="12">
        <v>45108</v>
      </c>
      <c r="F25" s="3">
        <v>4</v>
      </c>
      <c r="G25">
        <f>VLOOKUP(Table3[[#This Row],[MFLCode]],masterlist!$F$2:$G$202,2,FALSE)</f>
        <v>466</v>
      </c>
      <c r="H25">
        <f>'TX_Curr and VL'!I23</f>
        <v>202307</v>
      </c>
      <c r="I25" t="str">
        <f>CONCATENATE(Table3[[#This Row],[period]],"_",Table3[[#This Row],[facil]],"_",F$1)</f>
        <v>202307_466_3</v>
      </c>
      <c r="J25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`afyav_data`.`id`='202307_466_3';</v>
      </c>
    </row>
    <row r="26" spans="1:10" x14ac:dyDescent="0.45">
      <c r="A26" t="s">
        <v>7</v>
      </c>
      <c r="B26" t="s">
        <v>30</v>
      </c>
      <c r="C26" t="s">
        <v>125</v>
      </c>
      <c r="D26">
        <v>14223</v>
      </c>
      <c r="E26" s="12">
        <v>45108</v>
      </c>
      <c r="F26" s="3">
        <v>4</v>
      </c>
      <c r="G26">
        <f>VLOOKUP(Table3[[#This Row],[MFLCode]],masterlist!$F$2:$G$202,2,FALSE)</f>
        <v>417</v>
      </c>
      <c r="H26">
        <f>'TX_Curr and VL'!I24</f>
        <v>202307</v>
      </c>
      <c r="I26" t="str">
        <f>CONCATENATE(Table3[[#This Row],[period]],"_",Table3[[#This Row],[facil]],"_",F$1)</f>
        <v>202307_417_3</v>
      </c>
      <c r="J26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`afyav_data`.`id`='202307_417_3';</v>
      </c>
    </row>
    <row r="27" spans="1:10" x14ac:dyDescent="0.45">
      <c r="A27" t="s">
        <v>7</v>
      </c>
      <c r="B27" t="s">
        <v>17</v>
      </c>
      <c r="C27" t="s">
        <v>142</v>
      </c>
      <c r="D27">
        <v>14552</v>
      </c>
      <c r="E27" s="12">
        <v>45108</v>
      </c>
      <c r="F27" s="3">
        <v>4</v>
      </c>
      <c r="G27">
        <f>VLOOKUP(Table3[[#This Row],[MFLCode]],masterlist!$F$2:$G$202,2,FALSE)</f>
        <v>439</v>
      </c>
      <c r="H27">
        <f>'TX_Curr and VL'!I25</f>
        <v>202307</v>
      </c>
      <c r="I27" t="str">
        <f>CONCATENATE(Table3[[#This Row],[period]],"_",Table3[[#This Row],[facil]],"_",F$1)</f>
        <v>202307_439_3</v>
      </c>
      <c r="J27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`afyav_data`.`id`='202307_439_3';</v>
      </c>
    </row>
    <row r="28" spans="1:10" x14ac:dyDescent="0.45">
      <c r="A28" t="s">
        <v>7</v>
      </c>
      <c r="B28" t="s">
        <v>19</v>
      </c>
      <c r="C28" t="s">
        <v>44</v>
      </c>
      <c r="D28">
        <v>15654</v>
      </c>
      <c r="E28" s="12">
        <v>45108</v>
      </c>
      <c r="F28" s="3">
        <v>4</v>
      </c>
      <c r="G28">
        <f>VLOOKUP(Table3[[#This Row],[MFLCode]],masterlist!$F$2:$G$202,2,FALSE)</f>
        <v>296</v>
      </c>
      <c r="H28">
        <f>'TX_Curr and VL'!I26</f>
        <v>202307</v>
      </c>
      <c r="I28" t="str">
        <f>CONCATENATE(Table3[[#This Row],[period]],"_",Table3[[#This Row],[facil]],"_",F$1)</f>
        <v>202307_296_3</v>
      </c>
      <c r="J28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`afyav_data`.`id`='202307_296_3';</v>
      </c>
    </row>
    <row r="29" spans="1:10" x14ac:dyDescent="0.45">
      <c r="A29" t="s">
        <v>7</v>
      </c>
      <c r="C29" t="s">
        <v>64</v>
      </c>
      <c r="D29">
        <v>14263</v>
      </c>
      <c r="E29" s="12">
        <v>45108</v>
      </c>
      <c r="F29" s="3">
        <v>4</v>
      </c>
      <c r="G29">
        <f>VLOOKUP(Table3[[#This Row],[MFLCode]],masterlist!$F$2:$G$202,2,FALSE)</f>
        <v>377</v>
      </c>
      <c r="H29">
        <f>'TX_Curr and VL'!I27</f>
        <v>202307</v>
      </c>
      <c r="I29" t="str">
        <f>CONCATENATE(Table3[[#This Row],[period]],"_",Table3[[#This Row],[facil]],"_",F$1)</f>
        <v>202307_377_3</v>
      </c>
      <c r="J29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`afyav_data`.`id`='202307_377_3';</v>
      </c>
    </row>
    <row r="30" spans="1:10" x14ac:dyDescent="0.45">
      <c r="A30" t="s">
        <v>7</v>
      </c>
      <c r="B30" t="s">
        <v>79</v>
      </c>
      <c r="C30" t="s">
        <v>80</v>
      </c>
      <c r="D30">
        <v>14559</v>
      </c>
      <c r="E30" s="12">
        <v>45108</v>
      </c>
      <c r="F30" s="3">
        <v>4</v>
      </c>
      <c r="G30">
        <f>VLOOKUP(Table3[[#This Row],[MFLCode]],masterlist!$F$2:$G$202,2,FALSE)</f>
        <v>300</v>
      </c>
      <c r="H30">
        <f>'TX_Curr and VL'!I28</f>
        <v>202307</v>
      </c>
      <c r="I30" t="str">
        <f>CONCATENATE(Table3[[#This Row],[period]],"_",Table3[[#This Row],[facil]],"_",F$1)</f>
        <v>202307_300_3</v>
      </c>
      <c r="J30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`afyav_data`.`id`='202307_300_3';</v>
      </c>
    </row>
    <row r="31" spans="1:10" x14ac:dyDescent="0.45">
      <c r="A31" t="s">
        <v>7</v>
      </c>
      <c r="C31" t="s">
        <v>73</v>
      </c>
      <c r="D31">
        <v>14926</v>
      </c>
      <c r="E31" s="12">
        <v>45108</v>
      </c>
      <c r="F31" s="3">
        <v>4</v>
      </c>
      <c r="G31">
        <f>VLOOKUP(Table3[[#This Row],[MFLCode]],masterlist!$F$2:$G$202,2,FALSE)</f>
        <v>294</v>
      </c>
      <c r="H31">
        <f>'TX_Curr and VL'!I29</f>
        <v>202307</v>
      </c>
      <c r="I31" t="str">
        <f>CONCATENATE(Table3[[#This Row],[period]],"_",Table3[[#This Row],[facil]],"_",F$1)</f>
        <v>202307_294_3</v>
      </c>
      <c r="J31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`afyav_data`.`id`='202307_294_3';</v>
      </c>
    </row>
    <row r="32" spans="1:10" x14ac:dyDescent="0.45">
      <c r="A32" t="s">
        <v>25</v>
      </c>
      <c r="B32" t="s">
        <v>28</v>
      </c>
      <c r="C32" t="s">
        <v>61</v>
      </c>
      <c r="D32">
        <v>15174</v>
      </c>
      <c r="E32" s="12">
        <v>45108</v>
      </c>
      <c r="F32" s="3">
        <v>4</v>
      </c>
      <c r="G32">
        <f>VLOOKUP(Table3[[#This Row],[MFLCode]],masterlist!$F$2:$G$202,2,FALSE)</f>
        <v>23</v>
      </c>
      <c r="H32">
        <f>'TX_Curr and VL'!I30</f>
        <v>202307</v>
      </c>
      <c r="I32" t="str">
        <f>CONCATENATE(Table3[[#This Row],[period]],"_",Table3[[#This Row],[facil]],"_",F$1)</f>
        <v>202307_23_3</v>
      </c>
      <c r="J32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`afyav_data`.`id`='202307_23_3';</v>
      </c>
    </row>
    <row r="33" spans="1:10" x14ac:dyDescent="0.45">
      <c r="A33" t="s">
        <v>7</v>
      </c>
      <c r="C33" t="s">
        <v>116</v>
      </c>
      <c r="D33">
        <v>14954</v>
      </c>
      <c r="E33" s="12">
        <v>45108</v>
      </c>
      <c r="F33" s="3">
        <v>4</v>
      </c>
      <c r="G33">
        <f>VLOOKUP(Table3[[#This Row],[MFLCode]],masterlist!$F$2:$G$202,2,FALSE)</f>
        <v>426</v>
      </c>
      <c r="H33">
        <f>'TX_Curr and VL'!I31</f>
        <v>202307</v>
      </c>
      <c r="I33" t="str">
        <f>CONCATENATE(Table3[[#This Row],[period]],"_",Table3[[#This Row],[facil]],"_",F$1)</f>
        <v>202307_426_3</v>
      </c>
      <c r="J33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`afyav_data`.`id`='202307_426_3';</v>
      </c>
    </row>
    <row r="34" spans="1:10" x14ac:dyDescent="0.45">
      <c r="A34" t="s">
        <v>7</v>
      </c>
      <c r="C34" t="s">
        <v>119</v>
      </c>
      <c r="D34">
        <v>15318</v>
      </c>
      <c r="E34" s="12">
        <v>45108</v>
      </c>
      <c r="F34" s="3">
        <v>4</v>
      </c>
      <c r="G34">
        <f>VLOOKUP(Table3[[#This Row],[MFLCode]],masterlist!$F$2:$G$202,2,FALSE)</f>
        <v>362</v>
      </c>
      <c r="H34">
        <f>'TX_Curr and VL'!I32</f>
        <v>202307</v>
      </c>
      <c r="I34" t="str">
        <f>CONCATENATE(Table3[[#This Row],[period]],"_",Table3[[#This Row],[facil]],"_",F$1)</f>
        <v>202307_362_3</v>
      </c>
      <c r="J34" s="19" t="str">
        <f>CONCATENATE("update `internal_system`.`afyav_data` set ndwh='",Table3[[#This Row],[TX_New]],"' where `afyav_data`.`id`='",Table3[[#This Row],[TX_New_id]],"';")</f>
        <v>update `internal_system`.`afyav_data` set ndwh='4' where `afyav_data`.`id`='202307_362_3';</v>
      </c>
    </row>
    <row r="35" spans="1:10" x14ac:dyDescent="0.45">
      <c r="A35" t="s">
        <v>12</v>
      </c>
      <c r="B35" t="s">
        <v>15</v>
      </c>
      <c r="C35" t="s">
        <v>68</v>
      </c>
      <c r="D35">
        <v>15304</v>
      </c>
      <c r="E35" s="12">
        <v>45108</v>
      </c>
      <c r="F35" s="3">
        <v>3</v>
      </c>
      <c r="G35">
        <f>VLOOKUP(Table3[[#This Row],[MFLCode]],masterlist!$F$2:$G$202,2,FALSE)</f>
        <v>233</v>
      </c>
      <c r="H35">
        <f>'TX_Curr and VL'!I33</f>
        <v>202307</v>
      </c>
      <c r="I35" t="str">
        <f>CONCATENATE(Table3[[#This Row],[period]],"_",Table3[[#This Row],[facil]],"_",F$1)</f>
        <v>202307_233_3</v>
      </c>
      <c r="J35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`afyav_data`.`id`='202307_233_3';</v>
      </c>
    </row>
    <row r="36" spans="1:10" x14ac:dyDescent="0.45">
      <c r="A36" t="s">
        <v>7</v>
      </c>
      <c r="B36" t="s">
        <v>17</v>
      </c>
      <c r="C36" t="s">
        <v>122</v>
      </c>
      <c r="D36">
        <v>16390</v>
      </c>
      <c r="E36" s="12">
        <v>45108</v>
      </c>
      <c r="F36" s="3">
        <v>3</v>
      </c>
      <c r="G36">
        <f>VLOOKUP(Table3[[#This Row],[MFLCode]],masterlist!$F$2:$G$202,2,FALSE)</f>
        <v>444</v>
      </c>
      <c r="H36">
        <f>'TX_Curr and VL'!I34</f>
        <v>202307</v>
      </c>
      <c r="I36" t="str">
        <f>CONCATENATE(Table3[[#This Row],[period]],"_",Table3[[#This Row],[facil]],"_",F$1)</f>
        <v>202307_444_3</v>
      </c>
      <c r="J36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`afyav_data`.`id`='202307_444_3';</v>
      </c>
    </row>
    <row r="37" spans="1:10" x14ac:dyDescent="0.45">
      <c r="A37" t="s">
        <v>7</v>
      </c>
      <c r="C37" t="s">
        <v>60</v>
      </c>
      <c r="D37">
        <v>15232</v>
      </c>
      <c r="E37" s="12">
        <v>45108</v>
      </c>
      <c r="F37" s="3">
        <v>3</v>
      </c>
      <c r="G37">
        <f>VLOOKUP(Table3[[#This Row],[MFLCode]],masterlist!$F$2:$G$202,2,FALSE)</f>
        <v>401</v>
      </c>
      <c r="H37">
        <f>'TX_Curr and VL'!I35</f>
        <v>202307</v>
      </c>
      <c r="I37" t="str">
        <f>CONCATENATE(Table3[[#This Row],[period]],"_",Table3[[#This Row],[facil]],"_",F$1)</f>
        <v>202307_401_3</v>
      </c>
      <c r="J37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`afyav_data`.`id`='202307_401_3';</v>
      </c>
    </row>
    <row r="38" spans="1:10" x14ac:dyDescent="0.45">
      <c r="A38" t="s">
        <v>7</v>
      </c>
      <c r="B38" t="s">
        <v>37</v>
      </c>
      <c r="C38" t="s">
        <v>38</v>
      </c>
      <c r="D38">
        <v>15495</v>
      </c>
      <c r="E38" s="12">
        <v>45108</v>
      </c>
      <c r="F38" s="3">
        <v>3</v>
      </c>
      <c r="G38">
        <f>VLOOKUP(Table3[[#This Row],[MFLCode]],masterlist!$F$2:$G$202,2,FALSE)</f>
        <v>478</v>
      </c>
      <c r="H38">
        <f>'TX_Curr and VL'!I36</f>
        <v>202307</v>
      </c>
      <c r="I38" t="str">
        <f>CONCATENATE(Table3[[#This Row],[period]],"_",Table3[[#This Row],[facil]],"_",F$1)</f>
        <v>202307_478_3</v>
      </c>
      <c r="J38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`afyav_data`.`id`='202307_478_3';</v>
      </c>
    </row>
    <row r="39" spans="1:10" x14ac:dyDescent="0.45">
      <c r="A39" t="s">
        <v>7</v>
      </c>
      <c r="B39" t="s">
        <v>19</v>
      </c>
      <c r="C39" t="s">
        <v>133</v>
      </c>
      <c r="D39">
        <v>14802</v>
      </c>
      <c r="E39" s="12">
        <v>45108</v>
      </c>
      <c r="F39" s="3">
        <v>3</v>
      </c>
      <c r="G39">
        <f>VLOOKUP(Table3[[#This Row],[MFLCode]],masterlist!$F$2:$G$202,2,FALSE)</f>
        <v>354</v>
      </c>
      <c r="H39">
        <f>'TX_Curr and VL'!I37</f>
        <v>202307</v>
      </c>
      <c r="I39" t="str">
        <f>CONCATENATE(Table3[[#This Row],[period]],"_",Table3[[#This Row],[facil]],"_",F$1)</f>
        <v>202307_354_3</v>
      </c>
      <c r="J39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`afyav_data`.`id`='202307_354_3';</v>
      </c>
    </row>
    <row r="40" spans="1:10" x14ac:dyDescent="0.45">
      <c r="A40" t="s">
        <v>12</v>
      </c>
      <c r="B40" t="s">
        <v>13</v>
      </c>
      <c r="C40" t="s">
        <v>84</v>
      </c>
      <c r="D40">
        <v>10672</v>
      </c>
      <c r="E40" s="12">
        <v>45108</v>
      </c>
      <c r="F40" s="3">
        <v>3</v>
      </c>
      <c r="G40">
        <f>VLOOKUP(Table3[[#This Row],[MFLCode]],masterlist!$F$2:$G$202,2,FALSE)</f>
        <v>853</v>
      </c>
      <c r="H40">
        <f>'TX_Curr and VL'!I38</f>
        <v>202307</v>
      </c>
      <c r="I40" t="str">
        <f>CONCATENATE(Table3[[#This Row],[period]],"_",Table3[[#This Row],[facil]],"_",F$1)</f>
        <v>202307_853_3</v>
      </c>
      <c r="J40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`afyav_data`.`id`='202307_853_3';</v>
      </c>
    </row>
    <row r="41" spans="1:10" x14ac:dyDescent="0.45">
      <c r="A41" t="s">
        <v>7</v>
      </c>
      <c r="C41" t="s">
        <v>135</v>
      </c>
      <c r="D41">
        <v>14549</v>
      </c>
      <c r="E41" s="12">
        <v>45108</v>
      </c>
      <c r="F41" s="3">
        <v>3</v>
      </c>
      <c r="G41">
        <f>VLOOKUP(Table3[[#This Row],[MFLCode]],masterlist!$F$2:$G$202,2,FALSE)</f>
        <v>290</v>
      </c>
      <c r="H41">
        <f>'TX_Curr and VL'!I39</f>
        <v>202307</v>
      </c>
      <c r="I41" t="str">
        <f>CONCATENATE(Table3[[#This Row],[period]],"_",Table3[[#This Row],[facil]],"_",F$1)</f>
        <v>202307_290_3</v>
      </c>
      <c r="J41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`afyav_data`.`id`='202307_290_3';</v>
      </c>
    </row>
    <row r="42" spans="1:10" x14ac:dyDescent="0.45">
      <c r="A42" t="s">
        <v>7</v>
      </c>
      <c r="C42" t="s">
        <v>72</v>
      </c>
      <c r="D42">
        <v>18009</v>
      </c>
      <c r="E42" s="12">
        <v>45108</v>
      </c>
      <c r="F42" s="3">
        <v>3</v>
      </c>
      <c r="G42">
        <f>VLOOKUP(Table3[[#This Row],[MFLCode]],masterlist!$F$2:$G$202,2,FALSE)</f>
        <v>374</v>
      </c>
      <c r="H42">
        <f>'TX_Curr and VL'!I40</f>
        <v>202307</v>
      </c>
      <c r="I42" t="str">
        <f>CONCATENATE(Table3[[#This Row],[period]],"_",Table3[[#This Row],[facil]],"_",F$1)</f>
        <v>202307_374_3</v>
      </c>
      <c r="J42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`afyav_data`.`id`='202307_374_3';</v>
      </c>
    </row>
    <row r="43" spans="1:10" x14ac:dyDescent="0.45">
      <c r="A43" t="s">
        <v>33</v>
      </c>
      <c r="B43" t="s">
        <v>106</v>
      </c>
      <c r="C43" t="s">
        <v>107</v>
      </c>
      <c r="D43">
        <v>14228</v>
      </c>
      <c r="E43" s="12">
        <v>45108</v>
      </c>
      <c r="F43" s="3">
        <v>3</v>
      </c>
      <c r="G43">
        <f>VLOOKUP(Table3[[#This Row],[MFLCode]],masterlist!$F$2:$G$202,2,FALSE)</f>
        <v>802</v>
      </c>
      <c r="H43">
        <f>'TX_Curr and VL'!I41</f>
        <v>202307</v>
      </c>
      <c r="I43" t="str">
        <f>CONCATENATE(Table3[[#This Row],[period]],"_",Table3[[#This Row],[facil]],"_",F$1)</f>
        <v>202307_802_3</v>
      </c>
      <c r="J43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`afyav_data`.`id`='202307_802_3';</v>
      </c>
    </row>
    <row r="44" spans="1:10" x14ac:dyDescent="0.45">
      <c r="A44" t="s">
        <v>7</v>
      </c>
      <c r="C44" t="s">
        <v>66</v>
      </c>
      <c r="D44">
        <v>14551</v>
      </c>
      <c r="E44" s="12">
        <v>45108</v>
      </c>
      <c r="F44" s="3">
        <v>3</v>
      </c>
      <c r="G44">
        <f>VLOOKUP(Table3[[#This Row],[MFLCode]],masterlist!$F$2:$G$202,2,FALSE)</f>
        <v>343</v>
      </c>
      <c r="H44">
        <f>'TX_Curr and VL'!I42</f>
        <v>202307</v>
      </c>
      <c r="I44" t="str">
        <f>CONCATENATE(Table3[[#This Row],[period]],"_",Table3[[#This Row],[facil]],"_",F$1)</f>
        <v>202307_343_3</v>
      </c>
      <c r="J44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`afyav_data`.`id`='202307_343_3';</v>
      </c>
    </row>
    <row r="45" spans="1:10" x14ac:dyDescent="0.45">
      <c r="A45" t="s">
        <v>25</v>
      </c>
      <c r="C45" t="s">
        <v>115</v>
      </c>
      <c r="D45">
        <v>20005</v>
      </c>
      <c r="E45" s="12">
        <v>45108</v>
      </c>
      <c r="F45" s="3">
        <v>3</v>
      </c>
      <c r="G45">
        <f>VLOOKUP(Table3[[#This Row],[MFLCode]],masterlist!$F$2:$G$202,2,FALSE)</f>
        <v>909</v>
      </c>
      <c r="H45">
        <f>'TX_Curr and VL'!I43</f>
        <v>202307</v>
      </c>
      <c r="I45" t="str">
        <f>CONCATENATE(Table3[[#This Row],[period]],"_",Table3[[#This Row],[facil]],"_",F$1)</f>
        <v>202307_909_3</v>
      </c>
      <c r="J45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`afyav_data`.`id`='202307_909_3';</v>
      </c>
    </row>
    <row r="46" spans="1:10" x14ac:dyDescent="0.45">
      <c r="A46" t="s">
        <v>7</v>
      </c>
      <c r="C46" t="s">
        <v>137</v>
      </c>
      <c r="D46">
        <v>15203</v>
      </c>
      <c r="E46" s="12">
        <v>45108</v>
      </c>
      <c r="F46" s="3">
        <v>3</v>
      </c>
      <c r="G46">
        <f>VLOOKUP(Table3[[#This Row],[MFLCode]],masterlist!$F$2:$G$202,2,FALSE)</f>
        <v>360</v>
      </c>
      <c r="H46">
        <f>'TX_Curr and VL'!I44</f>
        <v>202307</v>
      </c>
      <c r="I46" t="str">
        <f>CONCATENATE(Table3[[#This Row],[period]],"_",Table3[[#This Row],[facil]],"_",F$1)</f>
        <v>202307_360_3</v>
      </c>
      <c r="J46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`afyav_data`.`id`='202307_360_3';</v>
      </c>
    </row>
    <row r="47" spans="1:10" x14ac:dyDescent="0.45">
      <c r="A47" t="s">
        <v>12</v>
      </c>
      <c r="B47" t="s">
        <v>15</v>
      </c>
      <c r="C47" t="s">
        <v>131</v>
      </c>
      <c r="D47">
        <v>15007</v>
      </c>
      <c r="E47" s="12">
        <v>45108</v>
      </c>
      <c r="F47" s="3">
        <v>3</v>
      </c>
      <c r="G47">
        <f>VLOOKUP(Table3[[#This Row],[MFLCode]],masterlist!$F$2:$G$202,2,FALSE)</f>
        <v>225</v>
      </c>
      <c r="H47">
        <f>'TX_Curr and VL'!I45</f>
        <v>202307</v>
      </c>
      <c r="I47" t="str">
        <f>CONCATENATE(Table3[[#This Row],[period]],"_",Table3[[#This Row],[facil]],"_",F$1)</f>
        <v>202307_225_3</v>
      </c>
      <c r="J47" s="19" t="str">
        <f>CONCATENATE("update `internal_system`.`afyav_data` set ndwh='",Table3[[#This Row],[TX_New]],"' where `afyav_data`.`id`='",Table3[[#This Row],[TX_New_id]],"';")</f>
        <v>update `internal_system`.`afyav_data` set ndwh='3' where `afyav_data`.`id`='202307_225_3';</v>
      </c>
    </row>
    <row r="48" spans="1:10" x14ac:dyDescent="0.45">
      <c r="A48" t="s">
        <v>12</v>
      </c>
      <c r="B48" t="s">
        <v>13</v>
      </c>
      <c r="C48" t="s">
        <v>157</v>
      </c>
      <c r="D48">
        <v>10056</v>
      </c>
      <c r="E48" s="12">
        <v>45108</v>
      </c>
      <c r="F48" s="3">
        <v>2</v>
      </c>
      <c r="G48">
        <f>VLOOKUP(Table3[[#This Row],[MFLCode]],masterlist!$F$2:$G$202,2,FALSE)</f>
        <v>902</v>
      </c>
      <c r="H48">
        <f>'TX_Curr and VL'!I46</f>
        <v>202307</v>
      </c>
      <c r="I48" t="str">
        <f>CONCATENATE(Table3[[#This Row],[period]],"_",Table3[[#This Row],[facil]],"_",F$1)</f>
        <v>202307_902_3</v>
      </c>
      <c r="J48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`afyav_data`.`id`='202307_902_3';</v>
      </c>
    </row>
    <row r="49" spans="1:10" x14ac:dyDescent="0.45">
      <c r="A49" t="s">
        <v>7</v>
      </c>
      <c r="C49" t="s">
        <v>74</v>
      </c>
      <c r="D49">
        <v>14265</v>
      </c>
      <c r="E49" s="12">
        <v>45108</v>
      </c>
      <c r="F49" s="3">
        <v>2</v>
      </c>
      <c r="G49">
        <f>VLOOKUP(Table3[[#This Row],[MFLCode]],masterlist!$F$2:$G$202,2,FALSE)</f>
        <v>406</v>
      </c>
      <c r="H49">
        <f>'TX_Curr and VL'!I47</f>
        <v>202307</v>
      </c>
      <c r="I49" t="str">
        <f>CONCATENATE(Table3[[#This Row],[period]],"_",Table3[[#This Row],[facil]],"_",F$1)</f>
        <v>202307_406_3</v>
      </c>
      <c r="J49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`afyav_data`.`id`='202307_406_3';</v>
      </c>
    </row>
    <row r="50" spans="1:10" x14ac:dyDescent="0.45">
      <c r="A50" t="s">
        <v>7</v>
      </c>
      <c r="C50" t="s">
        <v>93</v>
      </c>
      <c r="D50">
        <v>17821</v>
      </c>
      <c r="E50" s="12">
        <v>45108</v>
      </c>
      <c r="F50" s="3">
        <v>2</v>
      </c>
      <c r="G50">
        <f>VLOOKUP(Table3[[#This Row],[MFLCode]],masterlist!$F$2:$G$202,2,FALSE)</f>
        <v>355</v>
      </c>
      <c r="H50">
        <f>'TX_Curr and VL'!I48</f>
        <v>202307</v>
      </c>
      <c r="I50" t="str">
        <f>CONCATENATE(Table3[[#This Row],[period]],"_",Table3[[#This Row],[facil]],"_",F$1)</f>
        <v>202307_355_3</v>
      </c>
      <c r="J50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`afyav_data`.`id`='202307_355_3';</v>
      </c>
    </row>
    <row r="51" spans="1:10" x14ac:dyDescent="0.45">
      <c r="A51" t="s">
        <v>7</v>
      </c>
      <c r="C51" t="s">
        <v>78</v>
      </c>
      <c r="D51">
        <v>15489</v>
      </c>
      <c r="E51" s="12">
        <v>45108</v>
      </c>
      <c r="F51" s="3">
        <v>2</v>
      </c>
      <c r="G51">
        <f>VLOOKUP(Table3[[#This Row],[MFLCode]],masterlist!$F$2:$G$202,2,FALSE)</f>
        <v>366</v>
      </c>
      <c r="H51">
        <f>'TX_Curr and VL'!I49</f>
        <v>202307</v>
      </c>
      <c r="I51" t="str">
        <f>CONCATENATE(Table3[[#This Row],[period]],"_",Table3[[#This Row],[facil]],"_",F$1)</f>
        <v>202307_366_3</v>
      </c>
      <c r="J51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`afyav_data`.`id`='202307_366_3';</v>
      </c>
    </row>
    <row r="52" spans="1:10" x14ac:dyDescent="0.45">
      <c r="A52" t="s">
        <v>12</v>
      </c>
      <c r="B52" t="s">
        <v>13</v>
      </c>
      <c r="C52" t="s">
        <v>48</v>
      </c>
      <c r="D52">
        <v>15502</v>
      </c>
      <c r="E52" s="12">
        <v>45108</v>
      </c>
      <c r="F52" s="3">
        <v>2</v>
      </c>
      <c r="G52">
        <f>VLOOKUP(Table3[[#This Row],[MFLCode]],masterlist!$F$2:$G$202,2,FALSE)</f>
        <v>249</v>
      </c>
      <c r="H52">
        <f>'TX_Curr and VL'!I50</f>
        <v>202307</v>
      </c>
      <c r="I52" t="str">
        <f>CONCATENATE(Table3[[#This Row],[period]],"_",Table3[[#This Row],[facil]],"_",F$1)</f>
        <v>202307_249_3</v>
      </c>
      <c r="J52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`afyav_data`.`id`='202307_249_3';</v>
      </c>
    </row>
    <row r="53" spans="1:10" x14ac:dyDescent="0.45">
      <c r="A53" t="s">
        <v>7</v>
      </c>
      <c r="C53" t="s">
        <v>97</v>
      </c>
      <c r="D53">
        <v>14207</v>
      </c>
      <c r="E53" s="12">
        <v>45108</v>
      </c>
      <c r="F53" s="3">
        <v>2</v>
      </c>
      <c r="G53">
        <f>VLOOKUP(Table3[[#This Row],[MFLCode]],masterlist!$F$2:$G$202,2,FALSE)</f>
        <v>602</v>
      </c>
      <c r="H53">
        <f>'TX_Curr and VL'!I51</f>
        <v>202307</v>
      </c>
      <c r="I53" t="str">
        <f>CONCATENATE(Table3[[#This Row],[period]],"_",Table3[[#This Row],[facil]],"_",F$1)</f>
        <v>202307_602_3</v>
      </c>
      <c r="J53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`afyav_data`.`id`='202307_602_3';</v>
      </c>
    </row>
    <row r="54" spans="1:10" x14ac:dyDescent="0.45">
      <c r="A54" t="s">
        <v>7</v>
      </c>
      <c r="C54" t="s">
        <v>65</v>
      </c>
      <c r="D54">
        <v>14801</v>
      </c>
      <c r="E54" s="12">
        <v>45108</v>
      </c>
      <c r="F54" s="3">
        <v>2</v>
      </c>
      <c r="G54">
        <f>VLOOKUP(Table3[[#This Row],[MFLCode]],masterlist!$F$2:$G$202,2,FALSE)</f>
        <v>353</v>
      </c>
      <c r="H54">
        <f>'TX_Curr and VL'!I52</f>
        <v>202307</v>
      </c>
      <c r="I54" t="str">
        <f>CONCATENATE(Table3[[#This Row],[period]],"_",Table3[[#This Row],[facil]],"_",F$1)</f>
        <v>202307_353_3</v>
      </c>
      <c r="J54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`afyav_data`.`id`='202307_353_3';</v>
      </c>
    </row>
    <row r="55" spans="1:10" x14ac:dyDescent="0.45">
      <c r="A55" t="s">
        <v>7</v>
      </c>
      <c r="B55" t="s">
        <v>30</v>
      </c>
      <c r="C55" t="s">
        <v>49</v>
      </c>
      <c r="D55">
        <v>14424</v>
      </c>
      <c r="E55" s="12">
        <v>45108</v>
      </c>
      <c r="F55" s="3">
        <v>2</v>
      </c>
      <c r="G55">
        <f>VLOOKUP(Table3[[#This Row],[MFLCode]],masterlist!$F$2:$G$202,2,FALSE)</f>
        <v>419</v>
      </c>
      <c r="H55">
        <f>'TX_Curr and VL'!I53</f>
        <v>202307</v>
      </c>
      <c r="I55" t="str">
        <f>CONCATENATE(Table3[[#This Row],[period]],"_",Table3[[#This Row],[facil]],"_",F$1)</f>
        <v>202307_419_3</v>
      </c>
      <c r="J55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`afyav_data`.`id`='202307_419_3';</v>
      </c>
    </row>
    <row r="56" spans="1:10" x14ac:dyDescent="0.45">
      <c r="A56" t="s">
        <v>33</v>
      </c>
      <c r="B56" t="s">
        <v>103</v>
      </c>
      <c r="C56" t="s">
        <v>104</v>
      </c>
      <c r="D56">
        <v>14212</v>
      </c>
      <c r="E56" s="12">
        <v>45108</v>
      </c>
      <c r="F56" s="3">
        <v>2</v>
      </c>
      <c r="G56">
        <f>VLOOKUP(Table3[[#This Row],[MFLCode]],masterlist!$F$2:$G$202,2,FALSE)</f>
        <v>800</v>
      </c>
      <c r="H56">
        <f>'TX_Curr and VL'!I54</f>
        <v>202307</v>
      </c>
      <c r="I56" t="str">
        <f>CONCATENATE(Table3[[#This Row],[period]],"_",Table3[[#This Row],[facil]],"_",F$1)</f>
        <v>202307_800_3</v>
      </c>
      <c r="J56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`afyav_data`.`id`='202307_800_3';</v>
      </c>
    </row>
    <row r="57" spans="1:10" x14ac:dyDescent="0.45">
      <c r="A57" t="s">
        <v>7</v>
      </c>
      <c r="C57" t="s">
        <v>56</v>
      </c>
      <c r="D57">
        <v>20137</v>
      </c>
      <c r="E57" s="12">
        <v>45108</v>
      </c>
      <c r="F57" s="3">
        <v>2</v>
      </c>
      <c r="G57">
        <f>VLOOKUP(Table3[[#This Row],[MFLCode]],masterlist!$F$2:$G$202,2,FALSE)</f>
        <v>603</v>
      </c>
      <c r="H57">
        <f>'TX_Curr and VL'!I55</f>
        <v>202307</v>
      </c>
      <c r="I57" t="str">
        <f>CONCATENATE(Table3[[#This Row],[period]],"_",Table3[[#This Row],[facil]],"_",F$1)</f>
        <v>202307_603_3</v>
      </c>
      <c r="J57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`afyav_data`.`id`='202307_603_3';</v>
      </c>
    </row>
    <row r="58" spans="1:10" x14ac:dyDescent="0.45">
      <c r="A58" t="s">
        <v>12</v>
      </c>
      <c r="B58" t="s">
        <v>13</v>
      </c>
      <c r="C58" t="s">
        <v>53</v>
      </c>
      <c r="D58">
        <v>15325</v>
      </c>
      <c r="E58" s="12">
        <v>45108</v>
      </c>
      <c r="F58" s="3">
        <v>2</v>
      </c>
      <c r="G58">
        <f>VLOOKUP(Table3[[#This Row],[MFLCode]],masterlist!$F$2:$G$202,2,FALSE)</f>
        <v>256</v>
      </c>
      <c r="H58">
        <f>'TX_Curr and VL'!I56</f>
        <v>202307</v>
      </c>
      <c r="I58" t="str">
        <f>CONCATENATE(Table3[[#This Row],[period]],"_",Table3[[#This Row],[facil]],"_",F$1)</f>
        <v>202307_256_3</v>
      </c>
      <c r="J58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`afyav_data`.`id`='202307_256_3';</v>
      </c>
    </row>
    <row r="59" spans="1:10" x14ac:dyDescent="0.45">
      <c r="A59" t="s">
        <v>7</v>
      </c>
      <c r="B59" t="s">
        <v>21</v>
      </c>
      <c r="C59" t="s">
        <v>54</v>
      </c>
      <c r="D59">
        <v>14177</v>
      </c>
      <c r="E59" s="12">
        <v>45108</v>
      </c>
      <c r="F59" s="3">
        <v>2</v>
      </c>
      <c r="G59">
        <f>VLOOKUP(Table3[[#This Row],[MFLCode]],masterlist!$F$2:$G$202,2,FALSE)</f>
        <v>381</v>
      </c>
      <c r="H59">
        <f>'TX_Curr and VL'!I57</f>
        <v>202307</v>
      </c>
      <c r="I59" t="str">
        <f>CONCATENATE(Table3[[#This Row],[period]],"_",Table3[[#This Row],[facil]],"_",F$1)</f>
        <v>202307_381_3</v>
      </c>
      <c r="J59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`afyav_data`.`id`='202307_381_3';</v>
      </c>
    </row>
    <row r="60" spans="1:10" x14ac:dyDescent="0.45">
      <c r="A60" t="s">
        <v>7</v>
      </c>
      <c r="B60" t="s">
        <v>23</v>
      </c>
      <c r="C60" t="s">
        <v>89</v>
      </c>
      <c r="D60">
        <v>15509</v>
      </c>
      <c r="E60" s="12">
        <v>45108</v>
      </c>
      <c r="F60" s="3">
        <v>2</v>
      </c>
      <c r="G60">
        <f>VLOOKUP(Table3[[#This Row],[MFLCode]],masterlist!$F$2:$G$202,2,FALSE)</f>
        <v>334</v>
      </c>
      <c r="H60">
        <f>'TX_Curr and VL'!I58</f>
        <v>202307</v>
      </c>
      <c r="I60" t="str">
        <f>CONCATENATE(Table3[[#This Row],[period]],"_",Table3[[#This Row],[facil]],"_",F$1)</f>
        <v>202307_334_3</v>
      </c>
      <c r="J60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`afyav_data`.`id`='202307_334_3';</v>
      </c>
    </row>
    <row r="61" spans="1:10" x14ac:dyDescent="0.45">
      <c r="A61" t="s">
        <v>7</v>
      </c>
      <c r="B61" t="s">
        <v>21</v>
      </c>
      <c r="C61" t="s">
        <v>111</v>
      </c>
      <c r="D61">
        <v>22859</v>
      </c>
      <c r="E61" s="12">
        <v>45108</v>
      </c>
      <c r="F61" s="3">
        <v>2</v>
      </c>
      <c r="G61">
        <f>VLOOKUP(Table3[[#This Row],[MFLCode]],masterlist!$F$2:$G$202,2,FALSE)</f>
        <v>905</v>
      </c>
      <c r="H61">
        <f>'TX_Curr and VL'!I59</f>
        <v>202307</v>
      </c>
      <c r="I61" t="str">
        <f>CONCATENATE(Table3[[#This Row],[period]],"_",Table3[[#This Row],[facil]],"_",F$1)</f>
        <v>202307_905_3</v>
      </c>
      <c r="J61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`afyav_data`.`id`='202307_905_3';</v>
      </c>
    </row>
    <row r="62" spans="1:10" x14ac:dyDescent="0.45">
      <c r="A62" t="s">
        <v>7</v>
      </c>
      <c r="C62" t="s">
        <v>121</v>
      </c>
      <c r="D62">
        <v>14668</v>
      </c>
      <c r="E62" s="12">
        <v>45108</v>
      </c>
      <c r="F62" s="3">
        <v>2</v>
      </c>
      <c r="G62">
        <f>VLOOKUP(Table3[[#This Row],[MFLCode]],masterlist!$F$2:$G$202,2,FALSE)</f>
        <v>301</v>
      </c>
      <c r="H62">
        <f>'TX_Curr and VL'!I60</f>
        <v>202307</v>
      </c>
      <c r="I62" t="str">
        <f>CONCATENATE(Table3[[#This Row],[period]],"_",Table3[[#This Row],[facil]],"_",F$1)</f>
        <v>202307_301_3</v>
      </c>
      <c r="J62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`afyav_data`.`id`='202307_301_3';</v>
      </c>
    </row>
    <row r="63" spans="1:10" x14ac:dyDescent="0.45">
      <c r="A63" t="s">
        <v>7</v>
      </c>
      <c r="C63" t="s">
        <v>86</v>
      </c>
      <c r="D63">
        <v>20138</v>
      </c>
      <c r="E63" s="12">
        <v>45108</v>
      </c>
      <c r="F63" s="3">
        <v>2</v>
      </c>
      <c r="G63">
        <f>VLOOKUP(Table3[[#This Row],[MFLCode]],masterlist!$F$2:$G$202,2,FALSE)</f>
        <v>906</v>
      </c>
      <c r="H63">
        <f>'TX_Curr and VL'!I61</f>
        <v>202307</v>
      </c>
      <c r="I63" t="str">
        <f>CONCATENATE(Table3[[#This Row],[period]],"_",Table3[[#This Row],[facil]],"_",F$1)</f>
        <v>202307_906_3</v>
      </c>
      <c r="J63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`afyav_data`.`id`='202307_906_3';</v>
      </c>
    </row>
    <row r="64" spans="1:10" x14ac:dyDescent="0.45">
      <c r="A64" t="s">
        <v>7</v>
      </c>
      <c r="B64" t="s">
        <v>30</v>
      </c>
      <c r="C64" t="s">
        <v>62</v>
      </c>
      <c r="D64">
        <v>14458</v>
      </c>
      <c r="E64" s="12">
        <v>45108</v>
      </c>
      <c r="F64" s="3">
        <v>2</v>
      </c>
      <c r="G64">
        <f>VLOOKUP(Table3[[#This Row],[MFLCode]],masterlist!$F$2:$G$202,2,FALSE)</f>
        <v>420</v>
      </c>
      <c r="H64">
        <f>'TX_Curr and VL'!I62</f>
        <v>202307</v>
      </c>
      <c r="I64" t="str">
        <f>CONCATENATE(Table3[[#This Row],[period]],"_",Table3[[#This Row],[facil]],"_",F$1)</f>
        <v>202307_420_3</v>
      </c>
      <c r="J64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`afyav_data`.`id`='202307_420_3';</v>
      </c>
    </row>
    <row r="65" spans="1:10" x14ac:dyDescent="0.45">
      <c r="A65" t="s">
        <v>7</v>
      </c>
      <c r="C65" t="s">
        <v>57</v>
      </c>
      <c r="D65">
        <v>15365</v>
      </c>
      <c r="E65" s="12">
        <v>45108</v>
      </c>
      <c r="F65" s="3">
        <v>2</v>
      </c>
      <c r="G65">
        <f>VLOOKUP(Table3[[#This Row],[MFLCode]],masterlist!$F$2:$G$202,2,FALSE)</f>
        <v>405</v>
      </c>
      <c r="H65">
        <f>'TX_Curr and VL'!I63</f>
        <v>202307</v>
      </c>
      <c r="I65" t="str">
        <f>CONCATENATE(Table3[[#This Row],[period]],"_",Table3[[#This Row],[facil]],"_",F$1)</f>
        <v>202307_405_3</v>
      </c>
      <c r="J65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`afyav_data`.`id`='202307_405_3';</v>
      </c>
    </row>
    <row r="66" spans="1:10" x14ac:dyDescent="0.45">
      <c r="A66" t="s">
        <v>7</v>
      </c>
      <c r="C66" t="s">
        <v>166</v>
      </c>
      <c r="D66">
        <v>15462</v>
      </c>
      <c r="E66" s="12">
        <v>45108</v>
      </c>
      <c r="F66" s="3">
        <v>2</v>
      </c>
      <c r="G66">
        <f>VLOOKUP(Table3[[#This Row],[MFLCode]],masterlist!$F$2:$G$202,2,FALSE)</f>
        <v>454</v>
      </c>
      <c r="H66">
        <f>'TX_Curr and VL'!I64</f>
        <v>202307</v>
      </c>
      <c r="I66" t="str">
        <f>CONCATENATE(Table3[[#This Row],[period]],"_",Table3[[#This Row],[facil]],"_",F$1)</f>
        <v>202307_454_3</v>
      </c>
      <c r="J66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`afyav_data`.`id`='202307_454_3';</v>
      </c>
    </row>
    <row r="67" spans="1:10" x14ac:dyDescent="0.45">
      <c r="A67" t="s">
        <v>7</v>
      </c>
      <c r="C67" t="s">
        <v>92</v>
      </c>
      <c r="D67">
        <v>15763</v>
      </c>
      <c r="E67" s="12">
        <v>45108</v>
      </c>
      <c r="F67" s="3">
        <v>2</v>
      </c>
      <c r="G67">
        <f>VLOOKUP(Table3[[#This Row],[MFLCode]],masterlist!$F$2:$G$202,2,FALSE)</f>
        <v>491</v>
      </c>
      <c r="H67">
        <f>'TX_Curr and VL'!I65</f>
        <v>202307</v>
      </c>
      <c r="I67" t="str">
        <f>CONCATENATE(Table3[[#This Row],[period]],"_",Table3[[#This Row],[facil]],"_",F$1)</f>
        <v>202307_491_3</v>
      </c>
      <c r="J67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`afyav_data`.`id`='202307_491_3';</v>
      </c>
    </row>
    <row r="68" spans="1:10" x14ac:dyDescent="0.45">
      <c r="A68" t="s">
        <v>7</v>
      </c>
      <c r="C68" t="s">
        <v>110</v>
      </c>
      <c r="D68">
        <v>15406</v>
      </c>
      <c r="E68" s="12">
        <v>45108</v>
      </c>
      <c r="F68" s="3">
        <v>2</v>
      </c>
      <c r="G68">
        <f>VLOOKUP(Table3[[#This Row],[MFLCode]],masterlist!$F$2:$G$202,2,FALSE)</f>
        <v>895</v>
      </c>
      <c r="H68">
        <f>'TX_Curr and VL'!I66</f>
        <v>202307</v>
      </c>
      <c r="I68" t="str">
        <f>CONCATENATE(Table3[[#This Row],[period]],"_",Table3[[#This Row],[facil]],"_",F$1)</f>
        <v>202307_895_3</v>
      </c>
      <c r="J68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`afyav_data`.`id`='202307_895_3';</v>
      </c>
    </row>
    <row r="69" spans="1:10" x14ac:dyDescent="0.45">
      <c r="A69" t="s">
        <v>7</v>
      </c>
      <c r="B69" t="s">
        <v>10</v>
      </c>
      <c r="C69" t="s">
        <v>45</v>
      </c>
      <c r="D69">
        <v>15108</v>
      </c>
      <c r="E69" s="12">
        <v>45108</v>
      </c>
      <c r="F69" s="3">
        <v>2</v>
      </c>
      <c r="G69">
        <f>VLOOKUP(Table3[[#This Row],[MFLCode]],masterlist!$F$2:$G$202,2,FALSE)</f>
        <v>358</v>
      </c>
      <c r="H69">
        <f>'TX_Curr and VL'!I67</f>
        <v>202307</v>
      </c>
      <c r="I69" t="str">
        <f>CONCATENATE(Table3[[#This Row],[period]],"_",Table3[[#This Row],[facil]],"_",F$1)</f>
        <v>202307_358_3</v>
      </c>
      <c r="J69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`afyav_data`.`id`='202307_358_3';</v>
      </c>
    </row>
    <row r="70" spans="1:10" x14ac:dyDescent="0.45">
      <c r="A70" t="s">
        <v>7</v>
      </c>
      <c r="B70" t="s">
        <v>46</v>
      </c>
      <c r="C70" t="s">
        <v>47</v>
      </c>
      <c r="D70">
        <v>15678</v>
      </c>
      <c r="E70" s="12">
        <v>45108</v>
      </c>
      <c r="F70" s="3">
        <v>2</v>
      </c>
      <c r="G70">
        <f>VLOOKUP(Table3[[#This Row],[MFLCode]],masterlist!$F$2:$G$202,2,FALSE)</f>
        <v>490</v>
      </c>
      <c r="H70">
        <f>'TX_Curr and VL'!I68</f>
        <v>202307</v>
      </c>
      <c r="I70" t="str">
        <f>CONCATENATE(Table3[[#This Row],[period]],"_",Table3[[#This Row],[facil]],"_",F$1)</f>
        <v>202307_490_3</v>
      </c>
      <c r="J70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`afyav_data`.`id`='202307_490_3';</v>
      </c>
    </row>
    <row r="71" spans="1:10" x14ac:dyDescent="0.45">
      <c r="A71" t="s">
        <v>33</v>
      </c>
      <c r="B71" t="s">
        <v>34</v>
      </c>
      <c r="C71" t="s">
        <v>124</v>
      </c>
      <c r="D71">
        <v>15682</v>
      </c>
      <c r="E71" s="12">
        <v>45108</v>
      </c>
      <c r="F71" s="3">
        <v>2</v>
      </c>
      <c r="G71">
        <f>VLOOKUP(Table3[[#This Row],[MFLCode]],masterlist!$F$2:$G$202,2,FALSE)</f>
        <v>845</v>
      </c>
      <c r="H71">
        <f>'TX_Curr and VL'!I69</f>
        <v>202307</v>
      </c>
      <c r="I71" t="str">
        <f>CONCATENATE(Table3[[#This Row],[period]],"_",Table3[[#This Row],[facil]],"_",F$1)</f>
        <v>202307_845_3</v>
      </c>
      <c r="J71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`afyav_data`.`id`='202307_845_3';</v>
      </c>
    </row>
    <row r="72" spans="1:10" x14ac:dyDescent="0.45">
      <c r="A72" t="s">
        <v>7</v>
      </c>
      <c r="C72" t="s">
        <v>67</v>
      </c>
      <c r="D72">
        <v>15188</v>
      </c>
      <c r="E72" s="12">
        <v>45108</v>
      </c>
      <c r="F72" s="3">
        <v>2</v>
      </c>
      <c r="G72">
        <f>VLOOKUP(Table3[[#This Row],[MFLCode]],masterlist!$F$2:$G$202,2,FALSE)</f>
        <v>400</v>
      </c>
      <c r="H72">
        <f>'TX_Curr and VL'!I70</f>
        <v>202307</v>
      </c>
      <c r="I72" t="str">
        <f>CONCATENATE(Table3[[#This Row],[period]],"_",Table3[[#This Row],[facil]],"_",F$1)</f>
        <v>202307_400_3</v>
      </c>
      <c r="J72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`afyav_data`.`id`='202307_400_3';</v>
      </c>
    </row>
    <row r="73" spans="1:10" x14ac:dyDescent="0.45">
      <c r="A73" t="s">
        <v>7</v>
      </c>
      <c r="B73" t="s">
        <v>30</v>
      </c>
      <c r="C73" t="s">
        <v>31</v>
      </c>
      <c r="D73">
        <v>14224</v>
      </c>
      <c r="E73" s="12">
        <v>45108</v>
      </c>
      <c r="F73" s="3">
        <v>2</v>
      </c>
      <c r="G73">
        <f>VLOOKUP(Table3[[#This Row],[MFLCode]],masterlist!$F$2:$G$202,2,FALSE)</f>
        <v>418</v>
      </c>
      <c r="H73">
        <f>'TX_Curr and VL'!I71</f>
        <v>202307</v>
      </c>
      <c r="I73" t="str">
        <f>CONCATENATE(Table3[[#This Row],[period]],"_",Table3[[#This Row],[facil]],"_",F$1)</f>
        <v>202307_418_3</v>
      </c>
      <c r="J73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`afyav_data`.`id`='202307_418_3';</v>
      </c>
    </row>
    <row r="74" spans="1:10" x14ac:dyDescent="0.45">
      <c r="A74" t="s">
        <v>33</v>
      </c>
      <c r="B74" t="s">
        <v>34</v>
      </c>
      <c r="C74" t="s">
        <v>100</v>
      </c>
      <c r="D74">
        <v>14943</v>
      </c>
      <c r="E74" s="12">
        <v>45108</v>
      </c>
      <c r="F74" s="3">
        <v>2</v>
      </c>
      <c r="G74">
        <f>VLOOKUP(Table3[[#This Row],[MFLCode]],masterlist!$F$2:$G$202,2,FALSE)</f>
        <v>817</v>
      </c>
      <c r="H74">
        <f>'TX_Curr and VL'!I72</f>
        <v>202307</v>
      </c>
      <c r="I74" t="str">
        <f>CONCATENATE(Table3[[#This Row],[period]],"_",Table3[[#This Row],[facil]],"_",F$1)</f>
        <v>202307_817_3</v>
      </c>
      <c r="J74" s="19" t="str">
        <f>CONCATENATE("update `internal_system`.`afyav_data` set ndwh='",Table3[[#This Row],[TX_New]],"' where `afyav_data`.`id`='",Table3[[#This Row],[TX_New_id]],"';")</f>
        <v>update `internal_system`.`afyav_data` set ndwh='2' where `afyav_data`.`id`='202307_817_3';</v>
      </c>
    </row>
    <row r="75" spans="1:10" x14ac:dyDescent="0.45">
      <c r="A75" t="s">
        <v>25</v>
      </c>
      <c r="B75" t="s">
        <v>28</v>
      </c>
      <c r="C75" t="s">
        <v>101</v>
      </c>
      <c r="D75">
        <v>14477</v>
      </c>
      <c r="E75" s="12">
        <v>45108</v>
      </c>
      <c r="F75" s="3">
        <v>1</v>
      </c>
      <c r="G75">
        <f>VLOOKUP(Table3[[#This Row],[MFLCode]],masterlist!$F$2:$G$202,2,FALSE)</f>
        <v>21</v>
      </c>
      <c r="H75">
        <f>'TX_Curr and VL'!I73</f>
        <v>202307</v>
      </c>
      <c r="I75" t="str">
        <f>CONCATENATE(Table3[[#This Row],[period]],"_",Table3[[#This Row],[facil]],"_",F$1)</f>
        <v>202307_21_3</v>
      </c>
      <c r="J75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`afyav_data`.`id`='202307_21_3';</v>
      </c>
    </row>
    <row r="76" spans="1:10" x14ac:dyDescent="0.45">
      <c r="A76" t="s">
        <v>7</v>
      </c>
      <c r="B76" t="s">
        <v>8</v>
      </c>
      <c r="C76" t="s">
        <v>90</v>
      </c>
      <c r="D76">
        <v>15290</v>
      </c>
      <c r="E76" s="12">
        <v>45108</v>
      </c>
      <c r="F76" s="3">
        <v>1</v>
      </c>
      <c r="G76">
        <f>VLOOKUP(Table3[[#This Row],[MFLCode]],masterlist!$F$2:$G$202,2,FALSE)</f>
        <v>404</v>
      </c>
      <c r="H76">
        <f>'TX_Curr and VL'!I74</f>
        <v>202307</v>
      </c>
      <c r="I76" t="str">
        <f>CONCATENATE(Table3[[#This Row],[period]],"_",Table3[[#This Row],[facil]],"_",F$1)</f>
        <v>202307_404_3</v>
      </c>
      <c r="J76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`afyav_data`.`id`='202307_404_3';</v>
      </c>
    </row>
    <row r="77" spans="1:10" x14ac:dyDescent="0.45">
      <c r="A77" t="s">
        <v>7</v>
      </c>
      <c r="B77" t="s">
        <v>37</v>
      </c>
      <c r="C77" t="s">
        <v>52</v>
      </c>
      <c r="D77">
        <v>15200</v>
      </c>
      <c r="E77" s="12">
        <v>45108</v>
      </c>
      <c r="F77" s="3">
        <v>1</v>
      </c>
      <c r="G77">
        <f>VLOOKUP(Table3[[#This Row],[MFLCode]],masterlist!$F$2:$G$202,2,FALSE)</f>
        <v>474</v>
      </c>
      <c r="H77">
        <f>'TX_Curr and VL'!I75</f>
        <v>202307</v>
      </c>
      <c r="I77" t="str">
        <f>CONCATENATE(Table3[[#This Row],[period]],"_",Table3[[#This Row],[facil]],"_",F$1)</f>
        <v>202307_474_3</v>
      </c>
      <c r="J77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`afyav_data`.`id`='202307_474_3';</v>
      </c>
    </row>
    <row r="78" spans="1:10" x14ac:dyDescent="0.45">
      <c r="A78" t="s">
        <v>148</v>
      </c>
      <c r="B78" t="s">
        <v>39</v>
      </c>
      <c r="C78" t="s">
        <v>149</v>
      </c>
      <c r="D78">
        <v>14867</v>
      </c>
      <c r="E78" s="12">
        <v>45108</v>
      </c>
      <c r="F78" s="3">
        <v>1</v>
      </c>
      <c r="G78">
        <f>VLOOKUP(Table3[[#This Row],[MFLCode]],masterlist!$F$2:$G$202,2,FALSE)</f>
        <v>28</v>
      </c>
      <c r="H78">
        <f>'TX_Curr and VL'!I76</f>
        <v>202307</v>
      </c>
      <c r="I78" t="str">
        <f>CONCATENATE(Table3[[#This Row],[period]],"_",Table3[[#This Row],[facil]],"_",F$1)</f>
        <v>202307_28_3</v>
      </c>
      <c r="J78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`afyav_data`.`id`='202307_28_3';</v>
      </c>
    </row>
    <row r="79" spans="1:10" x14ac:dyDescent="0.45">
      <c r="A79" t="s">
        <v>7</v>
      </c>
      <c r="C79" t="s">
        <v>71</v>
      </c>
      <c r="D79">
        <v>14611</v>
      </c>
      <c r="E79" s="12">
        <v>45108</v>
      </c>
      <c r="F79" s="3">
        <v>1</v>
      </c>
      <c r="G79">
        <f>VLOOKUP(Table3[[#This Row],[MFLCode]],masterlist!$F$2:$G$202,2,FALSE)</f>
        <v>486</v>
      </c>
      <c r="H79">
        <f>'TX_Curr and VL'!I77</f>
        <v>202307</v>
      </c>
      <c r="I79" t="str">
        <f>CONCATENATE(Table3[[#This Row],[period]],"_",Table3[[#This Row],[facil]],"_",F$1)</f>
        <v>202307_486_3</v>
      </c>
      <c r="J79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`afyav_data`.`id`='202307_486_3';</v>
      </c>
    </row>
    <row r="80" spans="1:10" x14ac:dyDescent="0.45">
      <c r="A80" t="s">
        <v>12</v>
      </c>
      <c r="B80" t="s">
        <v>13</v>
      </c>
      <c r="C80" t="s">
        <v>170</v>
      </c>
      <c r="D80">
        <v>15266</v>
      </c>
      <c r="E80" s="12">
        <v>45108</v>
      </c>
      <c r="F80" s="3">
        <v>1</v>
      </c>
      <c r="G80">
        <f>VLOOKUP(Table3[[#This Row],[MFLCode]],masterlist!$F$2:$G$202,2,FALSE)</f>
        <v>255</v>
      </c>
      <c r="H80">
        <f>'TX_Curr and VL'!I78</f>
        <v>202307</v>
      </c>
      <c r="I80" t="str">
        <f>CONCATENATE(Table3[[#This Row],[period]],"_",Table3[[#This Row],[facil]],"_",F$1)</f>
        <v>202307_255_3</v>
      </c>
      <c r="J80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`afyav_data`.`id`='202307_255_3';</v>
      </c>
    </row>
    <row r="81" spans="1:10" x14ac:dyDescent="0.45">
      <c r="A81" t="s">
        <v>12</v>
      </c>
      <c r="B81" t="s">
        <v>13</v>
      </c>
      <c r="C81" t="s">
        <v>69</v>
      </c>
      <c r="D81">
        <v>15339</v>
      </c>
      <c r="E81" s="12">
        <v>45108</v>
      </c>
      <c r="F81" s="3">
        <v>1</v>
      </c>
      <c r="G81">
        <f>VLOOKUP(Table3[[#This Row],[MFLCode]],masterlist!$F$2:$G$202,2,FALSE)</f>
        <v>258</v>
      </c>
      <c r="H81">
        <f>'TX_Curr and VL'!I79</f>
        <v>202307</v>
      </c>
      <c r="I81" t="str">
        <f>CONCATENATE(Table3[[#This Row],[period]],"_",Table3[[#This Row],[facil]],"_",F$1)</f>
        <v>202307_258_3</v>
      </c>
      <c r="J81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`afyav_data`.`id`='202307_258_3';</v>
      </c>
    </row>
    <row r="82" spans="1:10" x14ac:dyDescent="0.45">
      <c r="A82" t="s">
        <v>25</v>
      </c>
      <c r="C82" t="s">
        <v>120</v>
      </c>
      <c r="D82">
        <v>15137</v>
      </c>
      <c r="E82" s="12">
        <v>45108</v>
      </c>
      <c r="F82" s="3">
        <v>1</v>
      </c>
      <c r="G82">
        <f>VLOOKUP(Table3[[#This Row],[MFLCode]],masterlist!$F$2:$G$202,2,FALSE)</f>
        <v>29</v>
      </c>
      <c r="H82">
        <f>'TX_Curr and VL'!I80</f>
        <v>202307</v>
      </c>
      <c r="I82" t="str">
        <f>CONCATENATE(Table3[[#This Row],[period]],"_",Table3[[#This Row],[facil]],"_",F$1)</f>
        <v>202307_29_3</v>
      </c>
      <c r="J82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`afyav_data`.`id`='202307_29_3';</v>
      </c>
    </row>
    <row r="83" spans="1:10" x14ac:dyDescent="0.45">
      <c r="A83" t="s">
        <v>25</v>
      </c>
      <c r="B83" t="s">
        <v>113</v>
      </c>
      <c r="C83" t="s">
        <v>114</v>
      </c>
      <c r="D83">
        <v>14446</v>
      </c>
      <c r="E83" s="12">
        <v>45108</v>
      </c>
      <c r="F83" s="3">
        <v>1</v>
      </c>
      <c r="G83">
        <f>VLOOKUP(Table3[[#This Row],[MFLCode]],masterlist!$F$2:$G$202,2,FALSE)</f>
        <v>33</v>
      </c>
      <c r="H83">
        <f>'TX_Curr and VL'!I81</f>
        <v>202307</v>
      </c>
      <c r="I83" t="str">
        <f>CONCATENATE(Table3[[#This Row],[period]],"_",Table3[[#This Row],[facil]],"_",F$1)</f>
        <v>202307_33_3</v>
      </c>
      <c r="J83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`afyav_data`.`id`='202307_33_3';</v>
      </c>
    </row>
    <row r="84" spans="1:10" x14ac:dyDescent="0.45">
      <c r="A84" t="s">
        <v>7</v>
      </c>
      <c r="B84" t="s">
        <v>37</v>
      </c>
      <c r="C84" t="s">
        <v>127</v>
      </c>
      <c r="D84">
        <v>15372</v>
      </c>
      <c r="E84" s="12">
        <v>45108</v>
      </c>
      <c r="F84" s="3">
        <v>1</v>
      </c>
      <c r="G84">
        <f>VLOOKUP(Table3[[#This Row],[MFLCode]],masterlist!$F$2:$G$202,2,FALSE)</f>
        <v>475</v>
      </c>
      <c r="H84">
        <f>'TX_Curr and VL'!I82</f>
        <v>202307</v>
      </c>
      <c r="I84" t="str">
        <f>CONCATENATE(Table3[[#This Row],[period]],"_",Table3[[#This Row],[facil]],"_",F$1)</f>
        <v>202307_475_3</v>
      </c>
      <c r="J84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`afyav_data`.`id`='202307_475_3';</v>
      </c>
    </row>
    <row r="85" spans="1:10" x14ac:dyDescent="0.45">
      <c r="A85" t="s">
        <v>12</v>
      </c>
      <c r="B85" t="s">
        <v>139</v>
      </c>
      <c r="C85" t="s">
        <v>163</v>
      </c>
      <c r="D85">
        <v>14404</v>
      </c>
      <c r="E85" s="12">
        <v>45108</v>
      </c>
      <c r="F85" s="3">
        <v>1</v>
      </c>
      <c r="G85">
        <f>VLOOKUP(Table3[[#This Row],[MFLCode]],masterlist!$F$2:$G$202,2,FALSE)</f>
        <v>237</v>
      </c>
      <c r="H85">
        <f>'TX_Curr and VL'!I83</f>
        <v>202307</v>
      </c>
      <c r="I85" t="str">
        <f>CONCATENATE(Table3[[#This Row],[period]],"_",Table3[[#This Row],[facil]],"_",F$1)</f>
        <v>202307_237_3</v>
      </c>
      <c r="J85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`afyav_data`.`id`='202307_237_3';</v>
      </c>
    </row>
    <row r="86" spans="1:10" x14ac:dyDescent="0.45">
      <c r="A86" t="s">
        <v>7</v>
      </c>
      <c r="B86" t="s">
        <v>10</v>
      </c>
      <c r="C86" t="s">
        <v>81</v>
      </c>
      <c r="D86">
        <v>15106</v>
      </c>
      <c r="E86" s="12">
        <v>45108</v>
      </c>
      <c r="F86" s="3">
        <v>1</v>
      </c>
      <c r="G86">
        <f>VLOOKUP(Table3[[#This Row],[MFLCode]],masterlist!$F$2:$G$202,2,FALSE)</f>
        <v>359</v>
      </c>
      <c r="H86">
        <f>'TX_Curr and VL'!I84</f>
        <v>202307</v>
      </c>
      <c r="I86" t="str">
        <f>CONCATENATE(Table3[[#This Row],[period]],"_",Table3[[#This Row],[facil]],"_",F$1)</f>
        <v>202307_359_3</v>
      </c>
      <c r="J86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`afyav_data`.`id`='202307_359_3';</v>
      </c>
    </row>
    <row r="87" spans="1:10" x14ac:dyDescent="0.45">
      <c r="A87" t="s">
        <v>7</v>
      </c>
      <c r="B87" t="s">
        <v>10</v>
      </c>
      <c r="C87" t="s">
        <v>168</v>
      </c>
      <c r="D87">
        <v>15772</v>
      </c>
      <c r="E87" s="12">
        <v>45108</v>
      </c>
      <c r="F87" s="3">
        <v>1</v>
      </c>
      <c r="G87">
        <f>VLOOKUP(Table3[[#This Row],[MFLCode]],masterlist!$F$2:$G$202,2,FALSE)</f>
        <v>605</v>
      </c>
      <c r="H87">
        <f>'TX_Curr and VL'!I85</f>
        <v>202307</v>
      </c>
      <c r="I87" t="str">
        <f>CONCATENATE(Table3[[#This Row],[period]],"_",Table3[[#This Row],[facil]],"_",F$1)</f>
        <v>202307_605_3</v>
      </c>
      <c r="J87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`afyav_data`.`id`='202307_605_3';</v>
      </c>
    </row>
    <row r="88" spans="1:10" x14ac:dyDescent="0.45">
      <c r="A88" t="s">
        <v>12</v>
      </c>
      <c r="B88" t="s">
        <v>139</v>
      </c>
      <c r="C88" t="s">
        <v>171</v>
      </c>
      <c r="D88">
        <v>14391</v>
      </c>
      <c r="E88" s="12">
        <v>45108</v>
      </c>
      <c r="F88" s="3">
        <v>1</v>
      </c>
      <c r="G88">
        <f>VLOOKUP(Table3[[#This Row],[MFLCode]],masterlist!$F$2:$G$202,2,FALSE)</f>
        <v>604</v>
      </c>
      <c r="H88">
        <f>'TX_Curr and VL'!I86</f>
        <v>202307</v>
      </c>
      <c r="I88" t="str">
        <f>CONCATENATE(Table3[[#This Row],[period]],"_",Table3[[#This Row],[facil]],"_",F$1)</f>
        <v>202307_604_3</v>
      </c>
      <c r="J88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`afyav_data`.`id`='202307_604_3';</v>
      </c>
    </row>
    <row r="89" spans="1:10" x14ac:dyDescent="0.45">
      <c r="A89" t="s">
        <v>12</v>
      </c>
      <c r="B89" t="s">
        <v>13</v>
      </c>
      <c r="C89" t="s">
        <v>70</v>
      </c>
      <c r="D89">
        <v>15404</v>
      </c>
      <c r="E89" s="12">
        <v>45108</v>
      </c>
      <c r="F89" s="3">
        <v>1</v>
      </c>
      <c r="G89">
        <f>VLOOKUP(Table3[[#This Row],[MFLCode]],masterlist!$F$2:$G$202,2,FALSE)</f>
        <v>259</v>
      </c>
      <c r="H89">
        <f>'TX_Curr and VL'!I87</f>
        <v>202307</v>
      </c>
      <c r="I89" t="str">
        <f>CONCATENATE(Table3[[#This Row],[period]],"_",Table3[[#This Row],[facil]],"_",F$1)</f>
        <v>202307_259_3</v>
      </c>
      <c r="J89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`afyav_data`.`id`='202307_259_3';</v>
      </c>
    </row>
    <row r="90" spans="1:10" x14ac:dyDescent="0.45">
      <c r="A90" t="s">
        <v>7</v>
      </c>
      <c r="B90" t="s">
        <v>19</v>
      </c>
      <c r="C90" t="s">
        <v>20</v>
      </c>
      <c r="D90">
        <v>14510</v>
      </c>
      <c r="E90" s="12">
        <v>45108</v>
      </c>
      <c r="F90" s="3">
        <v>1</v>
      </c>
      <c r="G90">
        <f>VLOOKUP(Table3[[#This Row],[MFLCode]],masterlist!$F$2:$G$202,2,FALSE)</f>
        <v>288</v>
      </c>
      <c r="H90">
        <f>'TX_Curr and VL'!I88</f>
        <v>202307</v>
      </c>
      <c r="I90" t="str">
        <f>CONCATENATE(Table3[[#This Row],[period]],"_",Table3[[#This Row],[facil]],"_",F$1)</f>
        <v>202307_288_3</v>
      </c>
      <c r="J90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`afyav_data`.`id`='202307_288_3';</v>
      </c>
    </row>
    <row r="91" spans="1:10" x14ac:dyDescent="0.45">
      <c r="A91" t="s">
        <v>25</v>
      </c>
      <c r="B91" t="s">
        <v>28</v>
      </c>
      <c r="C91" t="s">
        <v>151</v>
      </c>
      <c r="D91">
        <v>15735</v>
      </c>
      <c r="E91" s="12">
        <v>45108</v>
      </c>
      <c r="F91" s="3">
        <v>1</v>
      </c>
      <c r="G91">
        <f>VLOOKUP(Table3[[#This Row],[MFLCode]],masterlist!$F$2:$G$202,2,FALSE)</f>
        <v>26</v>
      </c>
      <c r="H91">
        <f>'TX_Curr and VL'!I89</f>
        <v>202307</v>
      </c>
      <c r="I91" t="str">
        <f>CONCATENATE(Table3[[#This Row],[period]],"_",Table3[[#This Row],[facil]],"_",F$1)</f>
        <v>202307_26_3</v>
      </c>
      <c r="J91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`afyav_data`.`id`='202307_26_3';</v>
      </c>
    </row>
    <row r="92" spans="1:10" x14ac:dyDescent="0.45">
      <c r="A92" t="s">
        <v>12</v>
      </c>
      <c r="B92" t="s">
        <v>13</v>
      </c>
      <c r="C92" t="s">
        <v>99</v>
      </c>
      <c r="D92">
        <v>15170</v>
      </c>
      <c r="E92" s="12">
        <v>45108</v>
      </c>
      <c r="F92" s="3">
        <v>1</v>
      </c>
      <c r="G92">
        <f>VLOOKUP(Table3[[#This Row],[MFLCode]],masterlist!$F$2:$G$202,2,FALSE)</f>
        <v>243</v>
      </c>
      <c r="H92">
        <f>'TX_Curr and VL'!I90</f>
        <v>202307</v>
      </c>
      <c r="I92" t="str">
        <f>CONCATENATE(Table3[[#This Row],[period]],"_",Table3[[#This Row],[facil]],"_",F$1)</f>
        <v>202307_243_3</v>
      </c>
      <c r="J92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`afyav_data`.`id`='202307_243_3';</v>
      </c>
    </row>
    <row r="93" spans="1:10" x14ac:dyDescent="0.45">
      <c r="A93" t="s">
        <v>7</v>
      </c>
      <c r="C93" t="s">
        <v>118</v>
      </c>
      <c r="D93">
        <v>14508</v>
      </c>
      <c r="E93" s="12">
        <v>45108</v>
      </c>
      <c r="F93" s="3">
        <v>1</v>
      </c>
      <c r="G93">
        <f>VLOOKUP(Table3[[#This Row],[MFLCode]],masterlist!$F$2:$G$202,2,FALSE)</f>
        <v>862</v>
      </c>
      <c r="H93">
        <f>'TX_Curr and VL'!I91</f>
        <v>202307</v>
      </c>
      <c r="I93" t="str">
        <f>CONCATENATE(Table3[[#This Row],[period]],"_",Table3[[#This Row],[facil]],"_",F$1)</f>
        <v>202307_862_3</v>
      </c>
      <c r="J93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`afyav_data`.`id`='202307_862_3';</v>
      </c>
    </row>
    <row r="94" spans="1:10" x14ac:dyDescent="0.45">
      <c r="A94" t="s">
        <v>7</v>
      </c>
      <c r="B94" t="s">
        <v>30</v>
      </c>
      <c r="C94" t="s">
        <v>153</v>
      </c>
      <c r="D94">
        <v>20839</v>
      </c>
      <c r="E94" s="12">
        <v>45108</v>
      </c>
      <c r="F94" s="3">
        <v>1</v>
      </c>
      <c r="G94">
        <f>VLOOKUP(Table3[[#This Row],[MFLCode]],masterlist!$F$2:$G$202,2,FALSE)</f>
        <v>907</v>
      </c>
      <c r="H94">
        <f>'TX_Curr and VL'!I92</f>
        <v>202307</v>
      </c>
      <c r="I94" t="str">
        <f>CONCATENATE(Table3[[#This Row],[period]],"_",Table3[[#This Row],[facil]],"_",F$1)</f>
        <v>202307_907_3</v>
      </c>
      <c r="J94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`afyav_data`.`id`='202307_907_3';</v>
      </c>
    </row>
    <row r="95" spans="1:10" x14ac:dyDescent="0.45">
      <c r="A95" t="s">
        <v>7</v>
      </c>
      <c r="B95" t="s">
        <v>21</v>
      </c>
      <c r="C95" t="s">
        <v>50</v>
      </c>
      <c r="D95">
        <v>15008</v>
      </c>
      <c r="E95" s="12">
        <v>45108</v>
      </c>
      <c r="F95" s="3">
        <v>1</v>
      </c>
      <c r="G95">
        <f>VLOOKUP(Table3[[#This Row],[MFLCode]],masterlist!$F$2:$G$202,2,FALSE)</f>
        <v>398</v>
      </c>
      <c r="H95">
        <f>'TX_Curr and VL'!I93</f>
        <v>202307</v>
      </c>
      <c r="I95" t="str">
        <f>CONCATENATE(Table3[[#This Row],[period]],"_",Table3[[#This Row],[facil]],"_",F$1)</f>
        <v>202307_398_3</v>
      </c>
      <c r="J95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`afyav_data`.`id`='202307_398_3';</v>
      </c>
    </row>
    <row r="96" spans="1:10" x14ac:dyDescent="0.45">
      <c r="A96" t="s">
        <v>12</v>
      </c>
      <c r="B96" t="s">
        <v>139</v>
      </c>
      <c r="C96" t="s">
        <v>161</v>
      </c>
      <c r="D96">
        <v>15253</v>
      </c>
      <c r="E96" s="12">
        <v>45108</v>
      </c>
      <c r="F96" s="3">
        <v>1</v>
      </c>
      <c r="G96">
        <f>VLOOKUP(Table3[[#This Row],[MFLCode]],masterlist!$F$2:$G$202,2,FALSE)</f>
        <v>232</v>
      </c>
      <c r="H96">
        <f>'TX_Curr and VL'!I94</f>
        <v>202307</v>
      </c>
      <c r="I96" t="str">
        <f>CONCATENATE(Table3[[#This Row],[period]],"_",Table3[[#This Row],[facil]],"_",F$1)</f>
        <v>202307_232_3</v>
      </c>
      <c r="J96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`afyav_data`.`id`='202307_232_3';</v>
      </c>
    </row>
    <row r="97" spans="1:10" x14ac:dyDescent="0.45">
      <c r="A97" t="s">
        <v>7</v>
      </c>
      <c r="C97" t="s">
        <v>130</v>
      </c>
      <c r="D97">
        <v>19123</v>
      </c>
      <c r="E97" s="12">
        <v>45108</v>
      </c>
      <c r="F97" s="3">
        <v>1</v>
      </c>
      <c r="G97">
        <f>VLOOKUP(Table3[[#This Row],[MFLCode]],masterlist!$F$2:$G$202,2,FALSE)</f>
        <v>864</v>
      </c>
      <c r="H97">
        <f>'TX_Curr and VL'!I95</f>
        <v>202307</v>
      </c>
      <c r="I97" t="str">
        <f>CONCATENATE(Table3[[#This Row],[period]],"_",Table3[[#This Row],[facil]],"_",F$1)</f>
        <v>202307_864_3</v>
      </c>
      <c r="J97" s="19" t="str">
        <f>CONCATENATE("update `internal_system`.`afyav_data` set ndwh='",Table3[[#This Row],[TX_New]],"' where `afyav_data`.`id`='",Table3[[#This Row],[TX_New_id]],"';")</f>
        <v>update `internal_system`.`afyav_data` set ndwh='1' where `afyav_data`.`id`='202307_864_3';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82" workbookViewId="0">
      <selection activeCell="E9" sqref="E9"/>
    </sheetView>
  </sheetViews>
  <sheetFormatPr defaultColWidth="9.06640625" defaultRowHeight="14.25" x14ac:dyDescent="0.45"/>
  <cols>
    <col min="1" max="1" width="7.59765625" style="6" bestFit="1" customWidth="1"/>
    <col min="2" max="2" width="13.59765625" style="6" bestFit="1" customWidth="1"/>
    <col min="3" max="3" width="25.33203125" style="6" bestFit="1" customWidth="1"/>
    <col min="4" max="4" width="20.9296875" style="6" bestFit="1" customWidth="1"/>
    <col min="5" max="5" width="37.796875" style="6" bestFit="1" customWidth="1"/>
    <col min="6" max="6" width="7" style="6" bestFit="1" customWidth="1"/>
    <col min="7" max="7" width="12.06640625" style="6" customWidth="1"/>
    <col min="8" max="8" width="10.9296875" style="6" customWidth="1"/>
    <col min="9" max="9" width="8.33203125" style="6" customWidth="1"/>
    <col min="10" max="16384" width="9.06640625" style="6"/>
  </cols>
  <sheetData>
    <row r="1" spans="1:9" s="5" customFormat="1" x14ac:dyDescent="0.45">
      <c r="A1" s="4" t="s">
        <v>0</v>
      </c>
      <c r="B1" s="4" t="s">
        <v>1</v>
      </c>
      <c r="C1" s="4" t="s">
        <v>179</v>
      </c>
      <c r="D1" s="4" t="s">
        <v>180</v>
      </c>
      <c r="E1" s="4" t="s">
        <v>181</v>
      </c>
      <c r="F1" s="4" t="s">
        <v>182</v>
      </c>
      <c r="G1" s="4" t="s">
        <v>185</v>
      </c>
      <c r="H1" s="4" t="s">
        <v>183</v>
      </c>
      <c r="I1" s="4" t="s">
        <v>184</v>
      </c>
    </row>
    <row r="2" spans="1:9" x14ac:dyDescent="0.45">
      <c r="A2" s="2" t="s">
        <v>148</v>
      </c>
      <c r="B2" s="2" t="s">
        <v>26</v>
      </c>
      <c r="C2" s="2" t="s">
        <v>148</v>
      </c>
      <c r="D2" s="2" t="s">
        <v>186</v>
      </c>
      <c r="E2" s="2" t="s">
        <v>187</v>
      </c>
      <c r="F2" s="2">
        <v>14607</v>
      </c>
      <c r="G2" s="2">
        <v>1</v>
      </c>
      <c r="H2" s="2">
        <v>1</v>
      </c>
      <c r="I2" s="2">
        <v>1</v>
      </c>
    </row>
    <row r="3" spans="1:9" x14ac:dyDescent="0.45">
      <c r="A3" s="2" t="s">
        <v>148</v>
      </c>
      <c r="B3" s="2" t="s">
        <v>26</v>
      </c>
      <c r="C3" s="2" t="s">
        <v>148</v>
      </c>
      <c r="D3" s="2" t="s">
        <v>188</v>
      </c>
      <c r="E3" s="2" t="s">
        <v>189</v>
      </c>
      <c r="F3" s="2">
        <v>15197</v>
      </c>
      <c r="G3" s="2">
        <v>5</v>
      </c>
      <c r="H3" s="2">
        <v>0</v>
      </c>
      <c r="I3" s="2">
        <v>0</v>
      </c>
    </row>
    <row r="4" spans="1:9" x14ac:dyDescent="0.45">
      <c r="A4" s="2" t="s">
        <v>148</v>
      </c>
      <c r="B4" s="2" t="s">
        <v>26</v>
      </c>
      <c r="C4" s="2" t="s">
        <v>148</v>
      </c>
      <c r="D4" s="2" t="s">
        <v>186</v>
      </c>
      <c r="E4" s="2" t="s">
        <v>190</v>
      </c>
      <c r="F4" s="2">
        <v>15522</v>
      </c>
      <c r="G4" s="2">
        <v>6</v>
      </c>
      <c r="H4" s="2">
        <v>0</v>
      </c>
      <c r="I4" s="2">
        <v>0</v>
      </c>
    </row>
    <row r="5" spans="1:9" x14ac:dyDescent="0.45">
      <c r="A5" s="2" t="s">
        <v>148</v>
      </c>
      <c r="B5" s="2" t="s">
        <v>26</v>
      </c>
      <c r="C5" s="2" t="s">
        <v>148</v>
      </c>
      <c r="D5" s="2" t="s">
        <v>188</v>
      </c>
      <c r="E5" s="2" t="s">
        <v>112</v>
      </c>
      <c r="F5" s="2">
        <v>15718</v>
      </c>
      <c r="G5" s="2">
        <v>7</v>
      </c>
      <c r="H5" s="2">
        <v>1</v>
      </c>
      <c r="I5" s="2">
        <v>0</v>
      </c>
    </row>
    <row r="6" spans="1:9" x14ac:dyDescent="0.45">
      <c r="A6" s="2" t="s">
        <v>148</v>
      </c>
      <c r="B6" s="2" t="s">
        <v>76</v>
      </c>
      <c r="C6" s="2" t="s">
        <v>148</v>
      </c>
      <c r="D6" s="2" t="s">
        <v>191</v>
      </c>
      <c r="E6" s="2" t="s">
        <v>192</v>
      </c>
      <c r="F6" s="2">
        <v>14243</v>
      </c>
      <c r="G6" s="2">
        <v>10</v>
      </c>
      <c r="H6" s="2">
        <v>1</v>
      </c>
      <c r="I6" s="2">
        <v>0</v>
      </c>
    </row>
    <row r="7" spans="1:9" x14ac:dyDescent="0.45">
      <c r="A7" s="2" t="s">
        <v>148</v>
      </c>
      <c r="B7" s="2" t="s">
        <v>76</v>
      </c>
      <c r="C7" s="2" t="s">
        <v>148</v>
      </c>
      <c r="D7" s="2" t="s">
        <v>193</v>
      </c>
      <c r="E7" s="2" t="s">
        <v>194</v>
      </c>
      <c r="F7" s="2">
        <v>14609</v>
      </c>
      <c r="G7" s="2">
        <v>11</v>
      </c>
      <c r="H7" s="2">
        <v>1</v>
      </c>
      <c r="I7" s="2">
        <v>1</v>
      </c>
    </row>
    <row r="8" spans="1:9" x14ac:dyDescent="0.45">
      <c r="A8" s="2" t="s">
        <v>148</v>
      </c>
      <c r="B8" s="2" t="s">
        <v>76</v>
      </c>
      <c r="C8" s="2" t="s">
        <v>148</v>
      </c>
      <c r="D8" s="2" t="s">
        <v>195</v>
      </c>
      <c r="E8" s="2" t="s">
        <v>165</v>
      </c>
      <c r="F8" s="2">
        <v>14912</v>
      </c>
      <c r="G8" s="2">
        <v>14</v>
      </c>
      <c r="H8" s="2">
        <v>1</v>
      </c>
      <c r="I8" s="2">
        <v>0</v>
      </c>
    </row>
    <row r="9" spans="1:9" x14ac:dyDescent="0.45">
      <c r="A9" s="2" t="s">
        <v>148</v>
      </c>
      <c r="B9" s="2" t="s">
        <v>196</v>
      </c>
      <c r="C9" s="2" t="s">
        <v>148</v>
      </c>
      <c r="D9" s="2" t="s">
        <v>197</v>
      </c>
      <c r="E9" s="2" t="s">
        <v>152</v>
      </c>
      <c r="F9" s="2">
        <v>14321</v>
      </c>
      <c r="G9" s="2">
        <v>15</v>
      </c>
      <c r="H9" s="2">
        <v>1</v>
      </c>
      <c r="I9" s="2">
        <v>1</v>
      </c>
    </row>
    <row r="10" spans="1:9" x14ac:dyDescent="0.45">
      <c r="A10" s="2" t="s">
        <v>148</v>
      </c>
      <c r="B10" s="2" t="s">
        <v>28</v>
      </c>
      <c r="C10" s="2" t="s">
        <v>148</v>
      </c>
      <c r="D10" s="2" t="s">
        <v>198</v>
      </c>
      <c r="E10" s="2" t="s">
        <v>29</v>
      </c>
      <c r="F10" s="2">
        <v>14432</v>
      </c>
      <c r="G10" s="2">
        <v>20</v>
      </c>
      <c r="H10" s="2">
        <v>1</v>
      </c>
      <c r="I10" s="2">
        <v>1</v>
      </c>
    </row>
    <row r="11" spans="1:9" x14ac:dyDescent="0.45">
      <c r="A11" s="2" t="s">
        <v>148</v>
      </c>
      <c r="B11" s="2" t="s">
        <v>28</v>
      </c>
      <c r="C11" s="2" t="s">
        <v>148</v>
      </c>
      <c r="D11" s="2" t="s">
        <v>199</v>
      </c>
      <c r="E11" s="2" t="s">
        <v>101</v>
      </c>
      <c r="F11" s="2">
        <v>14477</v>
      </c>
      <c r="G11" s="2">
        <v>21</v>
      </c>
      <c r="H11" s="2">
        <v>1</v>
      </c>
      <c r="I11" s="2">
        <v>1</v>
      </c>
    </row>
    <row r="12" spans="1:9" x14ac:dyDescent="0.45">
      <c r="A12" s="2" t="s">
        <v>148</v>
      </c>
      <c r="B12" s="2" t="s">
        <v>28</v>
      </c>
      <c r="C12" s="2" t="s">
        <v>148</v>
      </c>
      <c r="D12" s="2" t="s">
        <v>198</v>
      </c>
      <c r="E12" s="2" t="s">
        <v>61</v>
      </c>
      <c r="F12" s="2">
        <v>15174</v>
      </c>
      <c r="G12" s="2">
        <v>23</v>
      </c>
      <c r="H12" s="2">
        <v>1</v>
      </c>
      <c r="I12" s="2">
        <v>1</v>
      </c>
    </row>
    <row r="13" spans="1:9" x14ac:dyDescent="0.45">
      <c r="A13" s="2" t="s">
        <v>148</v>
      </c>
      <c r="B13" s="2" t="s">
        <v>28</v>
      </c>
      <c r="C13" s="2" t="s">
        <v>148</v>
      </c>
      <c r="D13" s="2" t="s">
        <v>200</v>
      </c>
      <c r="E13" s="2" t="s">
        <v>83</v>
      </c>
      <c r="F13" s="2">
        <v>15725</v>
      </c>
      <c r="G13" s="2">
        <v>25</v>
      </c>
      <c r="H13" s="2">
        <v>1</v>
      </c>
      <c r="I13" s="2">
        <v>1</v>
      </c>
    </row>
    <row r="14" spans="1:9" x14ac:dyDescent="0.45">
      <c r="A14" s="2" t="s">
        <v>148</v>
      </c>
      <c r="B14" s="2" t="s">
        <v>28</v>
      </c>
      <c r="C14" s="2" t="s">
        <v>148</v>
      </c>
      <c r="D14" s="2" t="s">
        <v>200</v>
      </c>
      <c r="E14" s="2" t="s">
        <v>151</v>
      </c>
      <c r="F14" s="2">
        <v>15735</v>
      </c>
      <c r="G14" s="2">
        <v>26</v>
      </c>
      <c r="H14" s="2">
        <v>1</v>
      </c>
      <c r="I14" s="2">
        <v>0</v>
      </c>
    </row>
    <row r="15" spans="1:9" x14ac:dyDescent="0.45">
      <c r="A15" s="2" t="s">
        <v>148</v>
      </c>
      <c r="B15" s="2" t="s">
        <v>39</v>
      </c>
      <c r="C15" s="2" t="s">
        <v>148</v>
      </c>
      <c r="D15" s="2" t="s">
        <v>201</v>
      </c>
      <c r="E15" s="2" t="s">
        <v>202</v>
      </c>
      <c r="F15" s="2">
        <v>14677</v>
      </c>
      <c r="G15" s="2">
        <v>40</v>
      </c>
      <c r="H15" s="2">
        <v>0</v>
      </c>
      <c r="I15" s="2">
        <v>0</v>
      </c>
    </row>
    <row r="16" spans="1:9" x14ac:dyDescent="0.45">
      <c r="A16" s="2" t="s">
        <v>148</v>
      </c>
      <c r="B16" s="2" t="s">
        <v>39</v>
      </c>
      <c r="C16" s="2" t="s">
        <v>148</v>
      </c>
      <c r="D16" s="2" t="s">
        <v>203</v>
      </c>
      <c r="E16" s="2" t="s">
        <v>204</v>
      </c>
      <c r="F16" s="2">
        <v>14867</v>
      </c>
      <c r="G16" s="2">
        <v>28</v>
      </c>
      <c r="H16" s="2">
        <v>1</v>
      </c>
      <c r="I16" s="2">
        <v>0</v>
      </c>
    </row>
    <row r="17" spans="1:9" x14ac:dyDescent="0.45">
      <c r="A17" s="2" t="s">
        <v>148</v>
      </c>
      <c r="B17" s="2" t="s">
        <v>39</v>
      </c>
      <c r="C17" s="2" t="s">
        <v>148</v>
      </c>
      <c r="D17" s="2" t="s">
        <v>203</v>
      </c>
      <c r="E17" s="2" t="s">
        <v>120</v>
      </c>
      <c r="F17" s="2">
        <v>15137</v>
      </c>
      <c r="G17" s="2">
        <v>29</v>
      </c>
      <c r="H17" s="2">
        <v>1</v>
      </c>
      <c r="I17" s="2">
        <v>1</v>
      </c>
    </row>
    <row r="18" spans="1:9" x14ac:dyDescent="0.45">
      <c r="A18" s="2" t="s">
        <v>148</v>
      </c>
      <c r="B18" s="2" t="s">
        <v>39</v>
      </c>
      <c r="C18" s="2" t="s">
        <v>148</v>
      </c>
      <c r="D18" s="2" t="s">
        <v>203</v>
      </c>
      <c r="E18" s="2" t="s">
        <v>40</v>
      </c>
      <c r="F18" s="2">
        <v>15138</v>
      </c>
      <c r="G18" s="2">
        <v>30</v>
      </c>
      <c r="H18" s="2">
        <v>1</v>
      </c>
      <c r="I18" s="2">
        <v>1</v>
      </c>
    </row>
    <row r="19" spans="1:9" x14ac:dyDescent="0.45">
      <c r="A19" s="2" t="s">
        <v>148</v>
      </c>
      <c r="B19" s="2" t="s">
        <v>39</v>
      </c>
      <c r="C19" s="2" t="s">
        <v>148</v>
      </c>
      <c r="D19" s="2" t="s">
        <v>205</v>
      </c>
      <c r="E19" s="2" t="s">
        <v>206</v>
      </c>
      <c r="F19" s="2">
        <v>15192</v>
      </c>
      <c r="G19" s="2">
        <v>31</v>
      </c>
      <c r="H19" s="2">
        <v>0</v>
      </c>
      <c r="I19" s="2">
        <v>0</v>
      </c>
    </row>
    <row r="20" spans="1:9" x14ac:dyDescent="0.45">
      <c r="A20" s="2" t="s">
        <v>148</v>
      </c>
      <c r="B20" s="2" t="s">
        <v>39</v>
      </c>
      <c r="C20" s="2" t="s">
        <v>148</v>
      </c>
      <c r="D20" s="2" t="s">
        <v>205</v>
      </c>
      <c r="E20" s="2" t="s">
        <v>207</v>
      </c>
      <c r="F20" s="2">
        <v>15386</v>
      </c>
      <c r="G20" s="2">
        <v>32</v>
      </c>
      <c r="H20" s="2">
        <v>0</v>
      </c>
      <c r="I20" s="2">
        <v>0</v>
      </c>
    </row>
    <row r="21" spans="1:9" x14ac:dyDescent="0.45">
      <c r="A21" s="2" t="s">
        <v>148</v>
      </c>
      <c r="B21" s="2" t="s">
        <v>113</v>
      </c>
      <c r="C21" s="2" t="s">
        <v>148</v>
      </c>
      <c r="D21" s="2" t="s">
        <v>208</v>
      </c>
      <c r="E21" s="2" t="s">
        <v>114</v>
      </c>
      <c r="F21" s="2">
        <v>14446</v>
      </c>
      <c r="G21" s="2">
        <v>33</v>
      </c>
      <c r="H21" s="2">
        <v>1</v>
      </c>
      <c r="I21" s="2">
        <v>0</v>
      </c>
    </row>
    <row r="22" spans="1:9" x14ac:dyDescent="0.45">
      <c r="A22" s="2" t="s">
        <v>148</v>
      </c>
      <c r="B22" s="2" t="s">
        <v>113</v>
      </c>
      <c r="C22" s="2" t="s">
        <v>148</v>
      </c>
      <c r="D22" s="2" t="s">
        <v>209</v>
      </c>
      <c r="E22" s="2" t="s">
        <v>134</v>
      </c>
      <c r="F22" s="2">
        <v>14940</v>
      </c>
      <c r="G22" s="2">
        <v>34</v>
      </c>
      <c r="H22" s="2">
        <v>1</v>
      </c>
      <c r="I22" s="2">
        <v>0</v>
      </c>
    </row>
    <row r="23" spans="1:9" x14ac:dyDescent="0.45">
      <c r="A23" s="2" t="s">
        <v>148</v>
      </c>
      <c r="B23" s="2" t="s">
        <v>113</v>
      </c>
      <c r="C23" s="2" t="s">
        <v>148</v>
      </c>
      <c r="D23" s="2" t="s">
        <v>210</v>
      </c>
      <c r="E23" s="2" t="s">
        <v>211</v>
      </c>
      <c r="F23" s="2">
        <v>15198</v>
      </c>
      <c r="G23" s="2">
        <v>35</v>
      </c>
      <c r="H23" s="2">
        <v>0</v>
      </c>
      <c r="I23" s="2">
        <v>0</v>
      </c>
    </row>
    <row r="24" spans="1:9" x14ac:dyDescent="0.45">
      <c r="A24" s="2" t="s">
        <v>148</v>
      </c>
      <c r="B24" s="2" t="s">
        <v>113</v>
      </c>
      <c r="C24" s="2" t="s">
        <v>148</v>
      </c>
      <c r="D24" s="2" t="s">
        <v>212</v>
      </c>
      <c r="E24" s="2" t="s">
        <v>213</v>
      </c>
      <c r="F24" s="2">
        <v>20005</v>
      </c>
      <c r="G24" s="2">
        <v>909</v>
      </c>
      <c r="H24" s="2">
        <v>1</v>
      </c>
      <c r="I24" s="2">
        <v>1</v>
      </c>
    </row>
    <row r="25" spans="1:9" x14ac:dyDescent="0.45">
      <c r="A25" s="2" t="s">
        <v>156</v>
      </c>
      <c r="B25" s="2" t="s">
        <v>15</v>
      </c>
      <c r="C25" s="2" t="s">
        <v>156</v>
      </c>
      <c r="D25" s="2" t="s">
        <v>214</v>
      </c>
      <c r="E25" s="2" t="s">
        <v>117</v>
      </c>
      <c r="F25" s="2">
        <v>14659</v>
      </c>
      <c r="G25" s="2">
        <v>230</v>
      </c>
      <c r="H25" s="2">
        <v>1</v>
      </c>
      <c r="I25" s="2">
        <v>1</v>
      </c>
    </row>
    <row r="26" spans="1:9" x14ac:dyDescent="0.45">
      <c r="A26" s="2" t="s">
        <v>156</v>
      </c>
      <c r="B26" s="2" t="s">
        <v>15</v>
      </c>
      <c r="C26" s="2" t="s">
        <v>156</v>
      </c>
      <c r="D26" s="2" t="s">
        <v>215</v>
      </c>
      <c r="E26" s="2" t="s">
        <v>131</v>
      </c>
      <c r="F26" s="2">
        <v>15007</v>
      </c>
      <c r="G26" s="2">
        <v>225</v>
      </c>
      <c r="H26" s="2">
        <v>1</v>
      </c>
      <c r="I26" s="2">
        <v>1</v>
      </c>
    </row>
    <row r="27" spans="1:9" x14ac:dyDescent="0.45">
      <c r="A27" s="2" t="s">
        <v>156</v>
      </c>
      <c r="B27" s="2" t="s">
        <v>15</v>
      </c>
      <c r="C27" s="2" t="s">
        <v>156</v>
      </c>
      <c r="D27" s="2" t="s">
        <v>216</v>
      </c>
      <c r="E27" s="2" t="s">
        <v>98</v>
      </c>
      <c r="F27" s="2">
        <v>15035</v>
      </c>
      <c r="G27" s="2">
        <v>231</v>
      </c>
      <c r="H27" s="2">
        <v>1</v>
      </c>
      <c r="I27" s="2">
        <v>1</v>
      </c>
    </row>
    <row r="28" spans="1:9" x14ac:dyDescent="0.45">
      <c r="A28" s="2" t="s">
        <v>156</v>
      </c>
      <c r="B28" s="2" t="s">
        <v>15</v>
      </c>
      <c r="C28" s="2" t="s">
        <v>156</v>
      </c>
      <c r="D28" s="2" t="s">
        <v>215</v>
      </c>
      <c r="E28" s="2" t="s">
        <v>123</v>
      </c>
      <c r="F28" s="2">
        <v>15152</v>
      </c>
      <c r="G28" s="2">
        <v>226</v>
      </c>
      <c r="H28" s="2">
        <v>1</v>
      </c>
      <c r="I28" s="2">
        <v>1</v>
      </c>
    </row>
    <row r="29" spans="1:9" x14ac:dyDescent="0.45">
      <c r="A29" s="2" t="s">
        <v>156</v>
      </c>
      <c r="B29" s="2" t="s">
        <v>15</v>
      </c>
      <c r="C29" s="2" t="s">
        <v>156</v>
      </c>
      <c r="D29" s="2" t="s">
        <v>216</v>
      </c>
      <c r="E29" s="2" t="s">
        <v>68</v>
      </c>
      <c r="F29" s="2">
        <v>15304</v>
      </c>
      <c r="G29" s="2">
        <v>233</v>
      </c>
      <c r="H29" s="2">
        <v>1</v>
      </c>
      <c r="I29" s="2">
        <v>1</v>
      </c>
    </row>
    <row r="30" spans="1:9" x14ac:dyDescent="0.45">
      <c r="A30" s="2" t="s">
        <v>156</v>
      </c>
      <c r="B30" s="2" t="s">
        <v>15</v>
      </c>
      <c r="C30" s="2" t="s">
        <v>156</v>
      </c>
      <c r="D30" s="2" t="s">
        <v>216</v>
      </c>
      <c r="E30" s="2" t="s">
        <v>16</v>
      </c>
      <c r="F30" s="2">
        <v>15305</v>
      </c>
      <c r="G30" s="2">
        <v>234</v>
      </c>
      <c r="H30" s="2">
        <v>1</v>
      </c>
      <c r="I30" s="2">
        <v>1</v>
      </c>
    </row>
    <row r="31" spans="1:9" x14ac:dyDescent="0.45">
      <c r="A31" s="2" t="s">
        <v>156</v>
      </c>
      <c r="B31" s="2" t="s">
        <v>15</v>
      </c>
      <c r="C31" s="2" t="s">
        <v>156</v>
      </c>
      <c r="D31" s="2" t="s">
        <v>217</v>
      </c>
      <c r="E31" s="2" t="s">
        <v>143</v>
      </c>
      <c r="F31" s="2">
        <v>15349</v>
      </c>
      <c r="G31" s="2">
        <v>227</v>
      </c>
      <c r="H31" s="2">
        <v>1</v>
      </c>
      <c r="I31" s="2">
        <v>0</v>
      </c>
    </row>
    <row r="32" spans="1:9" x14ac:dyDescent="0.45">
      <c r="A32" s="2" t="s">
        <v>156</v>
      </c>
      <c r="B32" s="2" t="s">
        <v>15</v>
      </c>
      <c r="C32" s="2" t="s">
        <v>156</v>
      </c>
      <c r="D32" s="2" t="s">
        <v>215</v>
      </c>
      <c r="E32" s="2" t="s">
        <v>173</v>
      </c>
      <c r="F32" s="2">
        <v>17575</v>
      </c>
      <c r="G32" s="2">
        <v>916</v>
      </c>
      <c r="H32" s="2">
        <v>1</v>
      </c>
      <c r="I32" s="2">
        <v>0</v>
      </c>
    </row>
    <row r="33" spans="1:9" x14ac:dyDescent="0.45">
      <c r="A33" s="2" t="s">
        <v>156</v>
      </c>
      <c r="B33" s="2" t="s">
        <v>15</v>
      </c>
      <c r="C33" s="2" t="s">
        <v>156</v>
      </c>
      <c r="D33" s="2" t="s">
        <v>217</v>
      </c>
      <c r="E33" s="2" t="s">
        <v>160</v>
      </c>
      <c r="F33" s="2">
        <v>15646</v>
      </c>
      <c r="G33" s="2">
        <v>228</v>
      </c>
      <c r="H33" s="2">
        <v>1</v>
      </c>
      <c r="I33" s="2">
        <v>0</v>
      </c>
    </row>
    <row r="34" spans="1:9" x14ac:dyDescent="0.45">
      <c r="A34" s="2" t="s">
        <v>156</v>
      </c>
      <c r="B34" s="2" t="s">
        <v>139</v>
      </c>
      <c r="C34" s="2" t="s">
        <v>156</v>
      </c>
      <c r="D34" s="2" t="s">
        <v>218</v>
      </c>
      <c r="E34" s="2" t="s">
        <v>171</v>
      </c>
      <c r="F34" s="2">
        <v>14391</v>
      </c>
      <c r="G34" s="2">
        <v>604</v>
      </c>
      <c r="H34" s="2">
        <v>1</v>
      </c>
      <c r="I34" s="2">
        <v>0</v>
      </c>
    </row>
    <row r="35" spans="1:9" x14ac:dyDescent="0.45">
      <c r="A35" s="2" t="s">
        <v>156</v>
      </c>
      <c r="B35" s="2" t="s">
        <v>139</v>
      </c>
      <c r="C35" s="2" t="s">
        <v>156</v>
      </c>
      <c r="D35" s="2" t="s">
        <v>218</v>
      </c>
      <c r="E35" s="2" t="s">
        <v>219</v>
      </c>
      <c r="F35" s="2">
        <v>14404</v>
      </c>
      <c r="G35" s="2">
        <v>237</v>
      </c>
      <c r="H35" s="2">
        <v>1</v>
      </c>
      <c r="I35" s="2">
        <v>0</v>
      </c>
    </row>
    <row r="36" spans="1:9" x14ac:dyDescent="0.45">
      <c r="A36" s="2" t="s">
        <v>156</v>
      </c>
      <c r="B36" s="2" t="s">
        <v>139</v>
      </c>
      <c r="C36" s="2" t="s">
        <v>156</v>
      </c>
      <c r="D36" s="2" t="s">
        <v>218</v>
      </c>
      <c r="E36" s="2" t="s">
        <v>220</v>
      </c>
      <c r="F36" s="2">
        <v>21122</v>
      </c>
      <c r="G36" s="2">
        <v>927</v>
      </c>
      <c r="H36" s="2">
        <v>0</v>
      </c>
      <c r="I36" s="2">
        <v>0</v>
      </c>
    </row>
    <row r="37" spans="1:9" x14ac:dyDescent="0.45">
      <c r="A37" s="2" t="s">
        <v>156</v>
      </c>
      <c r="B37" s="2" t="s">
        <v>139</v>
      </c>
      <c r="C37" s="2" t="s">
        <v>156</v>
      </c>
      <c r="D37" s="2" t="s">
        <v>221</v>
      </c>
      <c r="E37" s="2" t="s">
        <v>222</v>
      </c>
      <c r="F37" s="2">
        <v>14483</v>
      </c>
      <c r="G37" s="2">
        <v>271</v>
      </c>
      <c r="H37" s="2">
        <v>0</v>
      </c>
      <c r="I37" s="2">
        <v>0</v>
      </c>
    </row>
    <row r="38" spans="1:9" x14ac:dyDescent="0.45">
      <c r="A38" s="2" t="s">
        <v>156</v>
      </c>
      <c r="B38" s="2" t="s">
        <v>139</v>
      </c>
      <c r="C38" s="2" t="s">
        <v>156</v>
      </c>
      <c r="D38" s="2" t="s">
        <v>221</v>
      </c>
      <c r="E38" s="2" t="s">
        <v>167</v>
      </c>
      <c r="F38" s="2">
        <v>14869</v>
      </c>
      <c r="G38" s="2">
        <v>239</v>
      </c>
      <c r="H38" s="2">
        <v>1</v>
      </c>
      <c r="I38" s="2">
        <v>0</v>
      </c>
    </row>
    <row r="39" spans="1:9" x14ac:dyDescent="0.45">
      <c r="A39" s="2" t="s">
        <v>156</v>
      </c>
      <c r="B39" s="2" t="s">
        <v>139</v>
      </c>
      <c r="C39" s="2" t="s">
        <v>156</v>
      </c>
      <c r="D39" s="2" t="s">
        <v>223</v>
      </c>
      <c r="E39" s="2" t="s">
        <v>161</v>
      </c>
      <c r="F39" s="2">
        <v>15253</v>
      </c>
      <c r="G39" s="2">
        <v>232</v>
      </c>
      <c r="H39" s="2">
        <v>1</v>
      </c>
      <c r="I39" s="2">
        <v>0</v>
      </c>
    </row>
    <row r="40" spans="1:9" x14ac:dyDescent="0.45">
      <c r="A40" s="2" t="s">
        <v>156</v>
      </c>
      <c r="B40" s="2" t="s">
        <v>139</v>
      </c>
      <c r="C40" s="2" t="s">
        <v>156</v>
      </c>
      <c r="D40" s="2" t="s">
        <v>223</v>
      </c>
      <c r="E40" s="2" t="s">
        <v>224</v>
      </c>
      <c r="F40" s="2">
        <v>21248</v>
      </c>
      <c r="G40" s="2">
        <v>901</v>
      </c>
      <c r="H40" s="2">
        <v>0</v>
      </c>
      <c r="I40" s="2">
        <v>0</v>
      </c>
    </row>
    <row r="41" spans="1:9" x14ac:dyDescent="0.45">
      <c r="A41" s="2" t="s">
        <v>156</v>
      </c>
      <c r="B41" s="2" t="s">
        <v>139</v>
      </c>
      <c r="C41" s="2" t="s">
        <v>156</v>
      </c>
      <c r="D41" s="2" t="s">
        <v>223</v>
      </c>
      <c r="E41" s="2" t="s">
        <v>225</v>
      </c>
      <c r="F41" s="2">
        <v>22950</v>
      </c>
      <c r="G41" s="2">
        <v>917</v>
      </c>
      <c r="H41" s="2">
        <v>0</v>
      </c>
      <c r="I41" s="2">
        <v>0</v>
      </c>
    </row>
    <row r="42" spans="1:9" x14ac:dyDescent="0.45">
      <c r="A42" s="2" t="s">
        <v>156</v>
      </c>
      <c r="B42" s="2" t="s">
        <v>139</v>
      </c>
      <c r="C42" s="2" t="s">
        <v>156</v>
      </c>
      <c r="D42" s="2" t="s">
        <v>223</v>
      </c>
      <c r="E42" s="2" t="s">
        <v>140</v>
      </c>
      <c r="F42" s="2">
        <v>17029</v>
      </c>
      <c r="G42" s="2">
        <v>235</v>
      </c>
      <c r="H42" s="2">
        <v>1</v>
      </c>
      <c r="I42" s="2">
        <v>0</v>
      </c>
    </row>
    <row r="43" spans="1:9" x14ac:dyDescent="0.45">
      <c r="A43" s="2" t="s">
        <v>156</v>
      </c>
      <c r="B43" s="2" t="s">
        <v>13</v>
      </c>
      <c r="C43" s="2" t="s">
        <v>156</v>
      </c>
      <c r="D43" s="2" t="s">
        <v>226</v>
      </c>
      <c r="E43" s="2" t="s">
        <v>227</v>
      </c>
      <c r="F43" s="2">
        <v>10056</v>
      </c>
      <c r="G43" s="2">
        <v>902</v>
      </c>
      <c r="H43" s="2">
        <v>1</v>
      </c>
      <c r="I43" s="2">
        <v>0</v>
      </c>
    </row>
    <row r="44" spans="1:9" x14ac:dyDescent="0.45">
      <c r="A44" s="2" t="s">
        <v>156</v>
      </c>
      <c r="B44" s="2" t="s">
        <v>13</v>
      </c>
      <c r="C44" s="2" t="s">
        <v>156</v>
      </c>
      <c r="D44" s="2" t="s">
        <v>226</v>
      </c>
      <c r="E44" s="2" t="s">
        <v>84</v>
      </c>
      <c r="F44" s="2">
        <v>10672</v>
      </c>
      <c r="G44" s="2">
        <v>853</v>
      </c>
      <c r="H44" s="2">
        <v>1</v>
      </c>
      <c r="I44" s="2">
        <v>1</v>
      </c>
    </row>
    <row r="45" spans="1:9" x14ac:dyDescent="0.45">
      <c r="A45" s="2" t="s">
        <v>156</v>
      </c>
      <c r="B45" s="2" t="s">
        <v>13</v>
      </c>
      <c r="C45" s="2" t="s">
        <v>156</v>
      </c>
      <c r="D45" s="2" t="s">
        <v>228</v>
      </c>
      <c r="E45" s="2" t="s">
        <v>99</v>
      </c>
      <c r="F45" s="2">
        <v>15170</v>
      </c>
      <c r="G45" s="2">
        <v>243</v>
      </c>
      <c r="H45" s="2">
        <v>1</v>
      </c>
      <c r="I45" s="2">
        <v>1</v>
      </c>
    </row>
    <row r="46" spans="1:9" x14ac:dyDescent="0.45">
      <c r="A46" s="2" t="s">
        <v>156</v>
      </c>
      <c r="B46" s="2" t="s">
        <v>13</v>
      </c>
      <c r="C46" s="2" t="s">
        <v>156</v>
      </c>
      <c r="D46" s="2" t="s">
        <v>229</v>
      </c>
      <c r="E46" s="2" t="s">
        <v>230</v>
      </c>
      <c r="F46" s="2">
        <v>15261</v>
      </c>
      <c r="G46" s="2">
        <v>244</v>
      </c>
      <c r="H46" s="2">
        <v>0</v>
      </c>
      <c r="I46" s="2">
        <v>0</v>
      </c>
    </row>
    <row r="47" spans="1:9" x14ac:dyDescent="0.45">
      <c r="A47" s="2" t="s">
        <v>156</v>
      </c>
      <c r="B47" s="2" t="s">
        <v>13</v>
      </c>
      <c r="C47" s="2" t="s">
        <v>156</v>
      </c>
      <c r="D47" s="2" t="s">
        <v>231</v>
      </c>
      <c r="E47" s="2" t="s">
        <v>170</v>
      </c>
      <c r="F47" s="2">
        <v>15266</v>
      </c>
      <c r="G47" s="2">
        <v>255</v>
      </c>
      <c r="H47" s="2">
        <v>1</v>
      </c>
      <c r="I47" s="2">
        <v>0</v>
      </c>
    </row>
    <row r="48" spans="1:9" x14ac:dyDescent="0.45">
      <c r="A48" s="2" t="s">
        <v>156</v>
      </c>
      <c r="B48" s="2" t="s">
        <v>13</v>
      </c>
      <c r="C48" s="2" t="s">
        <v>156</v>
      </c>
      <c r="D48" s="2" t="s">
        <v>231</v>
      </c>
      <c r="E48" s="2" t="s">
        <v>53</v>
      </c>
      <c r="F48" s="2">
        <v>15325</v>
      </c>
      <c r="G48" s="2">
        <v>256</v>
      </c>
      <c r="H48" s="2">
        <v>1</v>
      </c>
      <c r="I48" s="2">
        <v>1</v>
      </c>
    </row>
    <row r="49" spans="1:9" x14ac:dyDescent="0.45">
      <c r="A49" s="2" t="s">
        <v>156</v>
      </c>
      <c r="B49" s="2" t="s">
        <v>13</v>
      </c>
      <c r="C49" s="2" t="s">
        <v>156</v>
      </c>
      <c r="D49" s="2" t="s">
        <v>228</v>
      </c>
      <c r="E49" s="2" t="s">
        <v>69</v>
      </c>
      <c r="F49" s="2">
        <v>15339</v>
      </c>
      <c r="G49" s="2">
        <v>258</v>
      </c>
      <c r="H49" s="2">
        <v>1</v>
      </c>
      <c r="I49" s="2">
        <v>1</v>
      </c>
    </row>
    <row r="50" spans="1:9" x14ac:dyDescent="0.45">
      <c r="A50" s="2" t="s">
        <v>156</v>
      </c>
      <c r="B50" s="2" t="s">
        <v>13</v>
      </c>
      <c r="C50" s="2" t="s">
        <v>156</v>
      </c>
      <c r="D50" s="2" t="s">
        <v>226</v>
      </c>
      <c r="E50" s="2" t="s">
        <v>14</v>
      </c>
      <c r="F50" s="2">
        <v>10890</v>
      </c>
      <c r="G50" s="2">
        <v>854</v>
      </c>
      <c r="H50" s="2">
        <v>1</v>
      </c>
      <c r="I50" s="2">
        <v>1</v>
      </c>
    </row>
    <row r="51" spans="1:9" x14ac:dyDescent="0.45">
      <c r="A51" s="2" t="s">
        <v>156</v>
      </c>
      <c r="B51" s="2" t="s">
        <v>13</v>
      </c>
      <c r="C51" s="2" t="s">
        <v>156</v>
      </c>
      <c r="D51" s="2" t="s">
        <v>226</v>
      </c>
      <c r="E51" s="2" t="s">
        <v>154</v>
      </c>
      <c r="F51" s="2">
        <v>10891</v>
      </c>
      <c r="G51" s="2">
        <v>903</v>
      </c>
      <c r="H51" s="2">
        <v>1</v>
      </c>
      <c r="I51" s="2">
        <v>0</v>
      </c>
    </row>
    <row r="52" spans="1:9" x14ac:dyDescent="0.45">
      <c r="A52" s="2" t="s">
        <v>156</v>
      </c>
      <c r="B52" s="2" t="s">
        <v>13</v>
      </c>
      <c r="C52" s="2" t="s">
        <v>156</v>
      </c>
      <c r="D52" s="2" t="s">
        <v>228</v>
      </c>
      <c r="E52" s="2" t="s">
        <v>70</v>
      </c>
      <c r="F52" s="2">
        <v>15404</v>
      </c>
      <c r="G52" s="2">
        <v>259</v>
      </c>
      <c r="H52" s="2">
        <v>1</v>
      </c>
      <c r="I52" s="2">
        <v>1</v>
      </c>
    </row>
    <row r="53" spans="1:9" x14ac:dyDescent="0.45">
      <c r="A53" s="2" t="s">
        <v>156</v>
      </c>
      <c r="B53" s="2" t="s">
        <v>13</v>
      </c>
      <c r="C53" s="2" t="s">
        <v>156</v>
      </c>
      <c r="D53" s="2" t="s">
        <v>232</v>
      </c>
      <c r="E53" s="2" t="s">
        <v>126</v>
      </c>
      <c r="F53" s="2">
        <v>15417</v>
      </c>
      <c r="G53" s="2">
        <v>247</v>
      </c>
      <c r="H53" s="2">
        <v>1</v>
      </c>
      <c r="I53" s="2">
        <v>0</v>
      </c>
    </row>
    <row r="54" spans="1:9" x14ac:dyDescent="0.45">
      <c r="A54" s="2" t="s">
        <v>156</v>
      </c>
      <c r="B54" s="2" t="s">
        <v>13</v>
      </c>
      <c r="C54" s="2" t="s">
        <v>156</v>
      </c>
      <c r="D54" s="2" t="s">
        <v>233</v>
      </c>
      <c r="E54" s="2" t="s">
        <v>48</v>
      </c>
      <c r="F54" s="2">
        <v>15502</v>
      </c>
      <c r="G54" s="2">
        <v>249</v>
      </c>
      <c r="H54" s="2">
        <v>1</v>
      </c>
      <c r="I54" s="2">
        <v>1</v>
      </c>
    </row>
    <row r="55" spans="1:9" x14ac:dyDescent="0.45">
      <c r="A55" s="2" t="s">
        <v>156</v>
      </c>
      <c r="B55" s="2" t="s">
        <v>13</v>
      </c>
      <c r="C55" s="2" t="s">
        <v>156</v>
      </c>
      <c r="D55" s="2" t="s">
        <v>229</v>
      </c>
      <c r="E55" s="2" t="s">
        <v>234</v>
      </c>
      <c r="F55" s="2">
        <v>15520</v>
      </c>
      <c r="G55" s="2">
        <v>260</v>
      </c>
      <c r="H55" s="2">
        <v>0</v>
      </c>
      <c r="I55" s="2">
        <v>0</v>
      </c>
    </row>
    <row r="56" spans="1:9" x14ac:dyDescent="0.45">
      <c r="A56" s="2" t="s">
        <v>156</v>
      </c>
      <c r="B56" s="2" t="s">
        <v>13</v>
      </c>
      <c r="C56" s="2" t="s">
        <v>156</v>
      </c>
      <c r="D56" s="2" t="s">
        <v>232</v>
      </c>
      <c r="E56" s="2" t="s">
        <v>82</v>
      </c>
      <c r="F56" s="2">
        <v>15589</v>
      </c>
      <c r="G56" s="2">
        <v>251</v>
      </c>
      <c r="H56" s="2">
        <v>1</v>
      </c>
      <c r="I56" s="2">
        <v>1</v>
      </c>
    </row>
    <row r="57" spans="1:9" x14ac:dyDescent="0.45">
      <c r="A57" s="2" t="s">
        <v>156</v>
      </c>
      <c r="B57" s="2" t="s">
        <v>13</v>
      </c>
      <c r="C57" s="2" t="s">
        <v>156</v>
      </c>
      <c r="D57" s="2" t="s">
        <v>235</v>
      </c>
      <c r="E57" s="2" t="s">
        <v>236</v>
      </c>
      <c r="F57" s="2">
        <v>15690</v>
      </c>
      <c r="G57" s="2">
        <v>280</v>
      </c>
      <c r="H57" s="2">
        <v>0</v>
      </c>
      <c r="I57" s="2">
        <v>0</v>
      </c>
    </row>
    <row r="58" spans="1:9" x14ac:dyDescent="0.45">
      <c r="A58" s="2" t="s">
        <v>156</v>
      </c>
      <c r="B58" s="2" t="s">
        <v>13</v>
      </c>
      <c r="C58" s="2" t="s">
        <v>156</v>
      </c>
      <c r="D58" s="2" t="s">
        <v>229</v>
      </c>
      <c r="E58" s="2" t="s">
        <v>237</v>
      </c>
      <c r="F58" s="2">
        <v>23140</v>
      </c>
      <c r="G58" s="2">
        <v>928</v>
      </c>
      <c r="H58" s="2">
        <v>0</v>
      </c>
      <c r="I58" s="2">
        <v>0</v>
      </c>
    </row>
    <row r="59" spans="1:9" x14ac:dyDescent="0.45">
      <c r="A59" s="2" t="s">
        <v>156</v>
      </c>
      <c r="B59" s="2" t="s">
        <v>13</v>
      </c>
      <c r="C59" s="2" t="s">
        <v>156</v>
      </c>
      <c r="D59" s="2" t="s">
        <v>233</v>
      </c>
      <c r="E59" s="2" t="s">
        <v>238</v>
      </c>
      <c r="F59" s="2">
        <v>17032</v>
      </c>
      <c r="G59" s="2">
        <v>252</v>
      </c>
      <c r="H59" s="2">
        <v>0</v>
      </c>
      <c r="I59" s="2">
        <v>0</v>
      </c>
    </row>
    <row r="60" spans="1:9" x14ac:dyDescent="0.45">
      <c r="A60" s="2" t="s">
        <v>55</v>
      </c>
      <c r="B60" s="2" t="s">
        <v>19</v>
      </c>
      <c r="C60" s="2" t="s">
        <v>239</v>
      </c>
      <c r="D60" s="2" t="s">
        <v>240</v>
      </c>
      <c r="E60" s="2" t="s">
        <v>241</v>
      </c>
      <c r="F60" s="2">
        <v>14425</v>
      </c>
      <c r="G60" s="2">
        <v>286</v>
      </c>
      <c r="H60" s="2">
        <v>0</v>
      </c>
      <c r="I60" s="2">
        <v>0</v>
      </c>
    </row>
    <row r="61" spans="1:9" x14ac:dyDescent="0.45">
      <c r="A61" s="2" t="s">
        <v>55</v>
      </c>
      <c r="B61" s="2" t="s">
        <v>19</v>
      </c>
      <c r="C61" s="2" t="s">
        <v>239</v>
      </c>
      <c r="D61" s="2" t="s">
        <v>242</v>
      </c>
      <c r="E61" s="2" t="s">
        <v>118</v>
      </c>
      <c r="F61" s="2">
        <v>14508</v>
      </c>
      <c r="G61" s="2">
        <v>862</v>
      </c>
      <c r="H61" s="2">
        <v>1</v>
      </c>
      <c r="I61" s="2">
        <v>0</v>
      </c>
    </row>
    <row r="62" spans="1:9" x14ac:dyDescent="0.45">
      <c r="A62" s="2" t="s">
        <v>55</v>
      </c>
      <c r="B62" s="2" t="s">
        <v>19</v>
      </c>
      <c r="C62" s="2" t="s">
        <v>239</v>
      </c>
      <c r="D62" s="2" t="s">
        <v>242</v>
      </c>
      <c r="E62" s="2" t="s">
        <v>243</v>
      </c>
      <c r="F62" s="2">
        <v>14510</v>
      </c>
      <c r="G62" s="2">
        <v>288</v>
      </c>
      <c r="H62" s="2">
        <v>1</v>
      </c>
      <c r="I62" s="2">
        <v>1</v>
      </c>
    </row>
    <row r="63" spans="1:9" x14ac:dyDescent="0.45">
      <c r="A63" s="2" t="s">
        <v>55</v>
      </c>
      <c r="B63" s="2" t="s">
        <v>19</v>
      </c>
      <c r="C63" s="2" t="s">
        <v>239</v>
      </c>
      <c r="D63" s="2" t="s">
        <v>244</v>
      </c>
      <c r="E63" s="2" t="s">
        <v>245</v>
      </c>
      <c r="F63" s="2">
        <v>14513</v>
      </c>
      <c r="G63" s="2">
        <v>913</v>
      </c>
      <c r="H63" s="2">
        <v>0</v>
      </c>
      <c r="I63" s="2">
        <v>0</v>
      </c>
    </row>
    <row r="64" spans="1:9" x14ac:dyDescent="0.45">
      <c r="A64" s="2" t="s">
        <v>55</v>
      </c>
      <c r="B64" s="2" t="s">
        <v>19</v>
      </c>
      <c r="C64" s="2" t="s">
        <v>239</v>
      </c>
      <c r="D64" s="2" t="s">
        <v>242</v>
      </c>
      <c r="E64" s="2" t="s">
        <v>135</v>
      </c>
      <c r="F64" s="2">
        <v>14549</v>
      </c>
      <c r="G64" s="2">
        <v>290</v>
      </c>
      <c r="H64" s="2">
        <v>1</v>
      </c>
      <c r="I64" s="2">
        <v>0</v>
      </c>
    </row>
    <row r="65" spans="1:9" x14ac:dyDescent="0.45">
      <c r="A65" s="2" t="s">
        <v>55</v>
      </c>
      <c r="B65" s="2" t="s">
        <v>19</v>
      </c>
      <c r="C65" s="2" t="s">
        <v>239</v>
      </c>
      <c r="D65" s="2" t="s">
        <v>244</v>
      </c>
      <c r="E65" s="2" t="s">
        <v>133</v>
      </c>
      <c r="F65" s="2">
        <v>14802</v>
      </c>
      <c r="G65" s="2">
        <v>354</v>
      </c>
      <c r="H65" s="2">
        <v>1</v>
      </c>
      <c r="I65" s="2">
        <v>0</v>
      </c>
    </row>
    <row r="66" spans="1:9" x14ac:dyDescent="0.45">
      <c r="A66" s="2" t="s">
        <v>55</v>
      </c>
      <c r="B66" s="2" t="s">
        <v>19</v>
      </c>
      <c r="C66" s="2" t="s">
        <v>239</v>
      </c>
      <c r="D66" s="2" t="s">
        <v>246</v>
      </c>
      <c r="E66" s="2" t="s">
        <v>144</v>
      </c>
      <c r="F66" s="2">
        <v>14805</v>
      </c>
      <c r="G66" s="2">
        <v>292</v>
      </c>
      <c r="H66" s="2">
        <v>1</v>
      </c>
      <c r="I66" s="2">
        <v>0</v>
      </c>
    </row>
    <row r="67" spans="1:9" x14ac:dyDescent="0.45">
      <c r="A67" s="2" t="s">
        <v>55</v>
      </c>
      <c r="B67" s="2" t="s">
        <v>19</v>
      </c>
      <c r="C67" s="2" t="s">
        <v>239</v>
      </c>
      <c r="D67" s="2" t="s">
        <v>247</v>
      </c>
      <c r="E67" s="2" t="s">
        <v>248</v>
      </c>
      <c r="F67" s="2">
        <v>14845</v>
      </c>
      <c r="G67" s="2">
        <v>293</v>
      </c>
      <c r="H67" s="2">
        <v>1</v>
      </c>
      <c r="I67" s="2">
        <v>0</v>
      </c>
    </row>
    <row r="68" spans="1:9" x14ac:dyDescent="0.45">
      <c r="A68" s="2" t="s">
        <v>55</v>
      </c>
      <c r="B68" s="2" t="s">
        <v>19</v>
      </c>
      <c r="C68" s="2" t="s">
        <v>239</v>
      </c>
      <c r="D68" s="2" t="s">
        <v>247</v>
      </c>
      <c r="E68" s="2" t="s">
        <v>249</v>
      </c>
      <c r="F68" s="2">
        <v>14926</v>
      </c>
      <c r="G68" s="2">
        <v>294</v>
      </c>
      <c r="H68" s="2">
        <v>1</v>
      </c>
      <c r="I68" s="2">
        <v>0</v>
      </c>
    </row>
    <row r="69" spans="1:9" x14ac:dyDescent="0.45">
      <c r="A69" s="2" t="s">
        <v>55</v>
      </c>
      <c r="B69" s="2" t="s">
        <v>19</v>
      </c>
      <c r="C69" s="2" t="s">
        <v>239</v>
      </c>
      <c r="D69" s="2" t="s">
        <v>240</v>
      </c>
      <c r="E69" s="2" t="s">
        <v>250</v>
      </c>
      <c r="F69" s="2">
        <v>18824</v>
      </c>
      <c r="G69" s="2">
        <v>606</v>
      </c>
      <c r="H69" s="2">
        <v>1</v>
      </c>
      <c r="I69" s="2">
        <v>0</v>
      </c>
    </row>
    <row r="70" spans="1:9" x14ac:dyDescent="0.45">
      <c r="A70" s="2" t="s">
        <v>55</v>
      </c>
      <c r="B70" s="2" t="s">
        <v>19</v>
      </c>
      <c r="C70" s="2" t="s">
        <v>239</v>
      </c>
      <c r="D70" s="2" t="s">
        <v>247</v>
      </c>
      <c r="E70" s="2" t="s">
        <v>251</v>
      </c>
      <c r="F70" s="2">
        <v>15190</v>
      </c>
      <c r="G70" s="2">
        <v>920</v>
      </c>
      <c r="H70" s="2">
        <v>0</v>
      </c>
      <c r="I70" s="2">
        <v>0</v>
      </c>
    </row>
    <row r="71" spans="1:9" x14ac:dyDescent="0.45">
      <c r="A71" s="2" t="s">
        <v>55</v>
      </c>
      <c r="B71" s="2" t="s">
        <v>19</v>
      </c>
      <c r="C71" s="2" t="s">
        <v>239</v>
      </c>
      <c r="D71" s="2" t="s">
        <v>242</v>
      </c>
      <c r="E71" s="2" t="s">
        <v>172</v>
      </c>
      <c r="F71" s="2">
        <v>15377</v>
      </c>
      <c r="G71" s="2">
        <v>865</v>
      </c>
      <c r="H71" s="2">
        <v>1</v>
      </c>
      <c r="I71" s="2">
        <v>0</v>
      </c>
    </row>
    <row r="72" spans="1:9" x14ac:dyDescent="0.45">
      <c r="A72" s="2" t="s">
        <v>55</v>
      </c>
      <c r="B72" s="2" t="s">
        <v>19</v>
      </c>
      <c r="C72" s="2" t="s">
        <v>239</v>
      </c>
      <c r="D72" s="2" t="s">
        <v>240</v>
      </c>
      <c r="E72" s="2" t="s">
        <v>252</v>
      </c>
      <c r="F72" s="2">
        <v>15406</v>
      </c>
      <c r="G72" s="2">
        <v>895</v>
      </c>
      <c r="H72" s="2">
        <v>1</v>
      </c>
      <c r="I72" s="2">
        <v>0</v>
      </c>
    </row>
    <row r="73" spans="1:9" x14ac:dyDescent="0.45">
      <c r="A73" s="2" t="s">
        <v>55</v>
      </c>
      <c r="B73" s="2" t="s">
        <v>19</v>
      </c>
      <c r="C73" s="2" t="s">
        <v>239</v>
      </c>
      <c r="D73" s="2" t="s">
        <v>244</v>
      </c>
      <c r="E73" s="2" t="s">
        <v>78</v>
      </c>
      <c r="F73" s="2">
        <v>15489</v>
      </c>
      <c r="G73" s="2">
        <v>366</v>
      </c>
      <c r="H73" s="2">
        <v>1</v>
      </c>
      <c r="I73" s="2">
        <v>0</v>
      </c>
    </row>
    <row r="74" spans="1:9" x14ac:dyDescent="0.45">
      <c r="A74" s="2" t="s">
        <v>55</v>
      </c>
      <c r="B74" s="2" t="s">
        <v>19</v>
      </c>
      <c r="C74" s="2" t="s">
        <v>239</v>
      </c>
      <c r="D74" s="2" t="s">
        <v>242</v>
      </c>
      <c r="E74" s="2" t="s">
        <v>253</v>
      </c>
      <c r="F74" s="2">
        <v>15654</v>
      </c>
      <c r="G74" s="2">
        <v>296</v>
      </c>
      <c r="H74" s="2">
        <v>1</v>
      </c>
      <c r="I74" s="2">
        <v>1</v>
      </c>
    </row>
    <row r="75" spans="1:9" x14ac:dyDescent="0.45">
      <c r="A75" s="2" t="s">
        <v>55</v>
      </c>
      <c r="B75" s="2" t="s">
        <v>19</v>
      </c>
      <c r="C75" s="2" t="s">
        <v>239</v>
      </c>
      <c r="D75" s="2" t="s">
        <v>242</v>
      </c>
      <c r="E75" s="2" t="s">
        <v>254</v>
      </c>
      <c r="F75" s="2">
        <v>25155</v>
      </c>
      <c r="G75" s="2">
        <v>896</v>
      </c>
      <c r="H75" s="2">
        <v>1</v>
      </c>
      <c r="I75" s="2">
        <v>0</v>
      </c>
    </row>
    <row r="76" spans="1:9" x14ac:dyDescent="0.45">
      <c r="A76" s="2" t="s">
        <v>55</v>
      </c>
      <c r="B76" s="2" t="s">
        <v>79</v>
      </c>
      <c r="C76" s="2" t="s">
        <v>255</v>
      </c>
      <c r="D76" s="2" t="s">
        <v>256</v>
      </c>
      <c r="E76" s="2" t="s">
        <v>80</v>
      </c>
      <c r="F76" s="2">
        <v>14559</v>
      </c>
      <c r="G76" s="2">
        <v>300</v>
      </c>
      <c r="H76" s="2">
        <v>1</v>
      </c>
      <c r="I76" s="2">
        <v>0</v>
      </c>
    </row>
    <row r="77" spans="1:9" x14ac:dyDescent="0.45">
      <c r="A77" s="2" t="s">
        <v>55</v>
      </c>
      <c r="B77" s="2" t="s">
        <v>79</v>
      </c>
      <c r="C77" s="2" t="s">
        <v>255</v>
      </c>
      <c r="D77" s="2" t="s">
        <v>257</v>
      </c>
      <c r="E77" s="2" t="s">
        <v>121</v>
      </c>
      <c r="F77" s="2">
        <v>14668</v>
      </c>
      <c r="G77" s="2">
        <v>301</v>
      </c>
      <c r="H77" s="2">
        <v>1</v>
      </c>
      <c r="I77" s="2">
        <v>0</v>
      </c>
    </row>
    <row r="78" spans="1:9" x14ac:dyDescent="0.45">
      <c r="A78" s="2" t="s">
        <v>55</v>
      </c>
      <c r="B78" s="2" t="s">
        <v>79</v>
      </c>
      <c r="C78" s="2" t="s">
        <v>255</v>
      </c>
      <c r="D78" s="2" t="s">
        <v>258</v>
      </c>
      <c r="E78" s="2" t="s">
        <v>59</v>
      </c>
      <c r="F78" s="2">
        <v>16683</v>
      </c>
      <c r="G78" s="2">
        <v>305</v>
      </c>
      <c r="H78" s="2">
        <v>1</v>
      </c>
      <c r="I78" s="2">
        <v>1</v>
      </c>
    </row>
    <row r="79" spans="1:9" x14ac:dyDescent="0.45">
      <c r="A79" s="2" t="s">
        <v>55</v>
      </c>
      <c r="B79" s="2" t="s">
        <v>79</v>
      </c>
      <c r="C79" s="2" t="s">
        <v>255</v>
      </c>
      <c r="D79" s="2" t="s">
        <v>258</v>
      </c>
      <c r="E79" s="2" t="s">
        <v>259</v>
      </c>
      <c r="F79" s="2">
        <v>17191</v>
      </c>
      <c r="G79" s="2">
        <v>308</v>
      </c>
      <c r="H79" s="2">
        <v>0</v>
      </c>
      <c r="I79" s="2">
        <v>0</v>
      </c>
    </row>
    <row r="80" spans="1:9" x14ac:dyDescent="0.45">
      <c r="A80" s="2" t="s">
        <v>55</v>
      </c>
      <c r="B80" s="2" t="s">
        <v>79</v>
      </c>
      <c r="C80" s="2" t="s">
        <v>255</v>
      </c>
      <c r="D80" s="2" t="s">
        <v>260</v>
      </c>
      <c r="E80" s="2" t="s">
        <v>261</v>
      </c>
      <c r="F80" s="2">
        <v>16409</v>
      </c>
      <c r="G80" s="2">
        <v>329</v>
      </c>
      <c r="H80" s="2">
        <v>1</v>
      </c>
      <c r="I80" s="2">
        <v>0</v>
      </c>
    </row>
    <row r="81" spans="1:9" x14ac:dyDescent="0.45">
      <c r="A81" s="2" t="s">
        <v>55</v>
      </c>
      <c r="B81" s="2" t="s">
        <v>79</v>
      </c>
      <c r="C81" s="2" t="s">
        <v>255</v>
      </c>
      <c r="D81" s="2" t="s">
        <v>257</v>
      </c>
      <c r="E81" s="2" t="s">
        <v>159</v>
      </c>
      <c r="F81" s="2">
        <v>15651</v>
      </c>
      <c r="G81" s="2">
        <v>311</v>
      </c>
      <c r="H81" s="2">
        <v>1</v>
      </c>
      <c r="I81" s="2">
        <v>0</v>
      </c>
    </row>
    <row r="82" spans="1:9" x14ac:dyDescent="0.45">
      <c r="A82" s="2" t="s">
        <v>55</v>
      </c>
      <c r="B82" s="2" t="s">
        <v>79</v>
      </c>
      <c r="C82" s="2" t="s">
        <v>255</v>
      </c>
      <c r="D82" s="2" t="s">
        <v>257</v>
      </c>
      <c r="E82" s="2" t="s">
        <v>262</v>
      </c>
      <c r="F82" s="2">
        <v>16403</v>
      </c>
      <c r="G82" s="2">
        <v>923</v>
      </c>
      <c r="H82" s="2">
        <v>0</v>
      </c>
      <c r="I82" s="2">
        <v>0</v>
      </c>
    </row>
    <row r="83" spans="1:9" x14ac:dyDescent="0.45">
      <c r="A83" s="2" t="s">
        <v>55</v>
      </c>
      <c r="B83" s="2" t="s">
        <v>41</v>
      </c>
      <c r="C83" s="2" t="s">
        <v>255</v>
      </c>
      <c r="D83" s="2" t="s">
        <v>263</v>
      </c>
      <c r="E83" s="2" t="s">
        <v>264</v>
      </c>
      <c r="F83" s="2">
        <v>14836</v>
      </c>
      <c r="G83" s="2">
        <v>302</v>
      </c>
      <c r="H83" s="2">
        <v>1</v>
      </c>
      <c r="I83" s="2">
        <v>1</v>
      </c>
    </row>
    <row r="84" spans="1:9" x14ac:dyDescent="0.45">
      <c r="A84" s="2" t="s">
        <v>55</v>
      </c>
      <c r="B84" s="2" t="s">
        <v>41</v>
      </c>
      <c r="C84" s="2" t="s">
        <v>255</v>
      </c>
      <c r="D84" s="2" t="s">
        <v>265</v>
      </c>
      <c r="E84" s="2" t="s">
        <v>266</v>
      </c>
      <c r="F84" s="2">
        <v>14924</v>
      </c>
      <c r="G84" s="2">
        <v>303</v>
      </c>
      <c r="H84" s="2">
        <v>1</v>
      </c>
      <c r="I84" s="2">
        <v>0</v>
      </c>
    </row>
    <row r="85" spans="1:9" x14ac:dyDescent="0.45">
      <c r="A85" s="2" t="s">
        <v>55</v>
      </c>
      <c r="B85" s="2" t="s">
        <v>41</v>
      </c>
      <c r="C85" s="2" t="s">
        <v>255</v>
      </c>
      <c r="D85" s="2" t="s">
        <v>267</v>
      </c>
      <c r="E85" s="2" t="s">
        <v>268</v>
      </c>
      <c r="F85" s="2">
        <v>16391</v>
      </c>
      <c r="G85" s="2">
        <v>322</v>
      </c>
      <c r="H85" s="2">
        <v>0</v>
      </c>
      <c r="I85" s="2">
        <v>0</v>
      </c>
    </row>
    <row r="86" spans="1:9" x14ac:dyDescent="0.45">
      <c r="A86" s="2" t="s">
        <v>55</v>
      </c>
      <c r="B86" s="2" t="s">
        <v>41</v>
      </c>
      <c r="C86" s="2" t="s">
        <v>255</v>
      </c>
      <c r="D86" s="2" t="s">
        <v>269</v>
      </c>
      <c r="E86" s="2" t="s">
        <v>43</v>
      </c>
      <c r="F86" s="2">
        <v>15398</v>
      </c>
      <c r="G86" s="2">
        <v>310</v>
      </c>
      <c r="H86" s="2">
        <v>1</v>
      </c>
      <c r="I86" s="2">
        <v>1</v>
      </c>
    </row>
    <row r="87" spans="1:9" x14ac:dyDescent="0.45">
      <c r="A87" s="2" t="s">
        <v>55</v>
      </c>
      <c r="B87" s="2" t="s">
        <v>41</v>
      </c>
      <c r="C87" s="2" t="s">
        <v>255</v>
      </c>
      <c r="D87" s="2" t="s">
        <v>265</v>
      </c>
      <c r="E87" s="2" t="s">
        <v>270</v>
      </c>
      <c r="F87" s="2">
        <v>16682</v>
      </c>
      <c r="G87" s="2">
        <v>869</v>
      </c>
      <c r="H87" s="2">
        <v>0</v>
      </c>
      <c r="I87" s="2">
        <v>0</v>
      </c>
    </row>
    <row r="88" spans="1:9" x14ac:dyDescent="0.45">
      <c r="A88" s="2" t="s">
        <v>55</v>
      </c>
      <c r="B88" s="2" t="s">
        <v>23</v>
      </c>
      <c r="C88" s="2" t="s">
        <v>255</v>
      </c>
      <c r="D88" s="2" t="s">
        <v>271</v>
      </c>
      <c r="E88" s="2" t="s">
        <v>32</v>
      </c>
      <c r="F88" s="2">
        <v>14431</v>
      </c>
      <c r="G88" s="2">
        <v>328</v>
      </c>
      <c r="H88" s="2">
        <v>1</v>
      </c>
      <c r="I88" s="2">
        <v>1</v>
      </c>
    </row>
    <row r="89" spans="1:9" x14ac:dyDescent="0.45">
      <c r="A89" s="2" t="s">
        <v>55</v>
      </c>
      <c r="B89" s="2" t="s">
        <v>23</v>
      </c>
      <c r="C89" s="2" t="s">
        <v>255</v>
      </c>
      <c r="D89" s="2" t="s">
        <v>272</v>
      </c>
      <c r="E89" s="2" t="s">
        <v>132</v>
      </c>
      <c r="F89" s="2">
        <v>16413</v>
      </c>
      <c r="G89" s="2">
        <v>867</v>
      </c>
      <c r="H89" s="2">
        <v>1</v>
      </c>
      <c r="I89" s="2">
        <v>0</v>
      </c>
    </row>
    <row r="90" spans="1:9" x14ac:dyDescent="0.45">
      <c r="A90" s="2" t="s">
        <v>55</v>
      </c>
      <c r="B90" s="2" t="s">
        <v>23</v>
      </c>
      <c r="C90" s="2" t="s">
        <v>255</v>
      </c>
      <c r="D90" s="2" t="s">
        <v>272</v>
      </c>
      <c r="E90" s="2" t="s">
        <v>24</v>
      </c>
      <c r="F90" s="2">
        <v>15212</v>
      </c>
      <c r="G90" s="2">
        <v>331</v>
      </c>
      <c r="H90" s="2">
        <v>1</v>
      </c>
      <c r="I90" s="2">
        <v>1</v>
      </c>
    </row>
    <row r="91" spans="1:9" x14ac:dyDescent="0.45">
      <c r="A91" s="2" t="s">
        <v>55</v>
      </c>
      <c r="B91" s="2" t="s">
        <v>23</v>
      </c>
      <c r="C91" s="2" t="s">
        <v>255</v>
      </c>
      <c r="D91" s="2" t="s">
        <v>271</v>
      </c>
      <c r="E91" s="2" t="s">
        <v>150</v>
      </c>
      <c r="F91" s="2">
        <v>15370</v>
      </c>
      <c r="G91" s="2">
        <v>333</v>
      </c>
      <c r="H91" s="2">
        <v>1</v>
      </c>
      <c r="I91" s="2">
        <v>0</v>
      </c>
    </row>
    <row r="92" spans="1:9" x14ac:dyDescent="0.45">
      <c r="A92" s="2" t="s">
        <v>55</v>
      </c>
      <c r="B92" s="2" t="s">
        <v>23</v>
      </c>
      <c r="C92" s="2" t="s">
        <v>255</v>
      </c>
      <c r="D92" s="2" t="s">
        <v>272</v>
      </c>
      <c r="E92" s="2" t="s">
        <v>89</v>
      </c>
      <c r="F92" s="2">
        <v>15509</v>
      </c>
      <c r="G92" s="2">
        <v>334</v>
      </c>
      <c r="H92" s="2">
        <v>1</v>
      </c>
      <c r="I92" s="2">
        <v>0</v>
      </c>
    </row>
    <row r="93" spans="1:9" x14ac:dyDescent="0.45">
      <c r="A93" s="2" t="s">
        <v>55</v>
      </c>
      <c r="B93" s="2" t="s">
        <v>23</v>
      </c>
      <c r="C93" s="2" t="s">
        <v>255</v>
      </c>
      <c r="D93" s="2" t="s">
        <v>271</v>
      </c>
      <c r="E93" s="2" t="s">
        <v>273</v>
      </c>
      <c r="F93" s="2">
        <v>15635</v>
      </c>
      <c r="G93" s="2">
        <v>335</v>
      </c>
      <c r="H93" s="2">
        <v>1</v>
      </c>
      <c r="I93" s="2">
        <v>0</v>
      </c>
    </row>
    <row r="94" spans="1:9" x14ac:dyDescent="0.45">
      <c r="A94" s="2" t="s">
        <v>55</v>
      </c>
      <c r="B94" s="2" t="s">
        <v>23</v>
      </c>
      <c r="C94" s="2" t="s">
        <v>255</v>
      </c>
      <c r="D94" s="2" t="s">
        <v>274</v>
      </c>
      <c r="E94" s="2" t="s">
        <v>275</v>
      </c>
      <c r="F94" s="2">
        <v>16820</v>
      </c>
      <c r="G94" s="2">
        <v>336</v>
      </c>
      <c r="H94" s="2">
        <v>0</v>
      </c>
      <c r="I94" s="2">
        <v>0</v>
      </c>
    </row>
    <row r="95" spans="1:9" x14ac:dyDescent="0.45">
      <c r="A95" s="2" t="s">
        <v>55</v>
      </c>
      <c r="B95" s="2" t="s">
        <v>10</v>
      </c>
      <c r="C95" s="2" t="s">
        <v>239</v>
      </c>
      <c r="D95" s="2" t="s">
        <v>276</v>
      </c>
      <c r="E95" s="2" t="s">
        <v>136</v>
      </c>
      <c r="F95" s="2">
        <v>15762</v>
      </c>
      <c r="G95" s="2">
        <v>340</v>
      </c>
      <c r="H95" s="2">
        <v>1</v>
      </c>
      <c r="I95" s="2">
        <v>0</v>
      </c>
    </row>
    <row r="96" spans="1:9" x14ac:dyDescent="0.45">
      <c r="A96" s="2" t="s">
        <v>55</v>
      </c>
      <c r="B96" s="2" t="s">
        <v>10</v>
      </c>
      <c r="C96" s="2" t="s">
        <v>239</v>
      </c>
      <c r="D96" s="2" t="s">
        <v>277</v>
      </c>
      <c r="E96" s="2" t="s">
        <v>278</v>
      </c>
      <c r="F96" s="2">
        <v>14551</v>
      </c>
      <c r="G96" s="2">
        <v>343</v>
      </c>
      <c r="H96" s="2">
        <v>1</v>
      </c>
      <c r="I96" s="2">
        <v>1</v>
      </c>
    </row>
    <row r="97" spans="1:9" x14ac:dyDescent="0.45">
      <c r="A97" s="2" t="s">
        <v>55</v>
      </c>
      <c r="B97" s="2" t="s">
        <v>10</v>
      </c>
      <c r="C97" s="2" t="s">
        <v>239</v>
      </c>
      <c r="D97" s="2" t="s">
        <v>279</v>
      </c>
      <c r="E97" s="2" t="s">
        <v>280</v>
      </c>
      <c r="F97" s="2">
        <v>14550</v>
      </c>
      <c r="G97" s="2">
        <v>344</v>
      </c>
      <c r="H97" s="2">
        <v>0</v>
      </c>
      <c r="I97" s="2">
        <v>0</v>
      </c>
    </row>
    <row r="98" spans="1:9" x14ac:dyDescent="0.45">
      <c r="A98" s="2" t="s">
        <v>55</v>
      </c>
      <c r="B98" s="2" t="s">
        <v>10</v>
      </c>
      <c r="C98" s="2" t="s">
        <v>239</v>
      </c>
      <c r="D98" s="2" t="s">
        <v>281</v>
      </c>
      <c r="E98" s="2" t="s">
        <v>282</v>
      </c>
      <c r="F98" s="2">
        <v>14801</v>
      </c>
      <c r="G98" s="2">
        <v>353</v>
      </c>
      <c r="H98" s="2">
        <v>1</v>
      </c>
      <c r="I98" s="2">
        <v>1</v>
      </c>
    </row>
    <row r="99" spans="1:9" x14ac:dyDescent="0.45">
      <c r="A99" s="2" t="s">
        <v>55</v>
      </c>
      <c r="B99" s="2" t="s">
        <v>10</v>
      </c>
      <c r="C99" s="2" t="s">
        <v>239</v>
      </c>
      <c r="D99" s="2" t="s">
        <v>281</v>
      </c>
      <c r="E99" s="2" t="s">
        <v>93</v>
      </c>
      <c r="F99" s="2">
        <v>17821</v>
      </c>
      <c r="G99" s="2">
        <v>355</v>
      </c>
      <c r="H99" s="2">
        <v>1</v>
      </c>
      <c r="I99" s="2">
        <v>0</v>
      </c>
    </row>
    <row r="100" spans="1:9" x14ac:dyDescent="0.45">
      <c r="A100" s="2" t="s">
        <v>55</v>
      </c>
      <c r="B100" s="2" t="s">
        <v>10</v>
      </c>
      <c r="C100" s="2" t="s">
        <v>239</v>
      </c>
      <c r="D100" s="2" t="s">
        <v>281</v>
      </c>
      <c r="E100" s="2" t="s">
        <v>283</v>
      </c>
      <c r="F100" s="2">
        <v>28736</v>
      </c>
      <c r="G100" s="2">
        <v>18569</v>
      </c>
      <c r="H100" s="2">
        <v>0</v>
      </c>
      <c r="I100" s="2">
        <v>0</v>
      </c>
    </row>
    <row r="101" spans="1:9" x14ac:dyDescent="0.45">
      <c r="A101" s="2" t="s">
        <v>55</v>
      </c>
      <c r="B101" s="2" t="s">
        <v>10</v>
      </c>
      <c r="C101" s="2" t="s">
        <v>239</v>
      </c>
      <c r="D101" s="2" t="s">
        <v>279</v>
      </c>
      <c r="E101" s="2" t="s">
        <v>284</v>
      </c>
      <c r="F101" s="2">
        <v>15108</v>
      </c>
      <c r="G101" s="2">
        <v>358</v>
      </c>
      <c r="H101" s="2">
        <v>1</v>
      </c>
      <c r="I101" s="2">
        <v>1</v>
      </c>
    </row>
    <row r="102" spans="1:9" x14ac:dyDescent="0.45">
      <c r="A102" s="2" t="s">
        <v>55</v>
      </c>
      <c r="B102" s="2" t="s">
        <v>10</v>
      </c>
      <c r="C102" s="2" t="s">
        <v>239</v>
      </c>
      <c r="D102" s="2" t="s">
        <v>285</v>
      </c>
      <c r="E102" s="2" t="s">
        <v>81</v>
      </c>
      <c r="F102" s="2">
        <v>15106</v>
      </c>
      <c r="G102" s="2">
        <v>359</v>
      </c>
      <c r="H102" s="2">
        <v>1</v>
      </c>
      <c r="I102" s="2">
        <v>0</v>
      </c>
    </row>
    <row r="103" spans="1:9" x14ac:dyDescent="0.45">
      <c r="A103" s="2" t="s">
        <v>55</v>
      </c>
      <c r="B103" s="2" t="s">
        <v>10</v>
      </c>
      <c r="C103" s="2" t="s">
        <v>239</v>
      </c>
      <c r="D103" s="2" t="s">
        <v>286</v>
      </c>
      <c r="E103" s="2" t="s">
        <v>287</v>
      </c>
      <c r="F103" s="2">
        <v>15124</v>
      </c>
      <c r="G103" s="2">
        <v>369</v>
      </c>
      <c r="H103" s="2">
        <v>0</v>
      </c>
      <c r="I103" s="2">
        <v>0</v>
      </c>
    </row>
    <row r="104" spans="1:9" x14ac:dyDescent="0.45">
      <c r="A104" s="2" t="s">
        <v>55</v>
      </c>
      <c r="B104" s="2" t="s">
        <v>10</v>
      </c>
      <c r="C104" s="2" t="s">
        <v>239</v>
      </c>
      <c r="D104" s="2" t="s">
        <v>285</v>
      </c>
      <c r="E104" s="2" t="s">
        <v>137</v>
      </c>
      <c r="F104" s="2">
        <v>15203</v>
      </c>
      <c r="G104" s="2">
        <v>360</v>
      </c>
      <c r="H104" s="2">
        <v>1</v>
      </c>
      <c r="I104" s="2">
        <v>0</v>
      </c>
    </row>
    <row r="105" spans="1:9" x14ac:dyDescent="0.45">
      <c r="A105" s="2" t="s">
        <v>55</v>
      </c>
      <c r="B105" s="2" t="s">
        <v>10</v>
      </c>
      <c r="C105" s="2" t="s">
        <v>239</v>
      </c>
      <c r="D105" s="2" t="s">
        <v>281</v>
      </c>
      <c r="E105" s="2" t="s">
        <v>288</v>
      </c>
      <c r="F105" s="2">
        <v>15272</v>
      </c>
      <c r="G105" s="2">
        <v>368</v>
      </c>
      <c r="H105" s="2">
        <v>0</v>
      </c>
      <c r="I105" s="2">
        <v>0</v>
      </c>
    </row>
    <row r="106" spans="1:9" x14ac:dyDescent="0.45">
      <c r="A106" s="2" t="s">
        <v>55</v>
      </c>
      <c r="B106" s="2" t="s">
        <v>10</v>
      </c>
      <c r="C106" s="2" t="s">
        <v>239</v>
      </c>
      <c r="D106" s="2" t="s">
        <v>289</v>
      </c>
      <c r="E106" s="2" t="s">
        <v>11</v>
      </c>
      <c r="F106" s="2">
        <v>15280</v>
      </c>
      <c r="G106" s="2">
        <v>361</v>
      </c>
      <c r="H106" s="2">
        <v>1</v>
      </c>
      <c r="I106" s="2">
        <v>1</v>
      </c>
    </row>
    <row r="107" spans="1:9" x14ac:dyDescent="0.45">
      <c r="A107" s="2" t="s">
        <v>55</v>
      </c>
      <c r="B107" s="2" t="s">
        <v>10</v>
      </c>
      <c r="C107" s="2" t="s">
        <v>239</v>
      </c>
      <c r="D107" s="2" t="s">
        <v>285</v>
      </c>
      <c r="E107" s="2" t="s">
        <v>119</v>
      </c>
      <c r="F107" s="2">
        <v>15318</v>
      </c>
      <c r="G107" s="2">
        <v>362</v>
      </c>
      <c r="H107" s="2">
        <v>1</v>
      </c>
      <c r="I107" s="2">
        <v>0</v>
      </c>
    </row>
    <row r="108" spans="1:9" x14ac:dyDescent="0.45">
      <c r="A108" s="2" t="s">
        <v>55</v>
      </c>
      <c r="B108" s="2" t="s">
        <v>10</v>
      </c>
      <c r="C108" s="2" t="s">
        <v>239</v>
      </c>
      <c r="D108" s="2" t="s">
        <v>285</v>
      </c>
      <c r="E108" s="2" t="s">
        <v>290</v>
      </c>
      <c r="F108" s="2">
        <v>16382</v>
      </c>
      <c r="G108" s="2">
        <v>921</v>
      </c>
      <c r="H108" s="2">
        <v>0</v>
      </c>
      <c r="I108" s="2">
        <v>0</v>
      </c>
    </row>
    <row r="109" spans="1:9" x14ac:dyDescent="0.45">
      <c r="A109" s="2" t="s">
        <v>55</v>
      </c>
      <c r="B109" s="2" t="s">
        <v>10</v>
      </c>
      <c r="C109" s="2" t="s">
        <v>239</v>
      </c>
      <c r="D109" s="2" t="s">
        <v>279</v>
      </c>
      <c r="E109" s="2" t="s">
        <v>130</v>
      </c>
      <c r="F109" s="2">
        <v>19123</v>
      </c>
      <c r="G109" s="2">
        <v>864</v>
      </c>
      <c r="H109" s="2">
        <v>1</v>
      </c>
      <c r="I109" s="2">
        <v>0</v>
      </c>
    </row>
    <row r="110" spans="1:9" x14ac:dyDescent="0.45">
      <c r="A110" s="2" t="s">
        <v>55</v>
      </c>
      <c r="B110" s="2" t="s">
        <v>10</v>
      </c>
      <c r="C110" s="2" t="s">
        <v>239</v>
      </c>
      <c r="D110" s="2" t="s">
        <v>281</v>
      </c>
      <c r="E110" s="2" t="s">
        <v>162</v>
      </c>
      <c r="F110" s="2">
        <v>15373</v>
      </c>
      <c r="G110" s="2">
        <v>364</v>
      </c>
      <c r="H110" s="2">
        <v>1</v>
      </c>
      <c r="I110" s="2">
        <v>0</v>
      </c>
    </row>
    <row r="111" spans="1:9" x14ac:dyDescent="0.45">
      <c r="A111" s="2" t="s">
        <v>55</v>
      </c>
      <c r="B111" s="2" t="s">
        <v>10</v>
      </c>
      <c r="C111" s="2" t="s">
        <v>239</v>
      </c>
      <c r="D111" s="2" t="s">
        <v>291</v>
      </c>
      <c r="E111" s="2" t="s">
        <v>292</v>
      </c>
      <c r="F111" s="2">
        <v>15380</v>
      </c>
      <c r="G111" s="2">
        <v>866</v>
      </c>
      <c r="H111" s="2">
        <v>0</v>
      </c>
      <c r="I111" s="2">
        <v>0</v>
      </c>
    </row>
    <row r="112" spans="1:9" x14ac:dyDescent="0.45">
      <c r="A112" s="2" t="s">
        <v>55</v>
      </c>
      <c r="B112" s="2" t="s">
        <v>10</v>
      </c>
      <c r="C112" s="2" t="s">
        <v>239</v>
      </c>
      <c r="D112" s="2" t="s">
        <v>277</v>
      </c>
      <c r="E112" s="2" t="s">
        <v>129</v>
      </c>
      <c r="F112" s="2">
        <v>15447</v>
      </c>
      <c r="G112" s="2">
        <v>349</v>
      </c>
      <c r="H112" s="2">
        <v>1</v>
      </c>
      <c r="I112" s="2">
        <v>0</v>
      </c>
    </row>
    <row r="113" spans="1:9" x14ac:dyDescent="0.45">
      <c r="A113" s="2" t="s">
        <v>55</v>
      </c>
      <c r="B113" s="2" t="s">
        <v>10</v>
      </c>
      <c r="C113" s="2" t="s">
        <v>239</v>
      </c>
      <c r="D113" s="2" t="s">
        <v>289</v>
      </c>
      <c r="E113" s="2" t="s">
        <v>293</v>
      </c>
      <c r="F113" s="2">
        <v>15466</v>
      </c>
      <c r="G113" s="2">
        <v>365</v>
      </c>
      <c r="H113" s="2">
        <v>0</v>
      </c>
      <c r="I113" s="2">
        <v>0</v>
      </c>
    </row>
    <row r="114" spans="1:9" x14ac:dyDescent="0.45">
      <c r="A114" s="2" t="s">
        <v>55</v>
      </c>
      <c r="B114" s="2" t="s">
        <v>10</v>
      </c>
      <c r="C114" s="2" t="s">
        <v>239</v>
      </c>
      <c r="D114" s="2" t="s">
        <v>289</v>
      </c>
      <c r="E114" s="2" t="s">
        <v>294</v>
      </c>
      <c r="F114" s="2">
        <v>19406</v>
      </c>
      <c r="G114" s="2">
        <v>871</v>
      </c>
      <c r="H114" s="2">
        <v>0</v>
      </c>
      <c r="I114" s="2">
        <v>0</v>
      </c>
    </row>
    <row r="115" spans="1:9" x14ac:dyDescent="0.45">
      <c r="A115" s="2" t="s">
        <v>55</v>
      </c>
      <c r="B115" s="2" t="s">
        <v>10</v>
      </c>
      <c r="C115" s="2" t="s">
        <v>239</v>
      </c>
      <c r="D115" s="2" t="s">
        <v>291</v>
      </c>
      <c r="E115" s="2" t="s">
        <v>168</v>
      </c>
      <c r="F115" s="2">
        <v>15772</v>
      </c>
      <c r="G115" s="2">
        <v>605</v>
      </c>
      <c r="H115" s="2">
        <v>1</v>
      </c>
      <c r="I115" s="2">
        <v>0</v>
      </c>
    </row>
    <row r="116" spans="1:9" x14ac:dyDescent="0.45">
      <c r="A116" s="2" t="s">
        <v>55</v>
      </c>
      <c r="B116" s="2" t="s">
        <v>10</v>
      </c>
      <c r="C116" s="2" t="s">
        <v>239</v>
      </c>
      <c r="D116" s="2" t="s">
        <v>281</v>
      </c>
      <c r="E116" s="2" t="s">
        <v>295</v>
      </c>
      <c r="F116" s="2">
        <v>15775</v>
      </c>
      <c r="G116" s="2">
        <v>352</v>
      </c>
      <c r="H116" s="2">
        <v>0</v>
      </c>
      <c r="I116" s="2">
        <v>0</v>
      </c>
    </row>
    <row r="117" spans="1:9" x14ac:dyDescent="0.45">
      <c r="A117" s="2" t="s">
        <v>55</v>
      </c>
      <c r="B117" s="2" t="s">
        <v>21</v>
      </c>
      <c r="C117" s="2" t="s">
        <v>296</v>
      </c>
      <c r="D117" s="2" t="s">
        <v>291</v>
      </c>
      <c r="E117" s="2" t="s">
        <v>155</v>
      </c>
      <c r="F117" s="2">
        <v>18382</v>
      </c>
      <c r="G117" s="2">
        <v>384</v>
      </c>
      <c r="H117" s="2">
        <v>1</v>
      </c>
      <c r="I117" s="2">
        <v>0</v>
      </c>
    </row>
    <row r="118" spans="1:9" x14ac:dyDescent="0.45">
      <c r="A118" s="2" t="s">
        <v>55</v>
      </c>
      <c r="B118" s="2" t="s">
        <v>21</v>
      </c>
      <c r="C118" s="2" t="s">
        <v>296</v>
      </c>
      <c r="D118" s="2" t="s">
        <v>291</v>
      </c>
      <c r="E118" s="2" t="s">
        <v>297</v>
      </c>
      <c r="F118" s="2">
        <v>18009</v>
      </c>
      <c r="G118" s="2">
        <v>374</v>
      </c>
      <c r="H118" s="2">
        <v>1</v>
      </c>
      <c r="I118" s="2">
        <v>1</v>
      </c>
    </row>
    <row r="119" spans="1:9" x14ac:dyDescent="0.45">
      <c r="A119" s="2" t="s">
        <v>55</v>
      </c>
      <c r="B119" s="2" t="s">
        <v>21</v>
      </c>
      <c r="C119" s="2" t="s">
        <v>296</v>
      </c>
      <c r="D119" s="2" t="s">
        <v>291</v>
      </c>
      <c r="E119" s="2" t="s">
        <v>64</v>
      </c>
      <c r="F119" s="2">
        <v>14263</v>
      </c>
      <c r="G119" s="2">
        <v>377</v>
      </c>
      <c r="H119" s="2">
        <v>1</v>
      </c>
      <c r="I119" s="2">
        <v>1</v>
      </c>
    </row>
    <row r="120" spans="1:9" x14ac:dyDescent="0.45">
      <c r="A120" s="2" t="s">
        <v>55</v>
      </c>
      <c r="B120" s="2" t="s">
        <v>21</v>
      </c>
      <c r="C120" s="2" t="s">
        <v>296</v>
      </c>
      <c r="D120" s="2" t="s">
        <v>291</v>
      </c>
      <c r="E120" s="2" t="s">
        <v>298</v>
      </c>
      <c r="F120" s="2">
        <v>14265</v>
      </c>
      <c r="G120" s="2">
        <v>406</v>
      </c>
      <c r="H120" s="2">
        <v>1</v>
      </c>
      <c r="I120" s="2">
        <v>0</v>
      </c>
    </row>
    <row r="121" spans="1:9" x14ac:dyDescent="0.45">
      <c r="A121" s="2" t="s">
        <v>55</v>
      </c>
      <c r="B121" s="2" t="s">
        <v>21</v>
      </c>
      <c r="C121" s="2" t="s">
        <v>296</v>
      </c>
      <c r="D121" s="2" t="s">
        <v>291</v>
      </c>
      <c r="E121" s="2" t="s">
        <v>299</v>
      </c>
      <c r="F121" s="2">
        <v>14411</v>
      </c>
      <c r="G121" s="2">
        <v>385</v>
      </c>
      <c r="H121" s="2">
        <v>0</v>
      </c>
      <c r="I121" s="2">
        <v>0</v>
      </c>
    </row>
    <row r="122" spans="1:9" x14ac:dyDescent="0.45">
      <c r="A122" s="2" t="s">
        <v>55</v>
      </c>
      <c r="B122" s="2" t="s">
        <v>21</v>
      </c>
      <c r="C122" s="2" t="s">
        <v>296</v>
      </c>
      <c r="D122" s="2" t="s">
        <v>291</v>
      </c>
      <c r="E122" s="2" t="s">
        <v>300</v>
      </c>
      <c r="F122" s="2">
        <v>14177</v>
      </c>
      <c r="G122" s="2">
        <v>381</v>
      </c>
      <c r="H122" s="2">
        <v>1</v>
      </c>
      <c r="I122" s="2">
        <v>0</v>
      </c>
    </row>
    <row r="123" spans="1:9" x14ac:dyDescent="0.45">
      <c r="A123" s="2" t="s">
        <v>55</v>
      </c>
      <c r="B123" s="2" t="s">
        <v>21</v>
      </c>
      <c r="C123" s="2" t="s">
        <v>296</v>
      </c>
      <c r="D123" s="2" t="s">
        <v>301</v>
      </c>
      <c r="E123" s="2" t="s">
        <v>302</v>
      </c>
      <c r="F123" s="2">
        <v>17787</v>
      </c>
      <c r="G123" s="2">
        <v>383</v>
      </c>
      <c r="H123" s="2">
        <v>0</v>
      </c>
      <c r="I123" s="2">
        <v>0</v>
      </c>
    </row>
    <row r="124" spans="1:9" x14ac:dyDescent="0.45">
      <c r="A124" s="2" t="s">
        <v>55</v>
      </c>
      <c r="B124" s="2" t="s">
        <v>21</v>
      </c>
      <c r="C124" s="2" t="s">
        <v>296</v>
      </c>
      <c r="D124" s="2" t="s">
        <v>303</v>
      </c>
      <c r="E124" s="2" t="s">
        <v>169</v>
      </c>
      <c r="F124" s="2">
        <v>14545</v>
      </c>
      <c r="G124" s="2">
        <v>386</v>
      </c>
      <c r="H124" s="2">
        <v>1</v>
      </c>
      <c r="I124" s="2">
        <v>0</v>
      </c>
    </row>
    <row r="125" spans="1:9" x14ac:dyDescent="0.45">
      <c r="A125" s="2" t="s">
        <v>55</v>
      </c>
      <c r="B125" s="2" t="s">
        <v>21</v>
      </c>
      <c r="C125" s="2" t="s">
        <v>296</v>
      </c>
      <c r="D125" s="2" t="s">
        <v>304</v>
      </c>
      <c r="E125" s="2" t="s">
        <v>305</v>
      </c>
      <c r="F125" s="2">
        <v>17742</v>
      </c>
      <c r="G125" s="2">
        <v>397</v>
      </c>
      <c r="H125" s="2">
        <v>0</v>
      </c>
      <c r="I125" s="2">
        <v>0</v>
      </c>
    </row>
    <row r="126" spans="1:9" x14ac:dyDescent="0.45">
      <c r="A126" s="2" t="s">
        <v>55</v>
      </c>
      <c r="B126" s="2" t="s">
        <v>21</v>
      </c>
      <c r="C126" s="2" t="s">
        <v>296</v>
      </c>
      <c r="D126" s="2" t="s">
        <v>301</v>
      </c>
      <c r="E126" s="2" t="s">
        <v>50</v>
      </c>
      <c r="F126" s="2">
        <v>15008</v>
      </c>
      <c r="G126" s="2">
        <v>398</v>
      </c>
      <c r="H126" s="2">
        <v>1</v>
      </c>
      <c r="I126" s="2">
        <v>1</v>
      </c>
    </row>
    <row r="127" spans="1:9" x14ac:dyDescent="0.45">
      <c r="A127" s="2" t="s">
        <v>55</v>
      </c>
      <c r="B127" s="2" t="s">
        <v>21</v>
      </c>
      <c r="C127" s="2" t="s">
        <v>296</v>
      </c>
      <c r="D127" s="2" t="s">
        <v>306</v>
      </c>
      <c r="E127" s="2" t="s">
        <v>307</v>
      </c>
      <c r="F127" s="2">
        <v>15009</v>
      </c>
      <c r="G127" s="2">
        <v>399</v>
      </c>
      <c r="H127" s="2">
        <v>1</v>
      </c>
      <c r="I127" s="2">
        <v>1</v>
      </c>
    </row>
    <row r="128" spans="1:9" x14ac:dyDescent="0.45">
      <c r="A128" s="2" t="s">
        <v>55</v>
      </c>
      <c r="B128" s="2" t="s">
        <v>21</v>
      </c>
      <c r="C128" s="2" t="s">
        <v>296</v>
      </c>
      <c r="D128" s="2" t="s">
        <v>304</v>
      </c>
      <c r="E128" s="2" t="s">
        <v>86</v>
      </c>
      <c r="F128" s="2">
        <v>20138</v>
      </c>
      <c r="G128" s="2">
        <v>906</v>
      </c>
      <c r="H128" s="2">
        <v>1</v>
      </c>
      <c r="I128" s="2">
        <v>0</v>
      </c>
    </row>
    <row r="129" spans="1:9" x14ac:dyDescent="0.45">
      <c r="A129" s="2" t="s">
        <v>55</v>
      </c>
      <c r="B129" s="2" t="s">
        <v>21</v>
      </c>
      <c r="C129" s="2" t="s">
        <v>296</v>
      </c>
      <c r="D129" s="2" t="s">
        <v>291</v>
      </c>
      <c r="E129" s="2" t="s">
        <v>308</v>
      </c>
      <c r="F129" s="2">
        <v>22859</v>
      </c>
      <c r="G129" s="2">
        <v>905</v>
      </c>
      <c r="H129" s="2">
        <v>1</v>
      </c>
      <c r="I129" s="2">
        <v>0</v>
      </c>
    </row>
    <row r="130" spans="1:9" x14ac:dyDescent="0.45">
      <c r="A130" s="2" t="s">
        <v>55</v>
      </c>
      <c r="B130" s="2" t="s">
        <v>21</v>
      </c>
      <c r="C130" s="2" t="s">
        <v>296</v>
      </c>
      <c r="D130" s="2" t="s">
        <v>301</v>
      </c>
      <c r="E130" s="2" t="s">
        <v>309</v>
      </c>
      <c r="F130" s="2">
        <v>15188</v>
      </c>
      <c r="G130" s="2">
        <v>400</v>
      </c>
      <c r="H130" s="2">
        <v>1</v>
      </c>
      <c r="I130" s="2">
        <v>1</v>
      </c>
    </row>
    <row r="131" spans="1:9" x14ac:dyDescent="0.45">
      <c r="A131" s="2" t="s">
        <v>55</v>
      </c>
      <c r="B131" s="2" t="s">
        <v>21</v>
      </c>
      <c r="C131" s="2" t="s">
        <v>296</v>
      </c>
      <c r="D131" s="2" t="s">
        <v>291</v>
      </c>
      <c r="E131" s="2" t="s">
        <v>147</v>
      </c>
      <c r="F131" s="2">
        <v>15287</v>
      </c>
      <c r="G131" s="2">
        <v>402</v>
      </c>
      <c r="H131" s="2">
        <v>1</v>
      </c>
      <c r="I131" s="2">
        <v>0</v>
      </c>
    </row>
    <row r="132" spans="1:9" x14ac:dyDescent="0.45">
      <c r="A132" s="2" t="s">
        <v>55</v>
      </c>
      <c r="B132" s="2" t="s">
        <v>21</v>
      </c>
      <c r="C132" s="2" t="s">
        <v>296</v>
      </c>
      <c r="D132" s="2" t="s">
        <v>291</v>
      </c>
      <c r="E132" s="2" t="s">
        <v>310</v>
      </c>
      <c r="F132" s="2">
        <v>15637</v>
      </c>
      <c r="G132" s="2">
        <v>389</v>
      </c>
      <c r="H132" s="2">
        <v>0</v>
      </c>
      <c r="I132" s="2">
        <v>0</v>
      </c>
    </row>
    <row r="133" spans="1:9" x14ac:dyDescent="0.45">
      <c r="A133" s="2" t="s">
        <v>55</v>
      </c>
      <c r="B133" s="2" t="s">
        <v>21</v>
      </c>
      <c r="C133" s="2" t="s">
        <v>296</v>
      </c>
      <c r="D133" s="2" t="s">
        <v>291</v>
      </c>
      <c r="E133" s="2" t="s">
        <v>311</v>
      </c>
      <c r="F133" s="2">
        <v>15764</v>
      </c>
      <c r="G133" s="2">
        <v>392</v>
      </c>
      <c r="H133" s="2">
        <v>0</v>
      </c>
      <c r="I133" s="2">
        <v>0</v>
      </c>
    </row>
    <row r="134" spans="1:9" x14ac:dyDescent="0.45">
      <c r="A134" s="2" t="s">
        <v>55</v>
      </c>
      <c r="B134" s="2" t="s">
        <v>30</v>
      </c>
      <c r="C134" s="2" t="s">
        <v>312</v>
      </c>
      <c r="D134" s="2" t="s">
        <v>313</v>
      </c>
      <c r="E134" s="2" t="s">
        <v>314</v>
      </c>
      <c r="F134" s="2">
        <v>14223</v>
      </c>
      <c r="G134" s="2">
        <v>417</v>
      </c>
      <c r="H134" s="2">
        <v>1</v>
      </c>
      <c r="I134" s="2">
        <v>0</v>
      </c>
    </row>
    <row r="135" spans="1:9" x14ac:dyDescent="0.45">
      <c r="A135" s="2" t="s">
        <v>55</v>
      </c>
      <c r="B135" s="2" t="s">
        <v>30</v>
      </c>
      <c r="C135" s="2" t="s">
        <v>312</v>
      </c>
      <c r="D135" s="2" t="s">
        <v>313</v>
      </c>
      <c r="E135" s="2" t="s">
        <v>31</v>
      </c>
      <c r="F135" s="2">
        <v>14224</v>
      </c>
      <c r="G135" s="2">
        <v>418</v>
      </c>
      <c r="H135" s="2">
        <v>1</v>
      </c>
      <c r="I135" s="2">
        <v>1</v>
      </c>
    </row>
    <row r="136" spans="1:9" x14ac:dyDescent="0.45">
      <c r="A136" s="2" t="s">
        <v>55</v>
      </c>
      <c r="B136" s="2" t="s">
        <v>30</v>
      </c>
      <c r="C136" s="2" t="s">
        <v>312</v>
      </c>
      <c r="D136" s="2" t="s">
        <v>315</v>
      </c>
      <c r="E136" s="2" t="s">
        <v>49</v>
      </c>
      <c r="F136" s="2">
        <v>14424</v>
      </c>
      <c r="G136" s="2">
        <v>419</v>
      </c>
      <c r="H136" s="2">
        <v>1</v>
      </c>
      <c r="I136" s="2">
        <v>1</v>
      </c>
    </row>
    <row r="137" spans="1:9" x14ac:dyDescent="0.45">
      <c r="A137" s="2" t="s">
        <v>55</v>
      </c>
      <c r="B137" s="2" t="s">
        <v>30</v>
      </c>
      <c r="C137" s="2" t="s">
        <v>312</v>
      </c>
      <c r="D137" s="2" t="s">
        <v>316</v>
      </c>
      <c r="E137" s="2" t="s">
        <v>62</v>
      </c>
      <c r="F137" s="2">
        <v>14458</v>
      </c>
      <c r="G137" s="2">
        <v>420</v>
      </c>
      <c r="H137" s="2">
        <v>1</v>
      </c>
      <c r="I137" s="2">
        <v>0</v>
      </c>
    </row>
    <row r="138" spans="1:9" x14ac:dyDescent="0.45">
      <c r="A138" s="2" t="s">
        <v>55</v>
      </c>
      <c r="B138" s="2" t="s">
        <v>30</v>
      </c>
      <c r="C138" s="2" t="s">
        <v>312</v>
      </c>
      <c r="D138" s="2" t="s">
        <v>316</v>
      </c>
      <c r="E138" s="2" t="s">
        <v>317</v>
      </c>
      <c r="F138" s="2">
        <v>14478</v>
      </c>
      <c r="G138" s="2">
        <v>912</v>
      </c>
      <c r="H138" s="2">
        <v>0</v>
      </c>
      <c r="I138" s="2">
        <v>0</v>
      </c>
    </row>
    <row r="139" spans="1:9" x14ac:dyDescent="0.45">
      <c r="A139" s="2" t="s">
        <v>55</v>
      </c>
      <c r="B139" s="2" t="s">
        <v>30</v>
      </c>
      <c r="C139" s="2" t="s">
        <v>312</v>
      </c>
      <c r="D139" s="2" t="s">
        <v>315</v>
      </c>
      <c r="E139" s="2" t="s">
        <v>318</v>
      </c>
      <c r="F139" s="2">
        <v>14537</v>
      </c>
      <c r="G139" s="2">
        <v>421</v>
      </c>
      <c r="H139" s="2">
        <v>0</v>
      </c>
      <c r="I139" s="2">
        <v>0</v>
      </c>
    </row>
    <row r="140" spans="1:9" x14ac:dyDescent="0.45">
      <c r="A140" s="2" t="s">
        <v>55</v>
      </c>
      <c r="B140" s="2" t="s">
        <v>30</v>
      </c>
      <c r="C140" s="2" t="s">
        <v>312</v>
      </c>
      <c r="D140" s="2" t="s">
        <v>316</v>
      </c>
      <c r="E140" s="2" t="s">
        <v>153</v>
      </c>
      <c r="F140" s="2">
        <v>20839</v>
      </c>
      <c r="G140" s="2">
        <v>907</v>
      </c>
      <c r="H140" s="2">
        <v>1</v>
      </c>
      <c r="I140" s="2">
        <v>0</v>
      </c>
    </row>
    <row r="141" spans="1:9" x14ac:dyDescent="0.45">
      <c r="A141" s="2" t="s">
        <v>55</v>
      </c>
      <c r="B141" s="2" t="s">
        <v>30</v>
      </c>
      <c r="C141" s="2" t="s">
        <v>312</v>
      </c>
      <c r="D141" s="2" t="s">
        <v>319</v>
      </c>
      <c r="E141" s="2" t="s">
        <v>87</v>
      </c>
      <c r="F141" s="2">
        <v>14610</v>
      </c>
      <c r="G141" s="2">
        <v>424</v>
      </c>
      <c r="H141" s="2">
        <v>1</v>
      </c>
      <c r="I141" s="2">
        <v>0</v>
      </c>
    </row>
    <row r="142" spans="1:9" x14ac:dyDescent="0.45">
      <c r="A142" s="2" t="s">
        <v>55</v>
      </c>
      <c r="B142" s="2" t="s">
        <v>30</v>
      </c>
      <c r="C142" s="2" t="s">
        <v>312</v>
      </c>
      <c r="D142" s="2" t="s">
        <v>315</v>
      </c>
      <c r="E142" s="2" t="s">
        <v>116</v>
      </c>
      <c r="F142" s="2">
        <v>14954</v>
      </c>
      <c r="G142" s="2">
        <v>426</v>
      </c>
      <c r="H142" s="2">
        <v>1</v>
      </c>
      <c r="I142" s="2">
        <v>0</v>
      </c>
    </row>
    <row r="143" spans="1:9" x14ac:dyDescent="0.45">
      <c r="A143" s="2" t="s">
        <v>55</v>
      </c>
      <c r="B143" s="2" t="s">
        <v>30</v>
      </c>
      <c r="C143" s="2" t="s">
        <v>312</v>
      </c>
      <c r="D143" s="2" t="s">
        <v>316</v>
      </c>
      <c r="E143" s="2" t="s">
        <v>145</v>
      </c>
      <c r="F143" s="2">
        <v>15628</v>
      </c>
      <c r="G143" s="2">
        <v>427</v>
      </c>
      <c r="H143" s="2">
        <v>1</v>
      </c>
      <c r="I143" s="2">
        <v>0</v>
      </c>
    </row>
    <row r="144" spans="1:9" x14ac:dyDescent="0.45">
      <c r="A144" s="2" t="s">
        <v>55</v>
      </c>
      <c r="B144" s="2" t="s">
        <v>30</v>
      </c>
      <c r="C144" s="2" t="s">
        <v>312</v>
      </c>
      <c r="D144" s="2" t="s">
        <v>320</v>
      </c>
      <c r="E144" s="2" t="s">
        <v>141</v>
      </c>
      <c r="F144" s="2">
        <v>15778</v>
      </c>
      <c r="G144" s="2">
        <v>429</v>
      </c>
      <c r="H144" s="2">
        <v>1</v>
      </c>
      <c r="I144" s="2">
        <v>0</v>
      </c>
    </row>
    <row r="145" spans="1:9" x14ac:dyDescent="0.45">
      <c r="A145" s="2" t="s">
        <v>55</v>
      </c>
      <c r="B145" s="2" t="s">
        <v>8</v>
      </c>
      <c r="C145" s="2" t="s">
        <v>296</v>
      </c>
      <c r="D145" s="2" t="s">
        <v>321</v>
      </c>
      <c r="E145" s="2" t="s">
        <v>97</v>
      </c>
      <c r="F145" s="2">
        <v>14207</v>
      </c>
      <c r="G145" s="2">
        <v>602</v>
      </c>
      <c r="H145" s="2">
        <v>1</v>
      </c>
      <c r="I145" s="2">
        <v>0</v>
      </c>
    </row>
    <row r="146" spans="1:9" x14ac:dyDescent="0.45">
      <c r="A146" s="2" t="s">
        <v>55</v>
      </c>
      <c r="B146" s="2" t="s">
        <v>8</v>
      </c>
      <c r="C146" s="2" t="s">
        <v>296</v>
      </c>
      <c r="D146" s="2" t="s">
        <v>322</v>
      </c>
      <c r="E146" s="2" t="s">
        <v>323</v>
      </c>
      <c r="F146" s="2">
        <v>14251</v>
      </c>
      <c r="G146" s="2">
        <v>376</v>
      </c>
      <c r="H146" s="2">
        <v>0</v>
      </c>
      <c r="I146" s="2">
        <v>0</v>
      </c>
    </row>
    <row r="147" spans="1:9" x14ac:dyDescent="0.45">
      <c r="A147" s="2" t="s">
        <v>55</v>
      </c>
      <c r="B147" s="2" t="s">
        <v>8</v>
      </c>
      <c r="C147" s="2" t="s">
        <v>296</v>
      </c>
      <c r="D147" s="2" t="s">
        <v>321</v>
      </c>
      <c r="E147" s="2" t="s">
        <v>324</v>
      </c>
      <c r="F147" s="2">
        <v>14498</v>
      </c>
      <c r="G147" s="2">
        <v>382</v>
      </c>
      <c r="H147" s="2">
        <v>1</v>
      </c>
      <c r="I147" s="2">
        <v>1</v>
      </c>
    </row>
    <row r="148" spans="1:9" x14ac:dyDescent="0.45">
      <c r="A148" s="2" t="s">
        <v>55</v>
      </c>
      <c r="B148" s="2" t="s">
        <v>8</v>
      </c>
      <c r="C148" s="2" t="s">
        <v>296</v>
      </c>
      <c r="D148" s="2" t="s">
        <v>321</v>
      </c>
      <c r="E148" s="2" t="s">
        <v>174</v>
      </c>
      <c r="F148" s="2">
        <v>14575</v>
      </c>
      <c r="G148" s="2">
        <v>393</v>
      </c>
      <c r="H148" s="2">
        <v>2</v>
      </c>
      <c r="I148" s="2">
        <v>0</v>
      </c>
    </row>
    <row r="149" spans="1:9" x14ac:dyDescent="0.45">
      <c r="A149" s="2" t="s">
        <v>55</v>
      </c>
      <c r="B149" s="2" t="s">
        <v>8</v>
      </c>
      <c r="C149" s="2" t="s">
        <v>296</v>
      </c>
      <c r="D149" s="2" t="s">
        <v>325</v>
      </c>
      <c r="E149" s="2" t="s">
        <v>326</v>
      </c>
      <c r="F149" s="2">
        <v>14733</v>
      </c>
      <c r="G149" s="2">
        <v>394</v>
      </c>
      <c r="H149" s="2">
        <v>1</v>
      </c>
      <c r="I149" s="2">
        <v>1</v>
      </c>
    </row>
    <row r="150" spans="1:9" x14ac:dyDescent="0.45">
      <c r="A150" s="2" t="s">
        <v>55</v>
      </c>
      <c r="B150" s="2" t="s">
        <v>8</v>
      </c>
      <c r="C150" s="2" t="s">
        <v>296</v>
      </c>
      <c r="D150" s="2" t="s">
        <v>327</v>
      </c>
      <c r="E150" s="2" t="s">
        <v>328</v>
      </c>
      <c r="F150" s="2">
        <v>14880</v>
      </c>
      <c r="G150" s="2">
        <v>395</v>
      </c>
      <c r="H150" s="2">
        <v>0</v>
      </c>
      <c r="I150" s="2">
        <v>0</v>
      </c>
    </row>
    <row r="151" spans="1:9" x14ac:dyDescent="0.45">
      <c r="A151" s="2" t="s">
        <v>55</v>
      </c>
      <c r="B151" s="2" t="s">
        <v>8</v>
      </c>
      <c r="C151" s="2" t="s">
        <v>296</v>
      </c>
      <c r="D151" s="2" t="s">
        <v>329</v>
      </c>
      <c r="E151" s="2" t="s">
        <v>330</v>
      </c>
      <c r="F151" s="2">
        <v>15232</v>
      </c>
      <c r="G151" s="2">
        <v>401</v>
      </c>
      <c r="H151" s="2">
        <v>1</v>
      </c>
      <c r="I151" s="2">
        <v>1</v>
      </c>
    </row>
    <row r="152" spans="1:9" x14ac:dyDescent="0.45">
      <c r="A152" s="2" t="s">
        <v>55</v>
      </c>
      <c r="B152" s="2" t="s">
        <v>8</v>
      </c>
      <c r="C152" s="2" t="s">
        <v>296</v>
      </c>
      <c r="D152" s="2" t="s">
        <v>322</v>
      </c>
      <c r="E152" s="2" t="s">
        <v>164</v>
      </c>
      <c r="F152" s="2">
        <v>20343</v>
      </c>
      <c r="G152" s="2">
        <v>410</v>
      </c>
      <c r="H152" s="2">
        <v>1</v>
      </c>
      <c r="I152" s="2">
        <v>0</v>
      </c>
    </row>
    <row r="153" spans="1:9" x14ac:dyDescent="0.45">
      <c r="A153" s="2" t="s">
        <v>55</v>
      </c>
      <c r="B153" s="2" t="s">
        <v>8</v>
      </c>
      <c r="C153" s="2" t="s">
        <v>296</v>
      </c>
      <c r="D153" s="2" t="s">
        <v>321</v>
      </c>
      <c r="E153" s="2" t="s">
        <v>331</v>
      </c>
      <c r="F153" s="2">
        <v>15288</v>
      </c>
      <c r="G153" s="2">
        <v>403</v>
      </c>
      <c r="H153" s="2">
        <v>1</v>
      </c>
      <c r="I153" s="2">
        <v>1</v>
      </c>
    </row>
    <row r="154" spans="1:9" x14ac:dyDescent="0.45">
      <c r="A154" s="2" t="s">
        <v>55</v>
      </c>
      <c r="B154" s="2" t="s">
        <v>8</v>
      </c>
      <c r="C154" s="2" t="s">
        <v>296</v>
      </c>
      <c r="D154" s="2" t="s">
        <v>321</v>
      </c>
      <c r="E154" s="2" t="s">
        <v>91</v>
      </c>
      <c r="F154" s="2">
        <v>15289</v>
      </c>
      <c r="G154" s="2">
        <v>387</v>
      </c>
      <c r="H154" s="2">
        <v>1</v>
      </c>
      <c r="I154" s="2">
        <v>0</v>
      </c>
    </row>
    <row r="155" spans="1:9" x14ac:dyDescent="0.45">
      <c r="A155" s="2" t="s">
        <v>55</v>
      </c>
      <c r="B155" s="2" t="s">
        <v>8</v>
      </c>
      <c r="C155" s="2" t="s">
        <v>296</v>
      </c>
      <c r="D155" s="2" t="s">
        <v>322</v>
      </c>
      <c r="E155" s="2" t="s">
        <v>90</v>
      </c>
      <c r="F155" s="2">
        <v>15290</v>
      </c>
      <c r="G155" s="2">
        <v>404</v>
      </c>
      <c r="H155" s="2">
        <v>1</v>
      </c>
      <c r="I155" s="2">
        <v>0</v>
      </c>
    </row>
    <row r="156" spans="1:9" x14ac:dyDescent="0.45">
      <c r="A156" s="2" t="s">
        <v>55</v>
      </c>
      <c r="B156" s="2" t="s">
        <v>8</v>
      </c>
      <c r="C156" s="2" t="s">
        <v>296</v>
      </c>
      <c r="D156" s="2" t="s">
        <v>322</v>
      </c>
      <c r="E156" s="2" t="s">
        <v>57</v>
      </c>
      <c r="F156" s="2">
        <v>15365</v>
      </c>
      <c r="G156" s="2">
        <v>405</v>
      </c>
      <c r="H156" s="2">
        <v>1</v>
      </c>
      <c r="I156" s="2">
        <v>1</v>
      </c>
    </row>
    <row r="157" spans="1:9" x14ac:dyDescent="0.45">
      <c r="A157" s="2" t="s">
        <v>55</v>
      </c>
      <c r="B157" s="2" t="s">
        <v>8</v>
      </c>
      <c r="C157" s="2" t="s">
        <v>296</v>
      </c>
      <c r="D157" s="2" t="s">
        <v>332</v>
      </c>
      <c r="E157" s="2" t="s">
        <v>333</v>
      </c>
      <c r="F157" s="2">
        <v>20137</v>
      </c>
      <c r="G157" s="2">
        <v>603</v>
      </c>
      <c r="H157" s="2">
        <v>1</v>
      </c>
      <c r="I157" s="2">
        <v>1</v>
      </c>
    </row>
    <row r="158" spans="1:9" x14ac:dyDescent="0.45">
      <c r="A158" s="2" t="s">
        <v>55</v>
      </c>
      <c r="B158" s="2" t="s">
        <v>8</v>
      </c>
      <c r="C158" s="2" t="s">
        <v>296</v>
      </c>
      <c r="D158" s="2" t="s">
        <v>322</v>
      </c>
      <c r="E158" s="2" t="s">
        <v>334</v>
      </c>
      <c r="F158" s="2">
        <v>20545</v>
      </c>
      <c r="G158" s="2">
        <v>409</v>
      </c>
      <c r="H158" s="2">
        <v>0</v>
      </c>
      <c r="I158" s="2">
        <v>0</v>
      </c>
    </row>
    <row r="159" spans="1:9" x14ac:dyDescent="0.45">
      <c r="A159" s="2" t="s">
        <v>55</v>
      </c>
      <c r="B159" s="2" t="s">
        <v>8</v>
      </c>
      <c r="C159" s="2" t="s">
        <v>296</v>
      </c>
      <c r="D159" s="2" t="s">
        <v>322</v>
      </c>
      <c r="E159" s="2" t="s">
        <v>335</v>
      </c>
      <c r="F159" s="2">
        <v>15686</v>
      </c>
      <c r="G159" s="2">
        <v>391</v>
      </c>
      <c r="H159" s="2">
        <v>1</v>
      </c>
      <c r="I159" s="2">
        <v>0</v>
      </c>
    </row>
    <row r="160" spans="1:9" x14ac:dyDescent="0.45">
      <c r="A160" s="2" t="s">
        <v>55</v>
      </c>
      <c r="B160" s="2" t="s">
        <v>17</v>
      </c>
      <c r="C160" s="2" t="s">
        <v>336</v>
      </c>
      <c r="D160" s="2" t="s">
        <v>337</v>
      </c>
      <c r="E160" s="2" t="s">
        <v>338</v>
      </c>
      <c r="F160" s="2">
        <v>14247</v>
      </c>
      <c r="G160" s="2">
        <v>436</v>
      </c>
      <c r="H160" s="2">
        <v>0</v>
      </c>
      <c r="I160" s="2">
        <v>0</v>
      </c>
    </row>
    <row r="161" spans="1:9" x14ac:dyDescent="0.45">
      <c r="A161" s="2" t="s">
        <v>55</v>
      </c>
      <c r="B161" s="2" t="s">
        <v>17</v>
      </c>
      <c r="C161" s="2" t="s">
        <v>336</v>
      </c>
      <c r="D161" s="2" t="s">
        <v>337</v>
      </c>
      <c r="E161" s="2" t="s">
        <v>95</v>
      </c>
      <c r="F161" s="2">
        <v>14426</v>
      </c>
      <c r="G161" s="2">
        <v>438</v>
      </c>
      <c r="H161" s="2">
        <v>1</v>
      </c>
      <c r="I161" s="2">
        <v>0</v>
      </c>
    </row>
    <row r="162" spans="1:9" x14ac:dyDescent="0.45">
      <c r="A162" s="2" t="s">
        <v>55</v>
      </c>
      <c r="B162" s="2" t="s">
        <v>17</v>
      </c>
      <c r="C162" s="2" t="s">
        <v>336</v>
      </c>
      <c r="D162" s="2" t="s">
        <v>339</v>
      </c>
      <c r="E162" s="2" t="s">
        <v>142</v>
      </c>
      <c r="F162" s="2">
        <v>14552</v>
      </c>
      <c r="G162" s="2">
        <v>439</v>
      </c>
      <c r="H162" s="2">
        <v>1</v>
      </c>
      <c r="I162" s="2">
        <v>0</v>
      </c>
    </row>
    <row r="163" spans="1:9" x14ac:dyDescent="0.45">
      <c r="A163" s="2" t="s">
        <v>55</v>
      </c>
      <c r="B163" s="2" t="s">
        <v>17</v>
      </c>
      <c r="C163" s="2" t="s">
        <v>336</v>
      </c>
      <c r="D163" s="2" t="s">
        <v>337</v>
      </c>
      <c r="E163" s="2" t="s">
        <v>122</v>
      </c>
      <c r="F163" s="2">
        <v>16390</v>
      </c>
      <c r="G163" s="2">
        <v>444</v>
      </c>
      <c r="H163" s="2">
        <v>1</v>
      </c>
      <c r="I163" s="2">
        <v>0</v>
      </c>
    </row>
    <row r="164" spans="1:9" x14ac:dyDescent="0.45">
      <c r="A164" s="2" t="s">
        <v>55</v>
      </c>
      <c r="B164" s="2" t="s">
        <v>17</v>
      </c>
      <c r="C164" s="2" t="s">
        <v>336</v>
      </c>
      <c r="D164" s="2" t="s">
        <v>340</v>
      </c>
      <c r="E164" s="2" t="s">
        <v>75</v>
      </c>
      <c r="F164" s="2">
        <v>15013</v>
      </c>
      <c r="G164" s="2">
        <v>445</v>
      </c>
      <c r="H164" s="2">
        <v>1</v>
      </c>
      <c r="I164" s="2">
        <v>0</v>
      </c>
    </row>
    <row r="165" spans="1:9" x14ac:dyDescent="0.45">
      <c r="A165" s="2" t="s">
        <v>55</v>
      </c>
      <c r="B165" s="2" t="s">
        <v>17</v>
      </c>
      <c r="C165" s="2" t="s">
        <v>336</v>
      </c>
      <c r="D165" s="2" t="s">
        <v>341</v>
      </c>
      <c r="E165" s="2" t="s">
        <v>36</v>
      </c>
      <c r="F165" s="2">
        <v>15156</v>
      </c>
      <c r="G165" s="2">
        <v>447</v>
      </c>
      <c r="H165" s="2">
        <v>1</v>
      </c>
      <c r="I165" s="2">
        <v>1</v>
      </c>
    </row>
    <row r="166" spans="1:9" x14ac:dyDescent="0.45">
      <c r="A166" s="2" t="s">
        <v>55</v>
      </c>
      <c r="B166" s="2" t="s">
        <v>17</v>
      </c>
      <c r="C166" s="2" t="s">
        <v>336</v>
      </c>
      <c r="D166" s="2" t="s">
        <v>342</v>
      </c>
      <c r="E166" s="2" t="s">
        <v>94</v>
      </c>
      <c r="F166" s="2">
        <v>15331</v>
      </c>
      <c r="G166" s="2">
        <v>451</v>
      </c>
      <c r="H166" s="2">
        <v>1</v>
      </c>
      <c r="I166" s="2">
        <v>0</v>
      </c>
    </row>
    <row r="167" spans="1:9" x14ac:dyDescent="0.45">
      <c r="A167" s="2" t="s">
        <v>55</v>
      </c>
      <c r="B167" s="2" t="s">
        <v>17</v>
      </c>
      <c r="C167" s="2" t="s">
        <v>336</v>
      </c>
      <c r="D167" s="2" t="s">
        <v>339</v>
      </c>
      <c r="E167" s="2" t="s">
        <v>343</v>
      </c>
      <c r="F167" s="2">
        <v>15358</v>
      </c>
      <c r="G167" s="2">
        <v>453</v>
      </c>
      <c r="H167" s="2">
        <v>1</v>
      </c>
      <c r="I167" s="2">
        <v>1</v>
      </c>
    </row>
    <row r="168" spans="1:9" x14ac:dyDescent="0.45">
      <c r="A168" s="2" t="s">
        <v>55</v>
      </c>
      <c r="B168" s="2" t="s">
        <v>17</v>
      </c>
      <c r="C168" s="2" t="s">
        <v>336</v>
      </c>
      <c r="D168" s="2" t="s">
        <v>339</v>
      </c>
      <c r="E168" s="2" t="s">
        <v>166</v>
      </c>
      <c r="F168" s="2">
        <v>15462</v>
      </c>
      <c r="G168" s="2">
        <v>454</v>
      </c>
      <c r="H168" s="2">
        <v>1</v>
      </c>
      <c r="I168" s="2">
        <v>0</v>
      </c>
    </row>
    <row r="169" spans="1:9" x14ac:dyDescent="0.45">
      <c r="A169" s="2" t="s">
        <v>55</v>
      </c>
      <c r="B169" s="2" t="s">
        <v>37</v>
      </c>
      <c r="C169" s="2" t="s">
        <v>336</v>
      </c>
      <c r="D169" s="2" t="s">
        <v>304</v>
      </c>
      <c r="E169" s="2" t="s">
        <v>58</v>
      </c>
      <c r="F169" s="2">
        <v>14606</v>
      </c>
      <c r="G169" s="2">
        <v>466</v>
      </c>
      <c r="H169" s="2">
        <v>1</v>
      </c>
      <c r="I169" s="2">
        <v>1</v>
      </c>
    </row>
    <row r="170" spans="1:9" x14ac:dyDescent="0.45">
      <c r="A170" s="2" t="s">
        <v>55</v>
      </c>
      <c r="B170" s="2" t="s">
        <v>37</v>
      </c>
      <c r="C170" s="2" t="s">
        <v>336</v>
      </c>
      <c r="D170" s="2" t="s">
        <v>210</v>
      </c>
      <c r="E170" s="2" t="s">
        <v>344</v>
      </c>
      <c r="F170" s="2">
        <v>14922</v>
      </c>
      <c r="G170" s="2">
        <v>468</v>
      </c>
      <c r="H170" s="2">
        <v>0</v>
      </c>
      <c r="I170" s="2">
        <v>0</v>
      </c>
    </row>
    <row r="171" spans="1:9" x14ac:dyDescent="0.45">
      <c r="A171" s="2" t="s">
        <v>55</v>
      </c>
      <c r="B171" s="2" t="s">
        <v>37</v>
      </c>
      <c r="C171" s="2" t="s">
        <v>336</v>
      </c>
      <c r="D171" s="2" t="s">
        <v>210</v>
      </c>
      <c r="E171" s="2" t="s">
        <v>345</v>
      </c>
      <c r="F171" s="2">
        <v>15200</v>
      </c>
      <c r="G171" s="2">
        <v>474</v>
      </c>
      <c r="H171" s="2">
        <v>1</v>
      </c>
      <c r="I171" s="2">
        <v>1</v>
      </c>
    </row>
    <row r="172" spans="1:9" x14ac:dyDescent="0.45">
      <c r="A172" s="2" t="s">
        <v>55</v>
      </c>
      <c r="B172" s="2" t="s">
        <v>37</v>
      </c>
      <c r="C172" s="2" t="s">
        <v>336</v>
      </c>
      <c r="D172" s="2" t="s">
        <v>346</v>
      </c>
      <c r="E172" s="2" t="s">
        <v>102</v>
      </c>
      <c r="F172" s="2">
        <v>18599</v>
      </c>
      <c r="G172" s="2">
        <v>863</v>
      </c>
      <c r="H172" s="2">
        <v>1</v>
      </c>
      <c r="I172" s="2">
        <v>0</v>
      </c>
    </row>
    <row r="173" spans="1:9" x14ac:dyDescent="0.45">
      <c r="A173" s="2" t="s">
        <v>55</v>
      </c>
      <c r="B173" s="2" t="s">
        <v>37</v>
      </c>
      <c r="C173" s="2" t="s">
        <v>336</v>
      </c>
      <c r="D173" s="2" t="s">
        <v>347</v>
      </c>
      <c r="E173" s="2" t="s">
        <v>127</v>
      </c>
      <c r="F173" s="2">
        <v>15372</v>
      </c>
      <c r="G173" s="2">
        <v>475</v>
      </c>
      <c r="H173" s="2">
        <v>1</v>
      </c>
      <c r="I173" s="2">
        <v>0</v>
      </c>
    </row>
    <row r="174" spans="1:9" x14ac:dyDescent="0.45">
      <c r="A174" s="2" t="s">
        <v>55</v>
      </c>
      <c r="B174" s="2" t="s">
        <v>37</v>
      </c>
      <c r="C174" s="2" t="s">
        <v>336</v>
      </c>
      <c r="D174" s="2" t="s">
        <v>346</v>
      </c>
      <c r="E174" s="2" t="s">
        <v>38</v>
      </c>
      <c r="F174" s="2">
        <v>15495</v>
      </c>
      <c r="G174" s="2">
        <v>478</v>
      </c>
      <c r="H174" s="2">
        <v>1</v>
      </c>
      <c r="I174" s="2">
        <v>1</v>
      </c>
    </row>
    <row r="175" spans="1:9" x14ac:dyDescent="0.45">
      <c r="A175" s="2" t="s">
        <v>55</v>
      </c>
      <c r="B175" s="2" t="s">
        <v>37</v>
      </c>
      <c r="C175" s="2" t="s">
        <v>336</v>
      </c>
      <c r="D175" s="2" t="s">
        <v>346</v>
      </c>
      <c r="E175" s="2" t="s">
        <v>348</v>
      </c>
      <c r="F175" s="2">
        <v>18011</v>
      </c>
      <c r="G175" s="2">
        <v>480</v>
      </c>
      <c r="H175" s="2">
        <v>0</v>
      </c>
      <c r="I175" s="2">
        <v>0</v>
      </c>
    </row>
    <row r="176" spans="1:9" x14ac:dyDescent="0.45">
      <c r="A176" s="2" t="s">
        <v>55</v>
      </c>
      <c r="B176" s="2" t="s">
        <v>46</v>
      </c>
      <c r="C176" s="2" t="s">
        <v>312</v>
      </c>
      <c r="D176" s="2" t="s">
        <v>349</v>
      </c>
      <c r="E176" s="2" t="s">
        <v>350</v>
      </c>
      <c r="F176" s="2">
        <v>14611</v>
      </c>
      <c r="G176" s="2">
        <v>486</v>
      </c>
      <c r="H176" s="2">
        <v>1</v>
      </c>
      <c r="I176" s="2">
        <v>1</v>
      </c>
    </row>
    <row r="177" spans="1:9" x14ac:dyDescent="0.45">
      <c r="A177" s="2" t="s">
        <v>55</v>
      </c>
      <c r="B177" s="2" t="s">
        <v>46</v>
      </c>
      <c r="C177" s="2" t="s">
        <v>312</v>
      </c>
      <c r="D177" s="2" t="s">
        <v>351</v>
      </c>
      <c r="E177" s="2" t="s">
        <v>352</v>
      </c>
      <c r="F177" s="2">
        <v>15165</v>
      </c>
      <c r="G177" s="2">
        <v>487</v>
      </c>
      <c r="H177" s="2">
        <v>0</v>
      </c>
      <c r="I177" s="2">
        <v>0</v>
      </c>
    </row>
    <row r="178" spans="1:9" x14ac:dyDescent="0.45">
      <c r="A178" s="2" t="s">
        <v>55</v>
      </c>
      <c r="B178" s="2" t="s">
        <v>46</v>
      </c>
      <c r="C178" s="2" t="s">
        <v>312</v>
      </c>
      <c r="D178" s="2" t="s">
        <v>351</v>
      </c>
      <c r="E178" s="2" t="s">
        <v>353</v>
      </c>
      <c r="F178" s="2">
        <v>17988</v>
      </c>
      <c r="G178" s="2">
        <v>495</v>
      </c>
      <c r="H178" s="2">
        <v>0</v>
      </c>
      <c r="I178" s="2">
        <v>0</v>
      </c>
    </row>
    <row r="179" spans="1:9" x14ac:dyDescent="0.45">
      <c r="A179" s="2" t="s">
        <v>55</v>
      </c>
      <c r="B179" s="2" t="s">
        <v>46</v>
      </c>
      <c r="C179" s="2" t="s">
        <v>312</v>
      </c>
      <c r="D179" s="2" t="s">
        <v>354</v>
      </c>
      <c r="E179" s="2" t="s">
        <v>355</v>
      </c>
      <c r="F179" s="2">
        <v>15678</v>
      </c>
      <c r="G179" s="2">
        <v>490</v>
      </c>
      <c r="H179" s="2">
        <v>1</v>
      </c>
      <c r="I179" s="2">
        <v>1</v>
      </c>
    </row>
    <row r="180" spans="1:9" x14ac:dyDescent="0.45">
      <c r="A180" s="2" t="s">
        <v>55</v>
      </c>
      <c r="B180" s="2" t="s">
        <v>46</v>
      </c>
      <c r="C180" s="2" t="s">
        <v>312</v>
      </c>
      <c r="D180" s="2" t="s">
        <v>349</v>
      </c>
      <c r="E180" s="2" t="s">
        <v>92</v>
      </c>
      <c r="F180" s="2">
        <v>15763</v>
      </c>
      <c r="G180" s="2">
        <v>491</v>
      </c>
      <c r="H180" s="2">
        <v>1</v>
      </c>
      <c r="I180" s="2">
        <v>0</v>
      </c>
    </row>
    <row r="181" spans="1:9" x14ac:dyDescent="0.45">
      <c r="A181" s="2" t="s">
        <v>55</v>
      </c>
      <c r="B181" s="2" t="s">
        <v>46</v>
      </c>
      <c r="C181" s="2" t="s">
        <v>312</v>
      </c>
      <c r="D181" s="2" t="s">
        <v>351</v>
      </c>
      <c r="E181" s="2" t="s">
        <v>356</v>
      </c>
      <c r="F181" s="2">
        <v>15776</v>
      </c>
      <c r="G181" s="2">
        <v>485</v>
      </c>
      <c r="H181" s="2">
        <v>0</v>
      </c>
      <c r="I181" s="2">
        <v>0</v>
      </c>
    </row>
    <row r="182" spans="1:9" x14ac:dyDescent="0.45">
      <c r="A182" s="2" t="s">
        <v>357</v>
      </c>
      <c r="B182" s="2" t="s">
        <v>34</v>
      </c>
      <c r="C182" s="2" t="s">
        <v>357</v>
      </c>
      <c r="D182" s="2" t="s">
        <v>358</v>
      </c>
      <c r="E182" s="2" t="s">
        <v>100</v>
      </c>
      <c r="F182" s="2">
        <v>14943</v>
      </c>
      <c r="G182" s="2">
        <v>817</v>
      </c>
      <c r="H182" s="2">
        <v>1</v>
      </c>
      <c r="I182" s="2">
        <v>1</v>
      </c>
    </row>
    <row r="183" spans="1:9" x14ac:dyDescent="0.45">
      <c r="A183" s="2" t="s">
        <v>357</v>
      </c>
      <c r="B183" s="2" t="s">
        <v>34</v>
      </c>
      <c r="C183" s="2" t="s">
        <v>357</v>
      </c>
      <c r="D183" s="2" t="s">
        <v>359</v>
      </c>
      <c r="E183" s="2" t="s">
        <v>360</v>
      </c>
      <c r="F183" s="2">
        <v>15076</v>
      </c>
      <c r="G183" s="2">
        <v>828</v>
      </c>
      <c r="H183" s="2">
        <v>0</v>
      </c>
      <c r="I183" s="2">
        <v>0</v>
      </c>
    </row>
    <row r="184" spans="1:9" x14ac:dyDescent="0.45">
      <c r="A184" s="2" t="s">
        <v>357</v>
      </c>
      <c r="B184" s="2" t="s">
        <v>34</v>
      </c>
      <c r="C184" s="2" t="s">
        <v>357</v>
      </c>
      <c r="D184" s="2" t="s">
        <v>361</v>
      </c>
      <c r="E184" s="2" t="s">
        <v>362</v>
      </c>
      <c r="F184" s="2">
        <v>15079</v>
      </c>
      <c r="G184" s="2">
        <v>925</v>
      </c>
      <c r="H184" s="2">
        <v>1</v>
      </c>
      <c r="I184" s="2">
        <v>0</v>
      </c>
    </row>
    <row r="185" spans="1:9" x14ac:dyDescent="0.45">
      <c r="A185" s="2" t="s">
        <v>357</v>
      </c>
      <c r="B185" s="2" t="s">
        <v>34</v>
      </c>
      <c r="C185" s="2" t="s">
        <v>357</v>
      </c>
      <c r="D185" s="2" t="s">
        <v>363</v>
      </c>
      <c r="E185" s="2" t="s">
        <v>364</v>
      </c>
      <c r="F185" s="2">
        <v>15125</v>
      </c>
      <c r="G185" s="2">
        <v>831</v>
      </c>
      <c r="H185" s="2">
        <v>0</v>
      </c>
      <c r="I185" s="2">
        <v>0</v>
      </c>
    </row>
    <row r="186" spans="1:9" x14ac:dyDescent="0.45">
      <c r="A186" s="2" t="s">
        <v>357</v>
      </c>
      <c r="B186" s="2" t="s">
        <v>34</v>
      </c>
      <c r="C186" s="2" t="s">
        <v>357</v>
      </c>
      <c r="D186" s="2" t="s">
        <v>363</v>
      </c>
      <c r="E186" s="2" t="s">
        <v>35</v>
      </c>
      <c r="F186" s="2">
        <v>15126</v>
      </c>
      <c r="G186" s="2">
        <v>832</v>
      </c>
      <c r="H186" s="2">
        <v>1</v>
      </c>
      <c r="I186" s="2">
        <v>1</v>
      </c>
    </row>
    <row r="187" spans="1:9" x14ac:dyDescent="0.45">
      <c r="A187" s="2" t="s">
        <v>357</v>
      </c>
      <c r="B187" s="2" t="s">
        <v>34</v>
      </c>
      <c r="C187" s="2" t="s">
        <v>357</v>
      </c>
      <c r="D187" s="2" t="s">
        <v>365</v>
      </c>
      <c r="E187" s="2" t="s">
        <v>366</v>
      </c>
      <c r="F187" s="2">
        <v>15543</v>
      </c>
      <c r="G187" s="2">
        <v>926</v>
      </c>
      <c r="H187" s="2">
        <v>0</v>
      </c>
      <c r="I187" s="2">
        <v>0</v>
      </c>
    </row>
    <row r="188" spans="1:9" x14ac:dyDescent="0.45">
      <c r="A188" s="2" t="s">
        <v>357</v>
      </c>
      <c r="B188" s="2" t="s">
        <v>34</v>
      </c>
      <c r="C188" s="2" t="s">
        <v>357</v>
      </c>
      <c r="D188" s="2" t="s">
        <v>358</v>
      </c>
      <c r="E188" s="2" t="s">
        <v>124</v>
      </c>
      <c r="F188" s="2">
        <v>15682</v>
      </c>
      <c r="G188" s="2">
        <v>845</v>
      </c>
      <c r="H188" s="2">
        <v>1</v>
      </c>
      <c r="I188" s="2">
        <v>1</v>
      </c>
    </row>
    <row r="189" spans="1:9" x14ac:dyDescent="0.45">
      <c r="A189" s="2" t="s">
        <v>357</v>
      </c>
      <c r="B189" s="2" t="s">
        <v>103</v>
      </c>
      <c r="C189" s="2" t="s">
        <v>357</v>
      </c>
      <c r="D189" s="2" t="s">
        <v>367</v>
      </c>
      <c r="E189" s="2" t="s">
        <v>104</v>
      </c>
      <c r="F189" s="2">
        <v>14212</v>
      </c>
      <c r="G189" s="2">
        <v>800</v>
      </c>
      <c r="H189" s="2">
        <v>1</v>
      </c>
      <c r="I189" s="2">
        <v>1</v>
      </c>
    </row>
    <row r="190" spans="1:9" x14ac:dyDescent="0.45">
      <c r="A190" s="2" t="s">
        <v>357</v>
      </c>
      <c r="B190" s="2" t="s">
        <v>103</v>
      </c>
      <c r="C190" s="2" t="s">
        <v>357</v>
      </c>
      <c r="D190" s="2" t="s">
        <v>367</v>
      </c>
      <c r="E190" s="2" t="s">
        <v>368</v>
      </c>
      <c r="F190" s="2">
        <v>24233</v>
      </c>
      <c r="G190" s="2">
        <v>910</v>
      </c>
      <c r="H190" s="2">
        <v>0</v>
      </c>
      <c r="I190" s="2">
        <v>0</v>
      </c>
    </row>
    <row r="191" spans="1:9" x14ac:dyDescent="0.45">
      <c r="A191" s="2" t="s">
        <v>357</v>
      </c>
      <c r="B191" s="2" t="s">
        <v>103</v>
      </c>
      <c r="C191" s="2" t="s">
        <v>357</v>
      </c>
      <c r="D191" s="2" t="s">
        <v>369</v>
      </c>
      <c r="E191" s="2" t="s">
        <v>108</v>
      </c>
      <c r="F191" s="2">
        <v>15769</v>
      </c>
      <c r="G191" s="2">
        <v>848</v>
      </c>
      <c r="H191" s="2">
        <v>1</v>
      </c>
      <c r="I191" s="2">
        <v>1</v>
      </c>
    </row>
    <row r="192" spans="1:9" x14ac:dyDescent="0.45">
      <c r="A192" s="2" t="s">
        <v>357</v>
      </c>
      <c r="B192" s="2" t="s">
        <v>103</v>
      </c>
      <c r="C192" s="2" t="s">
        <v>357</v>
      </c>
      <c r="D192" s="2" t="s">
        <v>370</v>
      </c>
      <c r="E192" s="2" t="s">
        <v>371</v>
      </c>
      <c r="F192" s="2">
        <v>15048</v>
      </c>
      <c r="G192" s="2">
        <v>924</v>
      </c>
      <c r="H192" s="2">
        <v>0</v>
      </c>
      <c r="I192" s="2">
        <v>0</v>
      </c>
    </row>
    <row r="193" spans="1:9" x14ac:dyDescent="0.45">
      <c r="A193" s="2" t="s">
        <v>357</v>
      </c>
      <c r="B193" s="2" t="s">
        <v>103</v>
      </c>
      <c r="C193" s="2" t="s">
        <v>357</v>
      </c>
      <c r="D193" s="2" t="s">
        <v>372</v>
      </c>
      <c r="E193" s="2" t="s">
        <v>373</v>
      </c>
      <c r="F193" s="2">
        <v>14459</v>
      </c>
      <c r="G193" s="2">
        <v>805</v>
      </c>
      <c r="H193" s="2">
        <v>0</v>
      </c>
      <c r="I193" s="2">
        <v>0</v>
      </c>
    </row>
    <row r="194" spans="1:9" x14ac:dyDescent="0.45">
      <c r="A194" s="2" t="s">
        <v>357</v>
      </c>
      <c r="B194" s="2" t="s">
        <v>103</v>
      </c>
      <c r="C194" s="2" t="s">
        <v>357</v>
      </c>
      <c r="D194" s="2" t="s">
        <v>367</v>
      </c>
      <c r="E194" s="2" t="s">
        <v>374</v>
      </c>
      <c r="F194" s="2">
        <v>15547</v>
      </c>
      <c r="G194" s="2">
        <v>838</v>
      </c>
      <c r="H194" s="2">
        <v>0</v>
      </c>
      <c r="I194" s="2">
        <v>0</v>
      </c>
    </row>
    <row r="195" spans="1:9" x14ac:dyDescent="0.45">
      <c r="A195" s="2" t="s">
        <v>357</v>
      </c>
      <c r="B195" s="2" t="s">
        <v>103</v>
      </c>
      <c r="C195" s="2" t="s">
        <v>357</v>
      </c>
      <c r="D195" s="2" t="s">
        <v>372</v>
      </c>
      <c r="E195" s="2" t="s">
        <v>375</v>
      </c>
      <c r="F195" s="2">
        <v>15693</v>
      </c>
      <c r="G195" s="2">
        <v>846</v>
      </c>
      <c r="H195" s="2">
        <v>1</v>
      </c>
      <c r="I195" s="2">
        <v>0</v>
      </c>
    </row>
    <row r="196" spans="1:9" x14ac:dyDescent="0.45">
      <c r="A196" s="2" t="s">
        <v>357</v>
      </c>
      <c r="B196" s="2" t="s">
        <v>103</v>
      </c>
      <c r="C196" s="2" t="s">
        <v>357</v>
      </c>
      <c r="D196" s="2" t="s">
        <v>369</v>
      </c>
      <c r="E196" s="2" t="s">
        <v>105</v>
      </c>
      <c r="F196" s="2">
        <v>15768</v>
      </c>
      <c r="G196" s="2">
        <v>847</v>
      </c>
      <c r="H196" s="2">
        <v>1</v>
      </c>
      <c r="I196" s="2">
        <v>0</v>
      </c>
    </row>
    <row r="197" spans="1:9" x14ac:dyDescent="0.45">
      <c r="A197" s="2" t="s">
        <v>357</v>
      </c>
      <c r="B197" s="2" t="s">
        <v>106</v>
      </c>
      <c r="C197" s="2" t="s">
        <v>357</v>
      </c>
      <c r="D197" s="2" t="s">
        <v>376</v>
      </c>
      <c r="E197" s="2" t="s">
        <v>377</v>
      </c>
      <c r="F197" s="2">
        <v>14228</v>
      </c>
      <c r="G197" s="2">
        <v>802</v>
      </c>
      <c r="H197" s="2">
        <v>1</v>
      </c>
      <c r="I197" s="2">
        <v>1</v>
      </c>
    </row>
    <row r="198" spans="1:9" x14ac:dyDescent="0.45">
      <c r="A198" s="2" t="s">
        <v>357</v>
      </c>
      <c r="B198" s="2" t="s">
        <v>106</v>
      </c>
      <c r="C198" s="2" t="s">
        <v>357</v>
      </c>
      <c r="D198" s="2" t="s">
        <v>378</v>
      </c>
      <c r="E198" s="2" t="s">
        <v>379</v>
      </c>
      <c r="F198" s="2">
        <v>14237</v>
      </c>
      <c r="G198" s="2">
        <v>803</v>
      </c>
      <c r="H198" s="2">
        <v>0</v>
      </c>
      <c r="I198" s="2">
        <v>0</v>
      </c>
    </row>
    <row r="199" spans="1:9" x14ac:dyDescent="0.45">
      <c r="A199" s="2" t="s">
        <v>357</v>
      </c>
      <c r="B199" s="2" t="s">
        <v>106</v>
      </c>
      <c r="C199" s="2" t="s">
        <v>357</v>
      </c>
      <c r="D199" s="2" t="s">
        <v>380</v>
      </c>
      <c r="E199" s="2" t="s">
        <v>381</v>
      </c>
      <c r="F199" s="2">
        <v>15014</v>
      </c>
      <c r="G199" s="2">
        <v>818</v>
      </c>
      <c r="H199" s="2">
        <v>0</v>
      </c>
      <c r="I199" s="2">
        <v>0</v>
      </c>
    </row>
    <row r="200" spans="1:9" x14ac:dyDescent="0.45">
      <c r="A200" s="2" t="s">
        <v>357</v>
      </c>
      <c r="B200" s="2" t="s">
        <v>106</v>
      </c>
      <c r="C200" s="2" t="s">
        <v>357</v>
      </c>
      <c r="D200" s="2" t="s">
        <v>380</v>
      </c>
      <c r="E200" s="2" t="s">
        <v>382</v>
      </c>
      <c r="F200" s="2">
        <v>15029</v>
      </c>
      <c r="G200" s="2">
        <v>820</v>
      </c>
      <c r="H200" s="2">
        <v>1</v>
      </c>
      <c r="I200" s="2">
        <v>0</v>
      </c>
    </row>
    <row r="201" spans="1:9" x14ac:dyDescent="0.45">
      <c r="A201" s="2" t="s">
        <v>357</v>
      </c>
      <c r="B201" s="2" t="s">
        <v>106</v>
      </c>
      <c r="C201" s="2" t="s">
        <v>357</v>
      </c>
      <c r="D201" s="2" t="s">
        <v>383</v>
      </c>
      <c r="E201" s="2" t="s">
        <v>384</v>
      </c>
      <c r="F201" s="2">
        <v>15144</v>
      </c>
      <c r="G201" s="2">
        <v>908</v>
      </c>
      <c r="H201" s="2">
        <v>0</v>
      </c>
      <c r="I201" s="2">
        <v>0</v>
      </c>
    </row>
    <row r="202" spans="1:9" x14ac:dyDescent="0.45">
      <c r="A202" s="2" t="s">
        <v>357</v>
      </c>
      <c r="B202" s="2" t="s">
        <v>106</v>
      </c>
      <c r="C202" s="2" t="s">
        <v>357</v>
      </c>
      <c r="D202" s="2" t="s">
        <v>385</v>
      </c>
      <c r="E202" s="2" t="s">
        <v>386</v>
      </c>
      <c r="F202" s="2">
        <v>15621</v>
      </c>
      <c r="G202" s="2">
        <v>839</v>
      </c>
      <c r="H202" s="2">
        <v>0</v>
      </c>
      <c r="I202" s="2">
        <v>0</v>
      </c>
    </row>
  </sheetData>
  <autoFilter ref="A1:I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TX_Curr and VL</vt:lpstr>
      <vt:lpstr>HTS_TST</vt:lpstr>
      <vt:lpstr>TX_new</vt:lpstr>
      <vt:lpstr>masterlist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Kaunda</dc:creator>
  <cp:lastModifiedBy>Emmanuel Kaunda</cp:lastModifiedBy>
  <dcterms:created xsi:type="dcterms:W3CDTF">2023-08-05T08:32:15Z</dcterms:created>
  <dcterms:modified xsi:type="dcterms:W3CDTF">2023-10-10T16:33:40Z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011c0ca2-8c30-4d79-8190-096b082adfd1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2023-08-24T06:59:18Z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11780f58-f554-4437-9f06-5a9700d6d30b</vt:lpwstr>
  </property>
  <property fmtid="{D5CDD505-2E9C-101B-9397-08002B2CF9AE}" pid="9" name="MSIP_Label_ea60d57e-af5b-4752-ac57-3e4f28ca11dc_ContentBits">
    <vt:lpwstr>0</vt:lpwstr>
  </property>
</Properties>
</file>